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teXml\"/>
    </mc:Choice>
  </mc:AlternateContent>
  <xr:revisionPtr revIDLastSave="0" documentId="13_ncr:1_{D3E23F01-C53B-4B81-A2A2-9D3EF50D12E6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Munka1" sheetId="5" r:id="rId1"/>
    <sheet name="Transactions" sheetId="1" r:id="rId2"/>
    <sheet name="Cases" sheetId="3" r:id="rId3"/>
    <sheet name="Accounts" sheetId="4" r:id="rId4"/>
    <sheet name="Refszámok" sheetId="2" r:id="rId5"/>
  </sheets>
  <definedNames>
    <definedName name="_xlnm._FilterDatabase" localSheetId="2" hidden="1">Cases!$A$2:$L$504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S15" i="1" s="1"/>
  <c r="M16" i="1"/>
  <c r="S16" i="1" s="1"/>
  <c r="M17" i="1"/>
  <c r="M18" i="1"/>
  <c r="M19" i="1"/>
  <c r="M20" i="1"/>
  <c r="M21" i="1"/>
  <c r="M22" i="1"/>
  <c r="M23" i="1"/>
  <c r="S23" i="1" s="1"/>
  <c r="M24" i="1"/>
  <c r="S24" i="1" s="1"/>
  <c r="M25" i="1"/>
  <c r="M26" i="1"/>
  <c r="S26" i="1" s="1"/>
  <c r="M27" i="1"/>
  <c r="M28" i="1"/>
  <c r="M29" i="1"/>
  <c r="M30" i="1"/>
  <c r="M31" i="1"/>
  <c r="M32" i="1"/>
  <c r="S32" i="1" s="1"/>
  <c r="M33" i="1"/>
  <c r="M34" i="1"/>
  <c r="M35" i="1"/>
  <c r="M36" i="1"/>
  <c r="M37" i="1"/>
  <c r="M38" i="1"/>
  <c r="M39" i="1"/>
  <c r="S39" i="1" s="1"/>
  <c r="M40" i="1"/>
  <c r="S40" i="1" s="1"/>
  <c r="M41" i="1"/>
  <c r="M42" i="1"/>
  <c r="M43" i="1"/>
  <c r="M44" i="1"/>
  <c r="M45" i="1"/>
  <c r="M46" i="1"/>
  <c r="M47" i="1"/>
  <c r="M48" i="1"/>
  <c r="M49" i="1"/>
  <c r="M50" i="1"/>
  <c r="S50" i="1" s="1"/>
  <c r="M51" i="1"/>
  <c r="M52" i="1"/>
  <c r="M53" i="1"/>
  <c r="M54" i="1"/>
  <c r="M55" i="1"/>
  <c r="S55" i="1" s="1"/>
  <c r="M56" i="1"/>
  <c r="S56" i="1" s="1"/>
  <c r="M57" i="1"/>
  <c r="M58" i="1"/>
  <c r="S58" i="1" s="1"/>
  <c r="M59" i="1"/>
  <c r="M60" i="1"/>
  <c r="M61" i="1"/>
  <c r="M62" i="1"/>
  <c r="M63" i="1"/>
  <c r="M64" i="1"/>
  <c r="S64" i="1" s="1"/>
  <c r="M65" i="1"/>
  <c r="M66" i="1"/>
  <c r="S66" i="1" s="1"/>
  <c r="M67" i="1"/>
  <c r="M68" i="1"/>
  <c r="M69" i="1"/>
  <c r="M70" i="1"/>
  <c r="M71" i="1"/>
  <c r="M72" i="1"/>
  <c r="S72" i="1" s="1"/>
  <c r="M73" i="1"/>
  <c r="M74" i="1"/>
  <c r="S74" i="1" s="1"/>
  <c r="M75" i="1"/>
  <c r="M76" i="1"/>
  <c r="M77" i="1"/>
  <c r="M78" i="1"/>
  <c r="M79" i="1"/>
  <c r="M80" i="1"/>
  <c r="S80" i="1" s="1"/>
  <c r="M81" i="1"/>
  <c r="M82" i="1"/>
  <c r="S82" i="1" s="1"/>
  <c r="M83" i="1"/>
  <c r="M84" i="1"/>
  <c r="M85" i="1"/>
  <c r="M86" i="1"/>
  <c r="M87" i="1"/>
  <c r="M88" i="1"/>
  <c r="S88" i="1" s="1"/>
  <c r="M89" i="1"/>
  <c r="M90" i="1"/>
  <c r="S90" i="1" s="1"/>
  <c r="M91" i="1"/>
  <c r="M92" i="1"/>
  <c r="M93" i="1"/>
  <c r="M94" i="1"/>
  <c r="M95" i="1"/>
  <c r="M96" i="1"/>
  <c r="S96" i="1" s="1"/>
  <c r="M97" i="1"/>
  <c r="M98" i="1"/>
  <c r="S98" i="1" s="1"/>
  <c r="M99" i="1"/>
  <c r="M100" i="1"/>
  <c r="M101" i="1"/>
  <c r="M102" i="1"/>
  <c r="M103" i="1"/>
  <c r="R103" i="1" s="1"/>
  <c r="M104" i="1"/>
  <c r="S104" i="1" s="1"/>
  <c r="M105" i="1"/>
  <c r="M106" i="1"/>
  <c r="S106" i="1" s="1"/>
  <c r="M107" i="1"/>
  <c r="M108" i="1"/>
  <c r="M109" i="1"/>
  <c r="M110" i="1"/>
  <c r="M111" i="1"/>
  <c r="S111" i="1" s="1"/>
  <c r="M112" i="1"/>
  <c r="S112" i="1" s="1"/>
  <c r="M113" i="1"/>
  <c r="M114" i="1"/>
  <c r="S114" i="1" s="1"/>
  <c r="M115" i="1"/>
  <c r="M116" i="1"/>
  <c r="M117" i="1"/>
  <c r="M118" i="1"/>
  <c r="M119" i="1"/>
  <c r="S119" i="1" s="1"/>
  <c r="M120" i="1"/>
  <c r="S120" i="1" s="1"/>
  <c r="M121" i="1"/>
  <c r="M122" i="1"/>
  <c r="S122" i="1" s="1"/>
  <c r="M123" i="1"/>
  <c r="M124" i="1"/>
  <c r="M125" i="1"/>
  <c r="M126" i="1"/>
  <c r="M127" i="1"/>
  <c r="R127" i="1" s="1"/>
  <c r="M128" i="1"/>
  <c r="S128" i="1" s="1"/>
  <c r="M129" i="1"/>
  <c r="M130" i="1"/>
  <c r="S130" i="1" s="1"/>
  <c r="M131" i="1"/>
  <c r="M132" i="1"/>
  <c r="M133" i="1"/>
  <c r="M134" i="1"/>
  <c r="M135" i="1"/>
  <c r="M136" i="1"/>
  <c r="S136" i="1" s="1"/>
  <c r="M137" i="1"/>
  <c r="M138" i="1"/>
  <c r="M139" i="1"/>
  <c r="M140" i="1"/>
  <c r="M141" i="1"/>
  <c r="M142" i="1"/>
  <c r="M143" i="1"/>
  <c r="S143" i="1" s="1"/>
  <c r="M144" i="1"/>
  <c r="S144" i="1" s="1"/>
  <c r="M145" i="1"/>
  <c r="M146" i="1"/>
  <c r="S146" i="1" s="1"/>
  <c r="M147" i="1"/>
  <c r="M148" i="1"/>
  <c r="M149" i="1"/>
  <c r="M150" i="1"/>
  <c r="M151" i="1"/>
  <c r="M152" i="1"/>
  <c r="S152" i="1" s="1"/>
  <c r="M153" i="1"/>
  <c r="M154" i="1"/>
  <c r="S154" i="1" s="1"/>
  <c r="M155" i="1"/>
  <c r="M156" i="1"/>
  <c r="M157" i="1"/>
  <c r="M158" i="1"/>
  <c r="M159" i="1"/>
  <c r="M160" i="1"/>
  <c r="M161" i="1"/>
  <c r="M162" i="1"/>
  <c r="S162" i="1" s="1"/>
  <c r="M163" i="1"/>
  <c r="M164" i="1"/>
  <c r="M165" i="1"/>
  <c r="M166" i="1"/>
  <c r="M167" i="1"/>
  <c r="S167" i="1" s="1"/>
  <c r="M168" i="1"/>
  <c r="M169" i="1"/>
  <c r="M170" i="1"/>
  <c r="M171" i="1"/>
  <c r="M172" i="1"/>
  <c r="M173" i="1"/>
  <c r="M174" i="1"/>
  <c r="M175" i="1"/>
  <c r="M176" i="1"/>
  <c r="S176" i="1" s="1"/>
  <c r="M177" i="1"/>
  <c r="R177" i="1" s="1"/>
  <c r="M178" i="1"/>
  <c r="S178" i="1" s="1"/>
  <c r="M179" i="1"/>
  <c r="M180" i="1"/>
  <c r="M181" i="1"/>
  <c r="M182" i="1"/>
  <c r="M183" i="1"/>
  <c r="R183" i="1" s="1"/>
  <c r="M184" i="1"/>
  <c r="S184" i="1" s="1"/>
  <c r="M185" i="1"/>
  <c r="R185" i="1" s="1"/>
  <c r="M186" i="1"/>
  <c r="S186" i="1" s="1"/>
  <c r="M187" i="1"/>
  <c r="M188" i="1"/>
  <c r="M189" i="1"/>
  <c r="M190" i="1"/>
  <c r="M191" i="1"/>
  <c r="R191" i="1" s="1"/>
  <c r="M192" i="1"/>
  <c r="S192" i="1" s="1"/>
  <c r="M193" i="1"/>
  <c r="R193" i="1" s="1"/>
  <c r="M194" i="1"/>
  <c r="S194" i="1" s="1"/>
  <c r="M195" i="1"/>
  <c r="M196" i="1"/>
  <c r="M197" i="1"/>
  <c r="M198" i="1"/>
  <c r="M199" i="1"/>
  <c r="S199" i="1" s="1"/>
  <c r="M200" i="1"/>
  <c r="S200" i="1" s="1"/>
  <c r="M201" i="1"/>
  <c r="R201" i="1" s="1"/>
  <c r="M202" i="1"/>
  <c r="S202" i="1" s="1"/>
  <c r="M203" i="1"/>
  <c r="M204" i="1"/>
  <c r="M205" i="1"/>
  <c r="M206" i="1"/>
  <c r="M207" i="1"/>
  <c r="R207" i="1" s="1"/>
  <c r="M208" i="1"/>
  <c r="S208" i="1" s="1"/>
  <c r="M209" i="1"/>
  <c r="R209" i="1" s="1"/>
  <c r="M210" i="1"/>
  <c r="S210" i="1" s="1"/>
  <c r="M211" i="1"/>
  <c r="M212" i="1"/>
  <c r="M213" i="1"/>
  <c r="M214" i="1"/>
  <c r="M215" i="1"/>
  <c r="M216" i="1"/>
  <c r="S216" i="1" s="1"/>
  <c r="M217" i="1"/>
  <c r="R217" i="1" s="1"/>
  <c r="M218" i="1"/>
  <c r="M219" i="1"/>
  <c r="M220" i="1"/>
  <c r="M221" i="1"/>
  <c r="M222" i="1"/>
  <c r="M223" i="1"/>
  <c r="S223" i="1" s="1"/>
  <c r="M224" i="1"/>
  <c r="M225" i="1"/>
  <c r="M226" i="1"/>
  <c r="M227" i="1"/>
  <c r="M228" i="1"/>
  <c r="M229" i="1"/>
  <c r="M230" i="1"/>
  <c r="M231" i="1"/>
  <c r="M232" i="1"/>
  <c r="S232" i="1" s="1"/>
  <c r="M233" i="1"/>
  <c r="R233" i="1" s="1"/>
  <c r="M234" i="1"/>
  <c r="M235" i="1"/>
  <c r="M236" i="1"/>
  <c r="M237" i="1"/>
  <c r="M238" i="1"/>
  <c r="M239" i="1"/>
  <c r="S239" i="1" s="1"/>
  <c r="M240" i="1"/>
  <c r="S240" i="1" s="1"/>
  <c r="M241" i="1"/>
  <c r="R241" i="1" s="1"/>
  <c r="M242" i="1"/>
  <c r="S242" i="1" s="1"/>
  <c r="M243" i="1"/>
  <c r="M244" i="1"/>
  <c r="M245" i="1"/>
  <c r="M246" i="1"/>
  <c r="M247" i="1"/>
  <c r="R247" i="1" s="1"/>
  <c r="M248" i="1"/>
  <c r="M249" i="1"/>
  <c r="R249" i="1" s="1"/>
  <c r="M250" i="1"/>
  <c r="S250" i="1" s="1"/>
  <c r="M251" i="1"/>
  <c r="M252" i="1"/>
  <c r="M253" i="1"/>
  <c r="M254" i="1"/>
  <c r="M255" i="1"/>
  <c r="M256" i="1"/>
  <c r="S256" i="1" s="1"/>
  <c r="M257" i="1"/>
  <c r="R257" i="1" s="1"/>
  <c r="M258" i="1"/>
  <c r="M259" i="1"/>
  <c r="M260" i="1"/>
  <c r="M261" i="1"/>
  <c r="M262" i="1"/>
  <c r="M263" i="1"/>
  <c r="S263" i="1" s="1"/>
  <c r="M264" i="1"/>
  <c r="M265" i="1"/>
  <c r="M266" i="1"/>
  <c r="S266" i="1" s="1"/>
  <c r="M267" i="1"/>
  <c r="M268" i="1"/>
  <c r="M269" i="1"/>
  <c r="M270" i="1"/>
  <c r="M271" i="1"/>
  <c r="R271" i="1" s="1"/>
  <c r="M272" i="1"/>
  <c r="S272" i="1" s="1"/>
  <c r="M273" i="1"/>
  <c r="R273" i="1" s="1"/>
  <c r="M274" i="1"/>
  <c r="S274" i="1" s="1"/>
  <c r="M275" i="1"/>
  <c r="M276" i="1"/>
  <c r="M277" i="1"/>
  <c r="M278" i="1"/>
  <c r="M279" i="1"/>
  <c r="M280" i="1"/>
  <c r="M281" i="1"/>
  <c r="R281" i="1" s="1"/>
  <c r="M282" i="1"/>
  <c r="S282" i="1" s="1"/>
  <c r="M283" i="1"/>
  <c r="M284" i="1"/>
  <c r="M285" i="1"/>
  <c r="M286" i="1"/>
  <c r="M287" i="1"/>
  <c r="M288" i="1"/>
  <c r="M289" i="1"/>
  <c r="R289" i="1" s="1"/>
  <c r="M290" i="1"/>
  <c r="S290" i="1" s="1"/>
  <c r="M291" i="1"/>
  <c r="M292" i="1"/>
  <c r="M293" i="1"/>
  <c r="M294" i="1"/>
  <c r="M295" i="1"/>
  <c r="M296" i="1"/>
  <c r="M297" i="1"/>
  <c r="R297" i="1" s="1"/>
  <c r="M298" i="1"/>
  <c r="S298" i="1" s="1"/>
  <c r="M299" i="1"/>
  <c r="M300" i="1"/>
  <c r="M301" i="1"/>
  <c r="M302" i="1"/>
  <c r="M303" i="1"/>
  <c r="M304" i="1"/>
  <c r="M305" i="1"/>
  <c r="R305" i="1" s="1"/>
  <c r="M306" i="1"/>
  <c r="S306" i="1" s="1"/>
  <c r="M307" i="1"/>
  <c r="S307" i="1" s="1"/>
  <c r="M308" i="1"/>
  <c r="S308" i="1" s="1"/>
  <c r="M309" i="1"/>
  <c r="S309" i="1" s="1"/>
  <c r="M310" i="1"/>
  <c r="M311" i="1"/>
  <c r="M312" i="1"/>
  <c r="M313" i="1"/>
  <c r="S313" i="1" s="1"/>
  <c r="M314" i="1"/>
  <c r="S314" i="1" s="1"/>
  <c r="M315" i="1"/>
  <c r="S315" i="1" s="1"/>
  <c r="M316" i="1"/>
  <c r="S316" i="1" s="1"/>
  <c r="M317" i="1"/>
  <c r="S317" i="1" s="1"/>
  <c r="M318" i="1"/>
  <c r="R318" i="1" s="1"/>
  <c r="M319" i="1"/>
  <c r="R319" i="1" s="1"/>
  <c r="M320" i="1"/>
  <c r="S320" i="1" s="1"/>
  <c r="M321" i="1"/>
  <c r="S321" i="1" s="1"/>
  <c r="M322" i="1"/>
  <c r="S322" i="1" s="1"/>
  <c r="M323" i="1"/>
  <c r="S323" i="1" s="1"/>
  <c r="M324" i="1"/>
  <c r="S324" i="1" s="1"/>
  <c r="M325" i="1"/>
  <c r="S325" i="1" s="1"/>
  <c r="M326" i="1"/>
  <c r="S326" i="1" s="1"/>
  <c r="M327" i="1"/>
  <c r="S327" i="1" s="1"/>
  <c r="M328" i="1"/>
  <c r="S328" i="1" s="1"/>
  <c r="M329" i="1"/>
  <c r="S329" i="1" s="1"/>
  <c r="M330" i="1"/>
  <c r="S330" i="1" s="1"/>
  <c r="M331" i="1"/>
  <c r="S331" i="1" s="1"/>
  <c r="M332" i="1"/>
  <c r="S332" i="1" s="1"/>
  <c r="M333" i="1"/>
  <c r="S333" i="1" s="1"/>
  <c r="M334" i="1"/>
  <c r="R334" i="1" s="1"/>
  <c r="M335" i="1"/>
  <c r="R335" i="1" s="1"/>
  <c r="M336" i="1"/>
  <c r="S336" i="1" s="1"/>
  <c r="M337" i="1"/>
  <c r="S337" i="1" s="1"/>
  <c r="M338" i="1"/>
  <c r="S338" i="1" s="1"/>
  <c r="M339" i="1"/>
  <c r="S339" i="1" s="1"/>
  <c r="M340" i="1"/>
  <c r="S340" i="1" s="1"/>
  <c r="M341" i="1"/>
  <c r="S341" i="1" s="1"/>
  <c r="M342" i="1"/>
  <c r="R342" i="1" s="1"/>
  <c r="M343" i="1"/>
  <c r="S343" i="1" s="1"/>
  <c r="M344" i="1"/>
  <c r="S344" i="1" s="1"/>
  <c r="M345" i="1"/>
  <c r="S345" i="1" s="1"/>
  <c r="M346" i="1"/>
  <c r="S346" i="1" s="1"/>
  <c r="M347" i="1"/>
  <c r="S347" i="1" s="1"/>
  <c r="M348" i="1"/>
  <c r="S348" i="1" s="1"/>
  <c r="M349" i="1"/>
  <c r="M350" i="1"/>
  <c r="M351" i="1"/>
  <c r="M352" i="1"/>
  <c r="M353" i="1"/>
  <c r="S353" i="1" s="1"/>
  <c r="M354" i="1"/>
  <c r="S354" i="1" s="1"/>
  <c r="M355" i="1"/>
  <c r="M356" i="1"/>
  <c r="M357" i="1"/>
  <c r="M358" i="1"/>
  <c r="M359" i="1"/>
  <c r="R359" i="1" s="1"/>
  <c r="M360" i="1"/>
  <c r="S360" i="1" s="1"/>
  <c r="M361" i="1"/>
  <c r="R361" i="1" s="1"/>
  <c r="M362" i="1"/>
  <c r="S362" i="1" s="1"/>
  <c r="M363" i="1"/>
  <c r="S363" i="1" s="1"/>
  <c r="M364" i="1"/>
  <c r="S364" i="1" s="1"/>
  <c r="M365" i="1"/>
  <c r="M366" i="1"/>
  <c r="M367" i="1"/>
  <c r="M368" i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M375" i="1"/>
  <c r="M376" i="1"/>
  <c r="M377" i="1"/>
  <c r="M378" i="1"/>
  <c r="M379" i="1"/>
  <c r="S379" i="1" s="1"/>
  <c r="M380" i="1"/>
  <c r="S380" i="1" s="1"/>
  <c r="M381" i="1"/>
  <c r="S381" i="1" s="1"/>
  <c r="M382" i="1"/>
  <c r="R382" i="1" s="1"/>
  <c r="M383" i="1"/>
  <c r="M384" i="1"/>
  <c r="S384" i="1" s="1"/>
  <c r="M385" i="1"/>
  <c r="M386" i="1"/>
  <c r="S386" i="1" s="1"/>
  <c r="M387" i="1"/>
  <c r="M388" i="1"/>
  <c r="S388" i="1" s="1"/>
  <c r="M389" i="1"/>
  <c r="S389" i="1" s="1"/>
  <c r="M390" i="1"/>
  <c r="S390" i="1" s="1"/>
  <c r="M391" i="1"/>
  <c r="M392" i="1"/>
  <c r="M393" i="1"/>
  <c r="S393" i="1" s="1"/>
  <c r="M394" i="1"/>
  <c r="S394" i="1" s="1"/>
  <c r="M395" i="1"/>
  <c r="S395" i="1" s="1"/>
  <c r="M396" i="1"/>
  <c r="S396" i="1" s="1"/>
  <c r="M397" i="1"/>
  <c r="S397" i="1" s="1"/>
  <c r="M398" i="1"/>
  <c r="R398" i="1" s="1"/>
  <c r="M399" i="1"/>
  <c r="R399" i="1" s="1"/>
  <c r="M400" i="1"/>
  <c r="S400" i="1" s="1"/>
  <c r="M401" i="1"/>
  <c r="S401" i="1" s="1"/>
  <c r="M402" i="1"/>
  <c r="S402" i="1" s="1"/>
  <c r="M403" i="1"/>
  <c r="S403" i="1" s="1"/>
  <c r="M404" i="1"/>
  <c r="S404" i="1" s="1"/>
  <c r="M405" i="1"/>
  <c r="S405" i="1" s="1"/>
  <c r="M406" i="1"/>
  <c r="R406" i="1" s="1"/>
  <c r="M407" i="1"/>
  <c r="S407" i="1" s="1"/>
  <c r="M408" i="1"/>
  <c r="S408" i="1" s="1"/>
  <c r="M409" i="1"/>
  <c r="S409" i="1" s="1"/>
  <c r="M410" i="1"/>
  <c r="S410" i="1" s="1"/>
  <c r="M411" i="1"/>
  <c r="S411" i="1" s="1"/>
  <c r="M412" i="1"/>
  <c r="S412" i="1" s="1"/>
  <c r="M413" i="1"/>
  <c r="S413" i="1" s="1"/>
  <c r="M414" i="1"/>
  <c r="S414" i="1" s="1"/>
  <c r="M415" i="1"/>
  <c r="S415" i="1" s="1"/>
  <c r="M416" i="1"/>
  <c r="S416" i="1" s="1"/>
  <c r="M417" i="1"/>
  <c r="S417" i="1" s="1"/>
  <c r="M418" i="1"/>
  <c r="S418" i="1" s="1"/>
  <c r="M419" i="1"/>
  <c r="S419" i="1" s="1"/>
  <c r="M420" i="1"/>
  <c r="S420" i="1" s="1"/>
  <c r="M421" i="1"/>
  <c r="S421" i="1" s="1"/>
  <c r="M422" i="1"/>
  <c r="R422" i="1" s="1"/>
  <c r="M423" i="1"/>
  <c r="R423" i="1" s="1"/>
  <c r="M424" i="1"/>
  <c r="S424" i="1" s="1"/>
  <c r="M425" i="1"/>
  <c r="R425" i="1" s="1"/>
  <c r="M426" i="1"/>
  <c r="S426" i="1" s="1"/>
  <c r="M427" i="1"/>
  <c r="S427" i="1" s="1"/>
  <c r="M428" i="1"/>
  <c r="S428" i="1" s="1"/>
  <c r="M429" i="1"/>
  <c r="M430" i="1"/>
  <c r="S430" i="1" s="1"/>
  <c r="M431" i="1"/>
  <c r="S431" i="1" s="1"/>
  <c r="M432" i="1"/>
  <c r="S432" i="1" s="1"/>
  <c r="M433" i="1"/>
  <c r="M434" i="1"/>
  <c r="M435" i="1"/>
  <c r="M436" i="1"/>
  <c r="M437" i="1"/>
  <c r="S437" i="1" s="1"/>
  <c r="M438" i="1"/>
  <c r="S438" i="1" s="1"/>
  <c r="M439" i="1"/>
  <c r="M440" i="1"/>
  <c r="M441" i="1"/>
  <c r="S441" i="1" s="1"/>
  <c r="M442" i="1"/>
  <c r="S442" i="1" s="1"/>
  <c r="M443" i="1"/>
  <c r="S443" i="1" s="1"/>
  <c r="M444" i="1"/>
  <c r="S444" i="1" s="1"/>
  <c r="M445" i="1"/>
  <c r="M446" i="1"/>
  <c r="M447" i="1"/>
  <c r="R447" i="1" s="1"/>
  <c r="M448" i="1"/>
  <c r="S448" i="1" s="1"/>
  <c r="M449" i="1"/>
  <c r="S449" i="1" s="1"/>
  <c r="M450" i="1"/>
  <c r="S450" i="1" s="1"/>
  <c r="M451" i="1"/>
  <c r="S451" i="1" s="1"/>
  <c r="M452" i="1"/>
  <c r="S452" i="1" s="1"/>
  <c r="M453" i="1"/>
  <c r="S453" i="1" s="1"/>
  <c r="M454" i="1"/>
  <c r="S454" i="1" s="1"/>
  <c r="M455" i="1"/>
  <c r="S455" i="1" s="1"/>
  <c r="M456" i="1"/>
  <c r="M457" i="1"/>
  <c r="S457" i="1" s="1"/>
  <c r="M458" i="1"/>
  <c r="S458" i="1" s="1"/>
  <c r="M459" i="1"/>
  <c r="S459" i="1" s="1"/>
  <c r="M460" i="1"/>
  <c r="M461" i="1"/>
  <c r="M462" i="1"/>
  <c r="R462" i="1" s="1"/>
  <c r="M463" i="1"/>
  <c r="M464" i="1"/>
  <c r="M465" i="1"/>
  <c r="S465" i="1" s="1"/>
  <c r="M466" i="1"/>
  <c r="S466" i="1" s="1"/>
  <c r="M467" i="1"/>
  <c r="M468" i="1"/>
  <c r="M469" i="1"/>
  <c r="S469" i="1" s="1"/>
  <c r="M470" i="1"/>
  <c r="R470" i="1" s="1"/>
  <c r="M471" i="1"/>
  <c r="S471" i="1" s="1"/>
  <c r="M472" i="1"/>
  <c r="S472" i="1" s="1"/>
  <c r="M473" i="1"/>
  <c r="S473" i="1" s="1"/>
  <c r="M474" i="1"/>
  <c r="S474" i="1" s="1"/>
  <c r="M475" i="1"/>
  <c r="S475" i="1" s="1"/>
  <c r="M476" i="1"/>
  <c r="M477" i="1"/>
  <c r="M478" i="1"/>
  <c r="S478" i="1" s="1"/>
  <c r="M479" i="1"/>
  <c r="S479" i="1" s="1"/>
  <c r="M480" i="1"/>
  <c r="S480" i="1" s="1"/>
  <c r="M481" i="1"/>
  <c r="S481" i="1" s="1"/>
  <c r="M482" i="1"/>
  <c r="S482" i="1" s="1"/>
  <c r="M483" i="1"/>
  <c r="S483" i="1" s="1"/>
  <c r="M484" i="1"/>
  <c r="S484" i="1" s="1"/>
  <c r="M485" i="1"/>
  <c r="S485" i="1" s="1"/>
  <c r="M486" i="1"/>
  <c r="R486" i="1" s="1"/>
  <c r="M487" i="1"/>
  <c r="R487" i="1" s="1"/>
  <c r="M488" i="1"/>
  <c r="S488" i="1" s="1"/>
  <c r="M489" i="1"/>
  <c r="R489" i="1" s="1"/>
  <c r="M490" i="1"/>
  <c r="S490" i="1" s="1"/>
  <c r="M491" i="1"/>
  <c r="S491" i="1" s="1"/>
  <c r="M492" i="1"/>
  <c r="S492" i="1" s="1"/>
  <c r="M493" i="1"/>
  <c r="S493" i="1" s="1"/>
  <c r="M494" i="1"/>
  <c r="M495" i="1"/>
  <c r="M496" i="1"/>
  <c r="S496" i="1" s="1"/>
  <c r="M497" i="1"/>
  <c r="S497" i="1" s="1"/>
  <c r="M498" i="1"/>
  <c r="S498" i="1" s="1"/>
  <c r="M499" i="1"/>
  <c r="S499" i="1" s="1"/>
  <c r="M500" i="1"/>
  <c r="S500" i="1" s="1"/>
  <c r="M501" i="1"/>
  <c r="S501" i="1" s="1"/>
  <c r="M502" i="1"/>
  <c r="S502" i="1" s="1"/>
  <c r="M503" i="1"/>
  <c r="S503" i="1" s="1"/>
  <c r="M504" i="1"/>
  <c r="S504" i="1" s="1"/>
  <c r="M505" i="1"/>
  <c r="M2" i="1"/>
  <c r="S2" i="1" s="1"/>
  <c r="R299" i="1" l="1"/>
  <c r="S299" i="1"/>
  <c r="R291" i="1"/>
  <c r="S291" i="1"/>
  <c r="R283" i="1"/>
  <c r="S283" i="1"/>
  <c r="R275" i="1"/>
  <c r="S275" i="1"/>
  <c r="R267" i="1"/>
  <c r="S267" i="1"/>
  <c r="R243" i="1"/>
  <c r="S243" i="1"/>
  <c r="R211" i="1"/>
  <c r="S211" i="1"/>
  <c r="R203" i="1"/>
  <c r="S203" i="1"/>
  <c r="R195" i="1"/>
  <c r="S195" i="1"/>
  <c r="R187" i="1"/>
  <c r="S187" i="1"/>
  <c r="R179" i="1"/>
  <c r="S179" i="1"/>
  <c r="S171" i="1"/>
  <c r="R171" i="1"/>
  <c r="S163" i="1"/>
  <c r="R163" i="1"/>
  <c r="S155" i="1"/>
  <c r="R155" i="1"/>
  <c r="S147" i="1"/>
  <c r="R147" i="1"/>
  <c r="S131" i="1"/>
  <c r="R131" i="1"/>
  <c r="S123" i="1"/>
  <c r="R123" i="1"/>
  <c r="S115" i="1"/>
  <c r="R115" i="1"/>
  <c r="S107" i="1"/>
  <c r="R107" i="1"/>
  <c r="S99" i="1"/>
  <c r="R99" i="1"/>
  <c r="S91" i="1"/>
  <c r="R91" i="1"/>
  <c r="S83" i="1"/>
  <c r="R83" i="1"/>
  <c r="S75" i="1"/>
  <c r="R75" i="1"/>
  <c r="S67" i="1"/>
  <c r="R67" i="1"/>
  <c r="S59" i="1"/>
  <c r="R59" i="1"/>
  <c r="S51" i="1"/>
  <c r="R51" i="1"/>
  <c r="S43" i="1"/>
  <c r="R43" i="1"/>
  <c r="S27" i="1"/>
  <c r="R27" i="1"/>
  <c r="S19" i="1"/>
  <c r="R19" i="1"/>
  <c r="S11" i="1"/>
  <c r="R11" i="1"/>
  <c r="R498" i="1"/>
  <c r="R490" i="1"/>
  <c r="R482" i="1"/>
  <c r="R474" i="1"/>
  <c r="R466" i="1"/>
  <c r="R458" i="1"/>
  <c r="R450" i="1"/>
  <c r="R442" i="1"/>
  <c r="R426" i="1"/>
  <c r="R418" i="1"/>
  <c r="R410" i="1"/>
  <c r="R402" i="1"/>
  <c r="R394" i="1"/>
  <c r="R386" i="1"/>
  <c r="R370" i="1"/>
  <c r="R362" i="1"/>
  <c r="R354" i="1"/>
  <c r="R346" i="1"/>
  <c r="R338" i="1"/>
  <c r="R330" i="1"/>
  <c r="R322" i="1"/>
  <c r="R314" i="1"/>
  <c r="R242" i="1"/>
  <c r="R223" i="1"/>
  <c r="R200" i="1"/>
  <c r="R178" i="1"/>
  <c r="R136" i="1"/>
  <c r="R114" i="1"/>
  <c r="R72" i="1"/>
  <c r="R50" i="1"/>
  <c r="S489" i="1"/>
  <c r="S470" i="1"/>
  <c r="S447" i="1"/>
  <c r="S425" i="1"/>
  <c r="S406" i="1"/>
  <c r="S361" i="1"/>
  <c r="S342" i="1"/>
  <c r="S319" i="1"/>
  <c r="S289" i="1"/>
  <c r="S257" i="1"/>
  <c r="S193" i="1"/>
  <c r="R2" i="1"/>
  <c r="R497" i="1"/>
  <c r="R481" i="1"/>
  <c r="R473" i="1"/>
  <c r="R465" i="1"/>
  <c r="R457" i="1"/>
  <c r="R449" i="1"/>
  <c r="R441" i="1"/>
  <c r="R417" i="1"/>
  <c r="R409" i="1"/>
  <c r="R401" i="1"/>
  <c r="R393" i="1"/>
  <c r="R369" i="1"/>
  <c r="R353" i="1"/>
  <c r="R345" i="1"/>
  <c r="R337" i="1"/>
  <c r="R329" i="1"/>
  <c r="R321" i="1"/>
  <c r="R313" i="1"/>
  <c r="R282" i="1"/>
  <c r="R263" i="1"/>
  <c r="R240" i="1"/>
  <c r="R199" i="1"/>
  <c r="R176" i="1"/>
  <c r="R154" i="1"/>
  <c r="R112" i="1"/>
  <c r="R90" i="1"/>
  <c r="R26" i="1"/>
  <c r="S487" i="1"/>
  <c r="S423" i="1"/>
  <c r="S382" i="1"/>
  <c r="S359" i="1"/>
  <c r="S318" i="1"/>
  <c r="S191" i="1"/>
  <c r="S127" i="1"/>
  <c r="S169" i="1"/>
  <c r="R169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33" i="1"/>
  <c r="R33" i="1"/>
  <c r="S25" i="1"/>
  <c r="R25" i="1"/>
  <c r="R504" i="1"/>
  <c r="R496" i="1"/>
  <c r="R488" i="1"/>
  <c r="R480" i="1"/>
  <c r="R472" i="1"/>
  <c r="R448" i="1"/>
  <c r="R432" i="1"/>
  <c r="R424" i="1"/>
  <c r="R416" i="1"/>
  <c r="R408" i="1"/>
  <c r="R400" i="1"/>
  <c r="R384" i="1"/>
  <c r="R360" i="1"/>
  <c r="R344" i="1"/>
  <c r="R336" i="1"/>
  <c r="R328" i="1"/>
  <c r="R320" i="1"/>
  <c r="R239" i="1"/>
  <c r="R216" i="1"/>
  <c r="R194" i="1"/>
  <c r="R152" i="1"/>
  <c r="R130" i="1"/>
  <c r="R111" i="1"/>
  <c r="R88" i="1"/>
  <c r="R66" i="1"/>
  <c r="R24" i="1"/>
  <c r="S486" i="1"/>
  <c r="S422" i="1"/>
  <c r="S399" i="1"/>
  <c r="S335" i="1"/>
  <c r="S281" i="1"/>
  <c r="S249" i="1"/>
  <c r="S217" i="1"/>
  <c r="S185" i="1"/>
  <c r="S103" i="1"/>
  <c r="R503" i="1"/>
  <c r="R479" i="1"/>
  <c r="R471" i="1"/>
  <c r="R455" i="1"/>
  <c r="R431" i="1"/>
  <c r="R415" i="1"/>
  <c r="R407" i="1"/>
  <c r="R343" i="1"/>
  <c r="R327" i="1"/>
  <c r="R298" i="1"/>
  <c r="R256" i="1"/>
  <c r="R192" i="1"/>
  <c r="R128" i="1"/>
  <c r="R106" i="1"/>
  <c r="R64" i="1"/>
  <c r="R23" i="1"/>
  <c r="S462" i="1"/>
  <c r="S398" i="1"/>
  <c r="S334" i="1"/>
  <c r="S247" i="1"/>
  <c r="S183" i="1"/>
  <c r="R502" i="1"/>
  <c r="R478" i="1"/>
  <c r="R454" i="1"/>
  <c r="R438" i="1"/>
  <c r="R430" i="1"/>
  <c r="R414" i="1"/>
  <c r="R390" i="1"/>
  <c r="R374" i="1"/>
  <c r="R326" i="1"/>
  <c r="R309" i="1"/>
  <c r="R274" i="1"/>
  <c r="R232" i="1"/>
  <c r="R210" i="1"/>
  <c r="R146" i="1"/>
  <c r="R104" i="1"/>
  <c r="R82" i="1"/>
  <c r="R40" i="1"/>
  <c r="S305" i="1"/>
  <c r="S273" i="1"/>
  <c r="S241" i="1"/>
  <c r="S209" i="1"/>
  <c r="S177" i="1"/>
  <c r="R310" i="1"/>
  <c r="S310" i="1"/>
  <c r="R270" i="1"/>
  <c r="S270" i="1"/>
  <c r="R262" i="1"/>
  <c r="S262" i="1"/>
  <c r="R246" i="1"/>
  <c r="S246" i="1"/>
  <c r="R238" i="1"/>
  <c r="S238" i="1"/>
  <c r="R222" i="1"/>
  <c r="S222" i="1"/>
  <c r="R206" i="1"/>
  <c r="S206" i="1"/>
  <c r="R198" i="1"/>
  <c r="S198" i="1"/>
  <c r="R190" i="1"/>
  <c r="S190" i="1"/>
  <c r="R182" i="1"/>
  <c r="S182" i="1"/>
  <c r="S142" i="1"/>
  <c r="R142" i="1"/>
  <c r="S126" i="1"/>
  <c r="R126" i="1"/>
  <c r="S118" i="1"/>
  <c r="R118" i="1"/>
  <c r="S110" i="1"/>
  <c r="R110" i="1"/>
  <c r="S102" i="1"/>
  <c r="R102" i="1"/>
  <c r="S54" i="1"/>
  <c r="R54" i="1"/>
  <c r="S46" i="1"/>
  <c r="R46" i="1"/>
  <c r="S30" i="1"/>
  <c r="R30" i="1"/>
  <c r="S22" i="1"/>
  <c r="R22" i="1"/>
  <c r="S6" i="1"/>
  <c r="R6" i="1"/>
  <c r="R501" i="1"/>
  <c r="R493" i="1"/>
  <c r="R485" i="1"/>
  <c r="R469" i="1"/>
  <c r="R453" i="1"/>
  <c r="R437" i="1"/>
  <c r="R421" i="1"/>
  <c r="R413" i="1"/>
  <c r="R405" i="1"/>
  <c r="R397" i="1"/>
  <c r="R389" i="1"/>
  <c r="R381" i="1"/>
  <c r="R373" i="1"/>
  <c r="R341" i="1"/>
  <c r="R333" i="1"/>
  <c r="R325" i="1"/>
  <c r="R317" i="1"/>
  <c r="R308" i="1"/>
  <c r="R272" i="1"/>
  <c r="R250" i="1"/>
  <c r="R208" i="1"/>
  <c r="R186" i="1"/>
  <c r="R167" i="1"/>
  <c r="R144" i="1"/>
  <c r="R122" i="1"/>
  <c r="R80" i="1"/>
  <c r="R58" i="1"/>
  <c r="R39" i="1"/>
  <c r="R16" i="1"/>
  <c r="S271" i="1"/>
  <c r="S207" i="1"/>
  <c r="R269" i="1"/>
  <c r="S269" i="1"/>
  <c r="R261" i="1"/>
  <c r="S261" i="1"/>
  <c r="R253" i="1"/>
  <c r="S253" i="1"/>
  <c r="R245" i="1"/>
  <c r="S245" i="1"/>
  <c r="R237" i="1"/>
  <c r="S237" i="1"/>
  <c r="R229" i="1"/>
  <c r="S229" i="1"/>
  <c r="R221" i="1"/>
  <c r="S221" i="1"/>
  <c r="R213" i="1"/>
  <c r="S213" i="1"/>
  <c r="R205" i="1"/>
  <c r="S205" i="1"/>
  <c r="R197" i="1"/>
  <c r="S197" i="1"/>
  <c r="R189" i="1"/>
  <c r="S189" i="1"/>
  <c r="R181" i="1"/>
  <c r="S181" i="1"/>
  <c r="S173" i="1"/>
  <c r="R173" i="1"/>
  <c r="S165" i="1"/>
  <c r="R165" i="1"/>
  <c r="S157" i="1"/>
  <c r="R157" i="1"/>
  <c r="S125" i="1"/>
  <c r="R125" i="1"/>
  <c r="S117" i="1"/>
  <c r="R117" i="1"/>
  <c r="S109" i="1"/>
  <c r="R109" i="1"/>
  <c r="S101" i="1"/>
  <c r="R101" i="1"/>
  <c r="S93" i="1"/>
  <c r="R93" i="1"/>
  <c r="S53" i="1"/>
  <c r="R53" i="1"/>
  <c r="S45" i="1"/>
  <c r="R45" i="1"/>
  <c r="S29" i="1"/>
  <c r="R29" i="1"/>
  <c r="S21" i="1"/>
  <c r="R21" i="1"/>
  <c r="S5" i="1"/>
  <c r="R5" i="1"/>
  <c r="R500" i="1"/>
  <c r="R492" i="1"/>
  <c r="R484" i="1"/>
  <c r="R452" i="1"/>
  <c r="R444" i="1"/>
  <c r="R428" i="1"/>
  <c r="R420" i="1"/>
  <c r="R412" i="1"/>
  <c r="R404" i="1"/>
  <c r="R396" i="1"/>
  <c r="R388" i="1"/>
  <c r="R380" i="1"/>
  <c r="R372" i="1"/>
  <c r="R364" i="1"/>
  <c r="R348" i="1"/>
  <c r="R340" i="1"/>
  <c r="R332" i="1"/>
  <c r="R324" i="1"/>
  <c r="R316" i="1"/>
  <c r="R307" i="1"/>
  <c r="R290" i="1"/>
  <c r="R184" i="1"/>
  <c r="R162" i="1"/>
  <c r="R143" i="1"/>
  <c r="R120" i="1"/>
  <c r="R98" i="1"/>
  <c r="R56" i="1"/>
  <c r="R15" i="1"/>
  <c r="S297" i="1"/>
  <c r="S233" i="1"/>
  <c r="S201" i="1"/>
  <c r="R300" i="1"/>
  <c r="S300" i="1"/>
  <c r="R292" i="1"/>
  <c r="S292" i="1"/>
  <c r="R284" i="1"/>
  <c r="S284" i="1"/>
  <c r="R276" i="1"/>
  <c r="S276" i="1"/>
  <c r="R268" i="1"/>
  <c r="S268" i="1"/>
  <c r="R260" i="1"/>
  <c r="S260" i="1"/>
  <c r="R244" i="1"/>
  <c r="S244" i="1"/>
  <c r="R236" i="1"/>
  <c r="S236" i="1"/>
  <c r="R228" i="1"/>
  <c r="S228" i="1"/>
  <c r="R212" i="1"/>
  <c r="S212" i="1"/>
  <c r="R204" i="1"/>
  <c r="S204" i="1"/>
  <c r="R196" i="1"/>
  <c r="S196" i="1"/>
  <c r="R188" i="1"/>
  <c r="S188" i="1"/>
  <c r="R180" i="1"/>
  <c r="S180" i="1"/>
  <c r="R172" i="1"/>
  <c r="S172" i="1"/>
  <c r="S164" i="1"/>
  <c r="R164" i="1"/>
  <c r="S156" i="1"/>
  <c r="R156" i="1"/>
  <c r="S124" i="1"/>
  <c r="R124" i="1"/>
  <c r="S116" i="1"/>
  <c r="R116" i="1"/>
  <c r="S108" i="1"/>
  <c r="R108" i="1"/>
  <c r="S100" i="1"/>
  <c r="R100" i="1"/>
  <c r="S92" i="1"/>
  <c r="R92" i="1"/>
  <c r="S52" i="1"/>
  <c r="R52" i="1"/>
  <c r="S44" i="1"/>
  <c r="R44" i="1"/>
  <c r="S36" i="1"/>
  <c r="R36" i="1"/>
  <c r="S28" i="1"/>
  <c r="R28" i="1"/>
  <c r="S20" i="1"/>
  <c r="R20" i="1"/>
  <c r="S12" i="1"/>
  <c r="R12" i="1"/>
  <c r="S4" i="1"/>
  <c r="R4" i="1"/>
  <c r="R499" i="1"/>
  <c r="R491" i="1"/>
  <c r="R483" i="1"/>
  <c r="R475" i="1"/>
  <c r="R459" i="1"/>
  <c r="R451" i="1"/>
  <c r="R443" i="1"/>
  <c r="R427" i="1"/>
  <c r="R419" i="1"/>
  <c r="R411" i="1"/>
  <c r="R403" i="1"/>
  <c r="R395" i="1"/>
  <c r="R379" i="1"/>
  <c r="R371" i="1"/>
  <c r="R363" i="1"/>
  <c r="R347" i="1"/>
  <c r="R339" i="1"/>
  <c r="R331" i="1"/>
  <c r="R323" i="1"/>
  <c r="R315" i="1"/>
  <c r="R306" i="1"/>
  <c r="R266" i="1"/>
  <c r="R202" i="1"/>
  <c r="R119" i="1"/>
  <c r="R96" i="1"/>
  <c r="R74" i="1"/>
  <c r="R55" i="1"/>
  <c r="R3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2" i="1"/>
  <c r="P2" i="1" s="1"/>
  <c r="F2" i="1"/>
  <c r="E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2" i="3"/>
  <c r="W7" i="1" l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63" i="1"/>
  <c r="W271" i="1"/>
  <c r="W279" i="1"/>
  <c r="W287" i="1"/>
  <c r="W295" i="1"/>
  <c r="W303" i="1"/>
  <c r="W311" i="1"/>
  <c r="W314" i="1"/>
  <c r="W319" i="1"/>
  <c r="W322" i="1"/>
  <c r="W327" i="1"/>
  <c r="W330" i="1"/>
  <c r="W335" i="1"/>
  <c r="W338" i="1"/>
  <c r="W343" i="1"/>
  <c r="W346" i="1"/>
  <c r="W351" i="1"/>
  <c r="W354" i="1"/>
  <c r="W359" i="1"/>
  <c r="W362" i="1"/>
  <c r="W367" i="1"/>
  <c r="W370" i="1"/>
  <c r="W375" i="1"/>
  <c r="W378" i="1"/>
  <c r="W383" i="1"/>
  <c r="W386" i="1"/>
  <c r="W391" i="1"/>
  <c r="W399" i="1"/>
  <c r="W402" i="1"/>
  <c r="W407" i="1"/>
  <c r="W410" i="1"/>
  <c r="W412" i="1"/>
  <c r="W415" i="1"/>
  <c r="W418" i="1"/>
  <c r="W420" i="1"/>
  <c r="W423" i="1"/>
  <c r="W426" i="1"/>
  <c r="W428" i="1"/>
  <c r="W431" i="1"/>
  <c r="W434" i="1"/>
  <c r="W436" i="1"/>
  <c r="W442" i="1"/>
  <c r="W444" i="1"/>
  <c r="W447" i="1"/>
  <c r="W450" i="1"/>
  <c r="W452" i="1"/>
  <c r="W455" i="1"/>
  <c r="W458" i="1"/>
  <c r="W460" i="1"/>
  <c r="W463" i="1"/>
  <c r="W466" i="1"/>
  <c r="W468" i="1"/>
  <c r="W471" i="1"/>
  <c r="W474" i="1"/>
  <c r="W476" i="1"/>
  <c r="W479" i="1"/>
  <c r="W482" i="1"/>
  <c r="W484" i="1"/>
  <c r="W487" i="1"/>
  <c r="W490" i="1"/>
  <c r="W492" i="1"/>
  <c r="W495" i="1"/>
  <c r="W497" i="1"/>
  <c r="W498" i="1"/>
  <c r="W500" i="1"/>
  <c r="W503" i="1"/>
  <c r="W504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501" i="1"/>
  <c r="W3" i="1"/>
  <c r="W4" i="1"/>
  <c r="W5" i="1"/>
  <c r="W6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2" i="1"/>
  <c r="W73" i="1"/>
  <c r="W74" i="1"/>
  <c r="W75" i="1"/>
  <c r="W76" i="1"/>
  <c r="W77" i="1"/>
  <c r="W78" i="1"/>
  <c r="W80" i="1"/>
  <c r="W81" i="1"/>
  <c r="W82" i="1"/>
  <c r="W83" i="1"/>
  <c r="W84" i="1"/>
  <c r="W85" i="1"/>
  <c r="W86" i="1"/>
  <c r="W88" i="1"/>
  <c r="W89" i="1"/>
  <c r="W90" i="1"/>
  <c r="W91" i="1"/>
  <c r="W92" i="1"/>
  <c r="W93" i="1"/>
  <c r="W94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110" i="1"/>
  <c r="W112" i="1"/>
  <c r="W113" i="1"/>
  <c r="W114" i="1"/>
  <c r="W115" i="1"/>
  <c r="W116" i="1"/>
  <c r="W117" i="1"/>
  <c r="W118" i="1"/>
  <c r="W120" i="1"/>
  <c r="W121" i="1"/>
  <c r="W122" i="1"/>
  <c r="W123" i="1"/>
  <c r="W124" i="1"/>
  <c r="W125" i="1"/>
  <c r="W126" i="1"/>
  <c r="W128" i="1"/>
  <c r="W129" i="1"/>
  <c r="W130" i="1"/>
  <c r="W131" i="1"/>
  <c r="W132" i="1"/>
  <c r="W133" i="1"/>
  <c r="W134" i="1"/>
  <c r="W136" i="1"/>
  <c r="W137" i="1"/>
  <c r="W138" i="1"/>
  <c r="W139" i="1"/>
  <c r="W140" i="1"/>
  <c r="W141" i="1"/>
  <c r="W142" i="1"/>
  <c r="W144" i="1"/>
  <c r="W145" i="1"/>
  <c r="W146" i="1"/>
  <c r="W147" i="1"/>
  <c r="W148" i="1"/>
  <c r="W149" i="1"/>
  <c r="W150" i="1"/>
  <c r="W152" i="1"/>
  <c r="W153" i="1"/>
  <c r="W154" i="1"/>
  <c r="W155" i="1"/>
  <c r="W156" i="1"/>
  <c r="W157" i="1"/>
  <c r="W158" i="1"/>
  <c r="W160" i="1"/>
  <c r="W161" i="1"/>
  <c r="W162" i="1"/>
  <c r="W163" i="1"/>
  <c r="W164" i="1"/>
  <c r="W165" i="1"/>
  <c r="W166" i="1"/>
  <c r="W168" i="1"/>
  <c r="W169" i="1"/>
  <c r="W170" i="1"/>
  <c r="W171" i="1"/>
  <c r="W172" i="1"/>
  <c r="W173" i="1"/>
  <c r="W174" i="1"/>
  <c r="W176" i="1"/>
  <c r="W177" i="1"/>
  <c r="W178" i="1"/>
  <c r="W179" i="1"/>
  <c r="W180" i="1"/>
  <c r="W181" i="1"/>
  <c r="W182" i="1"/>
  <c r="W184" i="1"/>
  <c r="W185" i="1"/>
  <c r="W186" i="1"/>
  <c r="W187" i="1"/>
  <c r="W188" i="1"/>
  <c r="W189" i="1"/>
  <c r="W190" i="1"/>
  <c r="W192" i="1"/>
  <c r="W193" i="1"/>
  <c r="W194" i="1"/>
  <c r="W195" i="1"/>
  <c r="W196" i="1"/>
  <c r="W197" i="1"/>
  <c r="W198" i="1"/>
  <c r="W200" i="1"/>
  <c r="W201" i="1"/>
  <c r="W202" i="1"/>
  <c r="W203" i="1"/>
  <c r="W204" i="1"/>
  <c r="W205" i="1"/>
  <c r="W206" i="1"/>
  <c r="W208" i="1"/>
  <c r="W209" i="1"/>
  <c r="W210" i="1"/>
  <c r="W211" i="1"/>
  <c r="W212" i="1"/>
  <c r="W213" i="1"/>
  <c r="W214" i="1"/>
  <c r="W216" i="1"/>
  <c r="W217" i="1"/>
  <c r="W218" i="1"/>
  <c r="W219" i="1"/>
  <c r="W220" i="1"/>
  <c r="W221" i="1"/>
  <c r="W222" i="1"/>
  <c r="W224" i="1"/>
  <c r="W225" i="1"/>
  <c r="W226" i="1"/>
  <c r="W227" i="1"/>
  <c r="W228" i="1"/>
  <c r="W229" i="1"/>
  <c r="W230" i="1"/>
  <c r="W232" i="1"/>
  <c r="W233" i="1"/>
  <c r="W234" i="1"/>
  <c r="W235" i="1"/>
  <c r="W236" i="1"/>
  <c r="W237" i="1"/>
  <c r="W238" i="1"/>
  <c r="W240" i="1"/>
  <c r="W241" i="1"/>
  <c r="W242" i="1"/>
  <c r="W243" i="1"/>
  <c r="W244" i="1"/>
  <c r="W245" i="1"/>
  <c r="W246" i="1"/>
  <c r="W248" i="1"/>
  <c r="W249" i="1"/>
  <c r="W250" i="1"/>
  <c r="W251" i="1"/>
  <c r="W252" i="1"/>
  <c r="W253" i="1"/>
  <c r="W254" i="1"/>
  <c r="W256" i="1"/>
  <c r="W257" i="1"/>
  <c r="W258" i="1"/>
  <c r="W259" i="1"/>
  <c r="W260" i="1"/>
  <c r="W261" i="1"/>
  <c r="W262" i="1"/>
  <c r="W264" i="1"/>
  <c r="W265" i="1"/>
  <c r="W266" i="1"/>
  <c r="W267" i="1"/>
  <c r="W268" i="1"/>
  <c r="W269" i="1"/>
  <c r="W270" i="1"/>
  <c r="W272" i="1"/>
  <c r="W273" i="1"/>
  <c r="W274" i="1"/>
  <c r="W275" i="1"/>
  <c r="W276" i="1"/>
  <c r="W277" i="1"/>
  <c r="W278" i="1"/>
  <c r="W280" i="1"/>
  <c r="W281" i="1"/>
  <c r="W282" i="1"/>
  <c r="W283" i="1"/>
  <c r="W284" i="1"/>
  <c r="W285" i="1"/>
  <c r="W286" i="1"/>
  <c r="W288" i="1"/>
  <c r="W289" i="1"/>
  <c r="W290" i="1"/>
  <c r="W291" i="1"/>
  <c r="W292" i="1"/>
  <c r="W293" i="1"/>
  <c r="W294" i="1"/>
  <c r="W296" i="1"/>
  <c r="W297" i="1"/>
  <c r="W298" i="1"/>
  <c r="W299" i="1"/>
  <c r="W300" i="1"/>
  <c r="W301" i="1"/>
  <c r="W302" i="1"/>
  <c r="W304" i="1"/>
  <c r="W305" i="1"/>
  <c r="W306" i="1"/>
  <c r="W307" i="1"/>
  <c r="W308" i="1"/>
  <c r="W309" i="1"/>
  <c r="W310" i="1"/>
  <c r="W312" i="1"/>
  <c r="W313" i="1"/>
  <c r="W315" i="1"/>
  <c r="W316" i="1"/>
  <c r="W317" i="1"/>
  <c r="W318" i="1"/>
  <c r="W320" i="1"/>
  <c r="W321" i="1"/>
  <c r="W323" i="1"/>
  <c r="W324" i="1"/>
  <c r="W325" i="1"/>
  <c r="W326" i="1"/>
  <c r="W328" i="1"/>
  <c r="W329" i="1"/>
  <c r="W331" i="1"/>
  <c r="W332" i="1"/>
  <c r="W333" i="1"/>
  <c r="W334" i="1"/>
  <c r="W336" i="1"/>
  <c r="W337" i="1"/>
  <c r="W339" i="1"/>
  <c r="W340" i="1"/>
  <c r="W341" i="1"/>
  <c r="W342" i="1"/>
  <c r="W344" i="1"/>
  <c r="W345" i="1"/>
  <c r="W347" i="1"/>
  <c r="W348" i="1"/>
  <c r="W349" i="1"/>
  <c r="W350" i="1"/>
  <c r="W352" i="1"/>
  <c r="W353" i="1"/>
  <c r="W355" i="1"/>
  <c r="W356" i="1"/>
  <c r="W357" i="1"/>
  <c r="W358" i="1"/>
  <c r="W360" i="1"/>
  <c r="W361" i="1"/>
  <c r="W363" i="1"/>
  <c r="W364" i="1"/>
  <c r="W365" i="1"/>
  <c r="W366" i="1"/>
  <c r="W368" i="1"/>
  <c r="W369" i="1"/>
  <c r="W371" i="1"/>
  <c r="W372" i="1"/>
  <c r="W373" i="1"/>
  <c r="W374" i="1"/>
  <c r="W376" i="1"/>
  <c r="W377" i="1"/>
  <c r="W379" i="1"/>
  <c r="W380" i="1"/>
  <c r="W381" i="1"/>
  <c r="W382" i="1"/>
  <c r="W384" i="1"/>
  <c r="W385" i="1"/>
  <c r="W387" i="1"/>
  <c r="W388" i="1"/>
  <c r="W389" i="1"/>
  <c r="W390" i="1"/>
  <c r="W392" i="1"/>
  <c r="W393" i="1"/>
  <c r="W394" i="1"/>
  <c r="W395" i="1"/>
  <c r="W396" i="1"/>
  <c r="W397" i="1"/>
  <c r="W398" i="1"/>
  <c r="W400" i="1"/>
  <c r="W401" i="1"/>
  <c r="W403" i="1"/>
  <c r="W404" i="1"/>
  <c r="W405" i="1"/>
  <c r="W406" i="1"/>
  <c r="W408" i="1"/>
  <c r="W409" i="1"/>
  <c r="W411" i="1"/>
  <c r="W413" i="1"/>
  <c r="W414" i="1"/>
  <c r="W416" i="1"/>
  <c r="W417" i="1"/>
  <c r="W419" i="1"/>
  <c r="W421" i="1"/>
  <c r="W422" i="1"/>
  <c r="W424" i="1"/>
  <c r="W425" i="1"/>
  <c r="W427" i="1"/>
  <c r="W430" i="1"/>
  <c r="W432" i="1"/>
  <c r="W435" i="1"/>
  <c r="W438" i="1"/>
  <c r="W439" i="1"/>
  <c r="W440" i="1"/>
  <c r="W443" i="1"/>
  <c r="W446" i="1"/>
  <c r="W448" i="1"/>
  <c r="W451" i="1"/>
  <c r="W454" i="1"/>
  <c r="W456" i="1"/>
  <c r="W459" i="1"/>
  <c r="W462" i="1"/>
  <c r="W464" i="1"/>
  <c r="W467" i="1"/>
  <c r="W470" i="1"/>
  <c r="W472" i="1"/>
  <c r="W475" i="1"/>
  <c r="W478" i="1"/>
  <c r="W480" i="1"/>
  <c r="W483" i="1"/>
  <c r="W486" i="1"/>
  <c r="W488" i="1"/>
  <c r="W491" i="1"/>
  <c r="W494" i="1"/>
  <c r="W496" i="1"/>
  <c r="W499" i="1"/>
  <c r="W5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2" i="1"/>
  <c r="B3" i="1"/>
  <c r="B4" i="1"/>
  <c r="A4" i="1" s="1"/>
  <c r="B5" i="1"/>
  <c r="A5" i="1" s="1"/>
  <c r="B6" i="1"/>
  <c r="A6" i="1" s="1"/>
  <c r="B7" i="1"/>
  <c r="B8" i="1"/>
  <c r="B9" i="1"/>
  <c r="B10" i="1"/>
  <c r="B11" i="1"/>
  <c r="A11" i="1" s="1"/>
  <c r="B12" i="1"/>
  <c r="A12" i="1" s="1"/>
  <c r="B13" i="1"/>
  <c r="B14" i="1"/>
  <c r="B15" i="1"/>
  <c r="A15" i="1" s="1"/>
  <c r="B16" i="1"/>
  <c r="A16" i="1" s="1"/>
  <c r="B17" i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B32" i="1"/>
  <c r="A32" i="1" s="1"/>
  <c r="B33" i="1"/>
  <c r="A33" i="1" s="1"/>
  <c r="B34" i="1"/>
  <c r="B35" i="1"/>
  <c r="B36" i="1"/>
  <c r="A36" i="1" s="1"/>
  <c r="B37" i="1"/>
  <c r="B38" i="1"/>
  <c r="B39" i="1"/>
  <c r="A39" i="1" s="1"/>
  <c r="B40" i="1"/>
  <c r="A40" i="1" s="1"/>
  <c r="B41" i="1"/>
  <c r="B42" i="1"/>
  <c r="B43" i="1"/>
  <c r="A43" i="1" s="1"/>
  <c r="B44" i="1"/>
  <c r="A44" i="1" s="1"/>
  <c r="B45" i="1"/>
  <c r="A45" i="1" s="1"/>
  <c r="B46" i="1"/>
  <c r="A46" i="1" s="1"/>
  <c r="B47" i="1"/>
  <c r="B48" i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B61" i="1"/>
  <c r="B62" i="1"/>
  <c r="B63" i="1"/>
  <c r="B64" i="1"/>
  <c r="A64" i="1" s="1"/>
  <c r="B65" i="1"/>
  <c r="A65" i="1" s="1"/>
  <c r="B66" i="1"/>
  <c r="A66" i="1" s="1"/>
  <c r="B67" i="1"/>
  <c r="A67" i="1" s="1"/>
  <c r="B68" i="1"/>
  <c r="B69" i="1"/>
  <c r="B70" i="1"/>
  <c r="B71" i="1"/>
  <c r="B72" i="1"/>
  <c r="A72" i="1" s="1"/>
  <c r="B73" i="1"/>
  <c r="A73" i="1" s="1"/>
  <c r="B74" i="1"/>
  <c r="A74" i="1" s="1"/>
  <c r="B75" i="1"/>
  <c r="A75" i="1" s="1"/>
  <c r="B76" i="1"/>
  <c r="B77" i="1"/>
  <c r="B78" i="1"/>
  <c r="B79" i="1"/>
  <c r="B80" i="1"/>
  <c r="A80" i="1" s="1"/>
  <c r="B81" i="1"/>
  <c r="A81" i="1" s="1"/>
  <c r="B82" i="1"/>
  <c r="A82" i="1" s="1"/>
  <c r="B83" i="1"/>
  <c r="A83" i="1" s="1"/>
  <c r="B84" i="1"/>
  <c r="B85" i="1"/>
  <c r="B86" i="1"/>
  <c r="B87" i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B95" i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B133" i="1"/>
  <c r="B134" i="1"/>
  <c r="B135" i="1"/>
  <c r="B136" i="1"/>
  <c r="A136" i="1" s="1"/>
  <c r="B137" i="1"/>
  <c r="A137" i="1" s="1"/>
  <c r="B138" i="1"/>
  <c r="B139" i="1"/>
  <c r="B140" i="1"/>
  <c r="B141" i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B149" i="1"/>
  <c r="B150" i="1"/>
  <c r="B151" i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B159" i="1"/>
  <c r="B160" i="1"/>
  <c r="B161" i="1"/>
  <c r="B162" i="1"/>
  <c r="A162" i="1" s="1"/>
  <c r="B163" i="1"/>
  <c r="A163" i="1" s="1"/>
  <c r="B164" i="1"/>
  <c r="A164" i="1" s="1"/>
  <c r="B165" i="1"/>
  <c r="A165" i="1" s="1"/>
  <c r="B166" i="1"/>
  <c r="B167" i="1"/>
  <c r="A167" i="1" s="1"/>
  <c r="B168" i="1"/>
  <c r="B169" i="1"/>
  <c r="A169" i="1" s="1"/>
  <c r="B170" i="1"/>
  <c r="B171" i="1"/>
  <c r="A171" i="1" s="1"/>
  <c r="B172" i="1"/>
  <c r="A172" i="1" s="1"/>
  <c r="B173" i="1"/>
  <c r="A173" i="1" s="1"/>
  <c r="B174" i="1"/>
  <c r="B175" i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B215" i="1"/>
  <c r="B216" i="1"/>
  <c r="A216" i="1" s="1"/>
  <c r="B217" i="1"/>
  <c r="A217" i="1" s="1"/>
  <c r="B218" i="1"/>
  <c r="B219" i="1"/>
  <c r="B220" i="1"/>
  <c r="B221" i="1"/>
  <c r="A221" i="1" s="1"/>
  <c r="B222" i="1"/>
  <c r="A222" i="1" s="1"/>
  <c r="B223" i="1"/>
  <c r="A223" i="1" s="1"/>
  <c r="B224" i="1"/>
  <c r="B225" i="1"/>
  <c r="B226" i="1"/>
  <c r="B227" i="1"/>
  <c r="B228" i="1"/>
  <c r="A228" i="1" s="1"/>
  <c r="B229" i="1"/>
  <c r="A229" i="1" s="1"/>
  <c r="B230" i="1"/>
  <c r="B231" i="1"/>
  <c r="B232" i="1"/>
  <c r="A232" i="1" s="1"/>
  <c r="B233" i="1"/>
  <c r="A233" i="1" s="1"/>
  <c r="B234" i="1"/>
  <c r="B235" i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B249" i="1"/>
  <c r="A249" i="1" s="1"/>
  <c r="B250" i="1"/>
  <c r="A250" i="1" s="1"/>
  <c r="B251" i="1"/>
  <c r="B252" i="1"/>
  <c r="B253" i="1"/>
  <c r="A253" i="1" s="1"/>
  <c r="B254" i="1"/>
  <c r="B255" i="1"/>
  <c r="B256" i="1"/>
  <c r="A256" i="1" s="1"/>
  <c r="B257" i="1"/>
  <c r="A257" i="1" s="1"/>
  <c r="B258" i="1"/>
  <c r="B259" i="1"/>
  <c r="B260" i="1"/>
  <c r="A260" i="1" s="1"/>
  <c r="B261" i="1"/>
  <c r="A261" i="1" s="1"/>
  <c r="B262" i="1"/>
  <c r="A262" i="1" s="1"/>
  <c r="B263" i="1"/>
  <c r="A263" i="1" s="1"/>
  <c r="B264" i="1"/>
  <c r="B265" i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B278" i="1"/>
  <c r="B279" i="1"/>
  <c r="B280" i="1"/>
  <c r="B281" i="1"/>
  <c r="A281" i="1" s="1"/>
  <c r="B282" i="1"/>
  <c r="A282" i="1" s="1"/>
  <c r="B283" i="1"/>
  <c r="A283" i="1" s="1"/>
  <c r="B284" i="1"/>
  <c r="A284" i="1" s="1"/>
  <c r="B285" i="1"/>
  <c r="B286" i="1"/>
  <c r="B287" i="1"/>
  <c r="B288" i="1"/>
  <c r="B289" i="1"/>
  <c r="A289" i="1" s="1"/>
  <c r="B290" i="1"/>
  <c r="A290" i="1" s="1"/>
  <c r="B291" i="1"/>
  <c r="A291" i="1" s="1"/>
  <c r="B292" i="1"/>
  <c r="A292" i="1" s="1"/>
  <c r="B293" i="1"/>
  <c r="B294" i="1"/>
  <c r="B295" i="1"/>
  <c r="B296" i="1"/>
  <c r="B297" i="1"/>
  <c r="A297" i="1" s="1"/>
  <c r="B298" i="1"/>
  <c r="A298" i="1" s="1"/>
  <c r="B299" i="1"/>
  <c r="A299" i="1" s="1"/>
  <c r="B300" i="1"/>
  <c r="A300" i="1" s="1"/>
  <c r="B301" i="1"/>
  <c r="B302" i="1"/>
  <c r="B303" i="1"/>
  <c r="B304" i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B312" i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B350" i="1"/>
  <c r="B351" i="1"/>
  <c r="B352" i="1"/>
  <c r="B353" i="1"/>
  <c r="A353" i="1" s="1"/>
  <c r="B354" i="1"/>
  <c r="A354" i="1" s="1"/>
  <c r="B355" i="1"/>
  <c r="B356" i="1"/>
  <c r="B357" i="1"/>
  <c r="B358" i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B366" i="1"/>
  <c r="B367" i="1"/>
  <c r="B368" i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B376" i="1"/>
  <c r="B377" i="1"/>
  <c r="B378" i="1"/>
  <c r="B379" i="1"/>
  <c r="A379" i="1" s="1"/>
  <c r="B380" i="1"/>
  <c r="A380" i="1" s="1"/>
  <c r="B381" i="1"/>
  <c r="A381" i="1" s="1"/>
  <c r="B382" i="1"/>
  <c r="A382" i="1" s="1"/>
  <c r="B383" i="1"/>
  <c r="B384" i="1"/>
  <c r="A384" i="1" s="1"/>
  <c r="B385" i="1"/>
  <c r="B386" i="1"/>
  <c r="A386" i="1" s="1"/>
  <c r="B387" i="1"/>
  <c r="B388" i="1"/>
  <c r="A388" i="1" s="1"/>
  <c r="B389" i="1"/>
  <c r="A389" i="1" s="1"/>
  <c r="B390" i="1"/>
  <c r="A390" i="1" s="1"/>
  <c r="B391" i="1"/>
  <c r="B392" i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B430" i="1"/>
  <c r="A430" i="1" s="1"/>
  <c r="B431" i="1"/>
  <c r="A431" i="1" s="1"/>
  <c r="B432" i="1"/>
  <c r="A432" i="1" s="1"/>
  <c r="B433" i="1"/>
  <c r="B434" i="1"/>
  <c r="B435" i="1"/>
  <c r="B436" i="1"/>
  <c r="B437" i="1"/>
  <c r="A437" i="1" s="1"/>
  <c r="B438" i="1"/>
  <c r="A438" i="1" s="1"/>
  <c r="B439" i="1"/>
  <c r="B440" i="1"/>
  <c r="B441" i="1"/>
  <c r="A441" i="1" s="1"/>
  <c r="B442" i="1"/>
  <c r="A442" i="1" s="1"/>
  <c r="B443" i="1"/>
  <c r="A443" i="1" s="1"/>
  <c r="B444" i="1"/>
  <c r="A444" i="1" s="1"/>
  <c r="B445" i="1"/>
  <c r="B446" i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B457" i="1"/>
  <c r="A457" i="1" s="1"/>
  <c r="B458" i="1"/>
  <c r="A458" i="1" s="1"/>
  <c r="B459" i="1"/>
  <c r="A459" i="1" s="1"/>
  <c r="B460" i="1"/>
  <c r="B461" i="1"/>
  <c r="B462" i="1"/>
  <c r="A462" i="1" s="1"/>
  <c r="B463" i="1"/>
  <c r="B464" i="1"/>
  <c r="B465" i="1"/>
  <c r="A465" i="1" s="1"/>
  <c r="B466" i="1"/>
  <c r="A466" i="1" s="1"/>
  <c r="B467" i="1"/>
  <c r="B468" i="1"/>
  <c r="B469" i="1"/>
  <c r="A469" i="1" s="1"/>
  <c r="B470" i="1"/>
  <c r="A470" i="1" s="1"/>
  <c r="B471" i="1"/>
  <c r="A471" i="1" s="1"/>
  <c r="B472" i="1"/>
  <c r="A472" i="1" s="1"/>
  <c r="B473" i="1"/>
  <c r="A473" i="1" s="1"/>
  <c r="B474" i="1"/>
  <c r="A474" i="1" s="1"/>
  <c r="B475" i="1"/>
  <c r="A475" i="1" s="1"/>
  <c r="B476" i="1"/>
  <c r="B477" i="1"/>
  <c r="B478" i="1"/>
  <c r="A478" i="1" s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B495" i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B2" i="1"/>
  <c r="A2" i="1" s="1"/>
  <c r="A295" i="1" l="1"/>
  <c r="S295" i="1"/>
  <c r="R295" i="1"/>
  <c r="A279" i="1"/>
  <c r="S279" i="1"/>
  <c r="R279" i="1"/>
  <c r="A255" i="1"/>
  <c r="R255" i="1"/>
  <c r="S255" i="1"/>
  <c r="A175" i="1"/>
  <c r="S175" i="1"/>
  <c r="R175" i="1"/>
  <c r="A87" i="1"/>
  <c r="R87" i="1"/>
  <c r="S87" i="1"/>
  <c r="A79" i="1"/>
  <c r="S79" i="1"/>
  <c r="R79" i="1"/>
  <c r="A71" i="1"/>
  <c r="S71" i="1"/>
  <c r="R71" i="1"/>
  <c r="A47" i="1"/>
  <c r="R47" i="1"/>
  <c r="S47" i="1"/>
  <c r="A31" i="1"/>
  <c r="R31" i="1"/>
  <c r="S31" i="1"/>
  <c r="A494" i="1"/>
  <c r="R494" i="1"/>
  <c r="S494" i="1"/>
  <c r="A446" i="1"/>
  <c r="R446" i="1"/>
  <c r="S446" i="1"/>
  <c r="A366" i="1"/>
  <c r="R366" i="1"/>
  <c r="S366" i="1"/>
  <c r="A358" i="1"/>
  <c r="S358" i="1"/>
  <c r="R358" i="1"/>
  <c r="A350" i="1"/>
  <c r="R350" i="1"/>
  <c r="S350" i="1"/>
  <c r="A302" i="1"/>
  <c r="R302" i="1"/>
  <c r="S302" i="1"/>
  <c r="A294" i="1"/>
  <c r="S294" i="1"/>
  <c r="R294" i="1"/>
  <c r="A286" i="1"/>
  <c r="R286" i="1"/>
  <c r="S286" i="1"/>
  <c r="A278" i="1"/>
  <c r="R278" i="1"/>
  <c r="S278" i="1"/>
  <c r="A254" i="1"/>
  <c r="R254" i="1"/>
  <c r="S254" i="1"/>
  <c r="A230" i="1"/>
  <c r="S230" i="1"/>
  <c r="R230" i="1"/>
  <c r="A214" i="1"/>
  <c r="R214" i="1"/>
  <c r="S214" i="1"/>
  <c r="A174" i="1"/>
  <c r="R174" i="1"/>
  <c r="S174" i="1"/>
  <c r="A166" i="1"/>
  <c r="R166" i="1"/>
  <c r="S166" i="1"/>
  <c r="A158" i="1"/>
  <c r="S158" i="1"/>
  <c r="R158" i="1"/>
  <c r="A150" i="1"/>
  <c r="S150" i="1"/>
  <c r="R150" i="1"/>
  <c r="A134" i="1"/>
  <c r="R134" i="1"/>
  <c r="S134" i="1"/>
  <c r="A94" i="1"/>
  <c r="S94" i="1"/>
  <c r="R94" i="1"/>
  <c r="A86" i="1"/>
  <c r="S86" i="1"/>
  <c r="R86" i="1"/>
  <c r="A78" i="1"/>
  <c r="R78" i="1"/>
  <c r="S78" i="1"/>
  <c r="A70" i="1"/>
  <c r="R70" i="1"/>
  <c r="S70" i="1"/>
  <c r="A62" i="1"/>
  <c r="S62" i="1"/>
  <c r="R62" i="1"/>
  <c r="A38" i="1"/>
  <c r="R38" i="1"/>
  <c r="S38" i="1"/>
  <c r="A14" i="1"/>
  <c r="R14" i="1"/>
  <c r="S14" i="1"/>
  <c r="A303" i="1"/>
  <c r="R303" i="1"/>
  <c r="S303" i="1"/>
  <c r="A215" i="1"/>
  <c r="R215" i="1"/>
  <c r="S215" i="1"/>
  <c r="A159" i="1"/>
  <c r="R159" i="1"/>
  <c r="S159" i="1"/>
  <c r="A151" i="1"/>
  <c r="R151" i="1"/>
  <c r="S151" i="1"/>
  <c r="A135" i="1"/>
  <c r="R135" i="1"/>
  <c r="S135" i="1"/>
  <c r="A95" i="1"/>
  <c r="S95" i="1"/>
  <c r="R95" i="1"/>
  <c r="A63" i="1"/>
  <c r="R63" i="1"/>
  <c r="S63" i="1"/>
  <c r="A477" i="1"/>
  <c r="S477" i="1"/>
  <c r="R477" i="1"/>
  <c r="A461" i="1"/>
  <c r="S461" i="1"/>
  <c r="R461" i="1"/>
  <c r="A445" i="1"/>
  <c r="S445" i="1"/>
  <c r="R445" i="1"/>
  <c r="A429" i="1"/>
  <c r="R429" i="1"/>
  <c r="S429" i="1"/>
  <c r="A365" i="1"/>
  <c r="S365" i="1"/>
  <c r="R365" i="1"/>
  <c r="A357" i="1"/>
  <c r="S357" i="1"/>
  <c r="R357" i="1"/>
  <c r="A349" i="1"/>
  <c r="S349" i="1"/>
  <c r="R349" i="1"/>
  <c r="A301" i="1"/>
  <c r="R301" i="1"/>
  <c r="S301" i="1"/>
  <c r="A293" i="1"/>
  <c r="R293" i="1"/>
  <c r="S293" i="1"/>
  <c r="A285" i="1"/>
  <c r="R285" i="1"/>
  <c r="S285" i="1"/>
  <c r="A277" i="1"/>
  <c r="R277" i="1"/>
  <c r="S277" i="1"/>
  <c r="A149" i="1"/>
  <c r="S149" i="1"/>
  <c r="R149" i="1"/>
  <c r="A141" i="1"/>
  <c r="S141" i="1"/>
  <c r="R141" i="1"/>
  <c r="A133" i="1"/>
  <c r="R133" i="1"/>
  <c r="S133" i="1"/>
  <c r="A85" i="1"/>
  <c r="S85" i="1"/>
  <c r="R85" i="1"/>
  <c r="A77" i="1"/>
  <c r="S77" i="1"/>
  <c r="R77" i="1"/>
  <c r="A69" i="1"/>
  <c r="R69" i="1"/>
  <c r="S69" i="1"/>
  <c r="A61" i="1"/>
  <c r="S61" i="1"/>
  <c r="R61" i="1"/>
  <c r="A37" i="1"/>
  <c r="S37" i="1"/>
  <c r="R37" i="1"/>
  <c r="A13" i="1"/>
  <c r="S13" i="1"/>
  <c r="R13" i="1"/>
  <c r="A439" i="1"/>
  <c r="R439" i="1"/>
  <c r="S439" i="1"/>
  <c r="A231" i="1"/>
  <c r="S231" i="1"/>
  <c r="R231" i="1"/>
  <c r="A436" i="1"/>
  <c r="R436" i="1"/>
  <c r="S436" i="1"/>
  <c r="A356" i="1"/>
  <c r="R356" i="1"/>
  <c r="S356" i="1"/>
  <c r="A252" i="1"/>
  <c r="R252" i="1"/>
  <c r="S252" i="1"/>
  <c r="A220" i="1"/>
  <c r="R220" i="1"/>
  <c r="S220" i="1"/>
  <c r="A148" i="1"/>
  <c r="R148" i="1"/>
  <c r="S148" i="1"/>
  <c r="A140" i="1"/>
  <c r="S140" i="1"/>
  <c r="R140" i="1"/>
  <c r="A132" i="1"/>
  <c r="S132" i="1"/>
  <c r="R132" i="1"/>
  <c r="A84" i="1"/>
  <c r="R84" i="1"/>
  <c r="S84" i="1"/>
  <c r="A76" i="1"/>
  <c r="S76" i="1"/>
  <c r="R76" i="1"/>
  <c r="A68" i="1"/>
  <c r="S68" i="1"/>
  <c r="R68" i="1"/>
  <c r="A60" i="1"/>
  <c r="S60" i="1"/>
  <c r="R60" i="1"/>
  <c r="A468" i="1"/>
  <c r="S468" i="1"/>
  <c r="R468" i="1"/>
  <c r="A387" i="1"/>
  <c r="R387" i="1"/>
  <c r="S387" i="1"/>
  <c r="A355" i="1"/>
  <c r="S355" i="1"/>
  <c r="R355" i="1"/>
  <c r="A259" i="1"/>
  <c r="R259" i="1"/>
  <c r="S259" i="1"/>
  <c r="A251" i="1"/>
  <c r="R251" i="1"/>
  <c r="S251" i="1"/>
  <c r="A235" i="1"/>
  <c r="R235" i="1"/>
  <c r="S235" i="1"/>
  <c r="A227" i="1"/>
  <c r="S227" i="1"/>
  <c r="R227" i="1"/>
  <c r="A219" i="1"/>
  <c r="R219" i="1"/>
  <c r="S219" i="1"/>
  <c r="A139" i="1"/>
  <c r="S139" i="1"/>
  <c r="R139" i="1"/>
  <c r="A35" i="1"/>
  <c r="S35" i="1"/>
  <c r="R35" i="1"/>
  <c r="A3" i="1"/>
  <c r="F3" i="1"/>
  <c r="S3" i="1"/>
  <c r="R3" i="1"/>
  <c r="A311" i="1"/>
  <c r="S311" i="1"/>
  <c r="R311" i="1"/>
  <c r="A287" i="1"/>
  <c r="S287" i="1"/>
  <c r="R287" i="1"/>
  <c r="A434" i="1"/>
  <c r="R434" i="1"/>
  <c r="S434" i="1"/>
  <c r="A378" i="1"/>
  <c r="R378" i="1"/>
  <c r="S378" i="1"/>
  <c r="A258" i="1"/>
  <c r="R258" i="1"/>
  <c r="S258" i="1"/>
  <c r="A234" i="1"/>
  <c r="S234" i="1"/>
  <c r="R234" i="1"/>
  <c r="A226" i="1"/>
  <c r="S226" i="1"/>
  <c r="R226" i="1"/>
  <c r="A218" i="1"/>
  <c r="S218" i="1"/>
  <c r="R218" i="1"/>
  <c r="A170" i="1"/>
  <c r="S170" i="1"/>
  <c r="R170" i="1"/>
  <c r="A138" i="1"/>
  <c r="R138" i="1"/>
  <c r="S138" i="1"/>
  <c r="A42" i="1"/>
  <c r="S42" i="1"/>
  <c r="R42" i="1"/>
  <c r="A34" i="1"/>
  <c r="S34" i="1"/>
  <c r="R34" i="1"/>
  <c r="A18" i="1"/>
  <c r="S18" i="1"/>
  <c r="R18" i="1"/>
  <c r="A10" i="1"/>
  <c r="S10" i="1"/>
  <c r="R10" i="1"/>
  <c r="A391" i="1"/>
  <c r="S391" i="1"/>
  <c r="R391" i="1"/>
  <c r="A375" i="1"/>
  <c r="R375" i="1"/>
  <c r="S375" i="1"/>
  <c r="A476" i="1"/>
  <c r="S476" i="1"/>
  <c r="R476" i="1"/>
  <c r="A460" i="1"/>
  <c r="R460" i="1"/>
  <c r="S460" i="1"/>
  <c r="A467" i="1"/>
  <c r="S467" i="1"/>
  <c r="R467" i="1"/>
  <c r="A433" i="1"/>
  <c r="S433" i="1"/>
  <c r="R433" i="1"/>
  <c r="A385" i="1"/>
  <c r="R385" i="1"/>
  <c r="S385" i="1"/>
  <c r="A377" i="1"/>
  <c r="R377" i="1"/>
  <c r="S377" i="1"/>
  <c r="A265" i="1"/>
  <c r="R265" i="1"/>
  <c r="S265" i="1"/>
  <c r="A225" i="1"/>
  <c r="S225" i="1"/>
  <c r="R225" i="1"/>
  <c r="A161" i="1"/>
  <c r="S161" i="1"/>
  <c r="R161" i="1"/>
  <c r="A41" i="1"/>
  <c r="S41" i="1"/>
  <c r="R41" i="1"/>
  <c r="A17" i="1"/>
  <c r="S17" i="1"/>
  <c r="R17" i="1"/>
  <c r="A9" i="1"/>
  <c r="S9" i="1"/>
  <c r="R9" i="1"/>
  <c r="A495" i="1"/>
  <c r="S495" i="1"/>
  <c r="R495" i="1"/>
  <c r="A463" i="1"/>
  <c r="S463" i="1"/>
  <c r="R463" i="1"/>
  <c r="A383" i="1"/>
  <c r="R383" i="1"/>
  <c r="S383" i="1"/>
  <c r="A367" i="1"/>
  <c r="R367" i="1"/>
  <c r="S367" i="1"/>
  <c r="A351" i="1"/>
  <c r="S351" i="1"/>
  <c r="R351" i="1"/>
  <c r="A435" i="1"/>
  <c r="S435" i="1"/>
  <c r="R435" i="1"/>
  <c r="A464" i="1"/>
  <c r="R464" i="1"/>
  <c r="S464" i="1"/>
  <c r="A456" i="1"/>
  <c r="R456" i="1"/>
  <c r="S456" i="1"/>
  <c r="A440" i="1"/>
  <c r="R440" i="1"/>
  <c r="S440" i="1"/>
  <c r="A392" i="1"/>
  <c r="R392" i="1"/>
  <c r="S392" i="1"/>
  <c r="A376" i="1"/>
  <c r="S376" i="1"/>
  <c r="R376" i="1"/>
  <c r="A368" i="1"/>
  <c r="S368" i="1"/>
  <c r="R368" i="1"/>
  <c r="A352" i="1"/>
  <c r="R352" i="1"/>
  <c r="S352" i="1"/>
  <c r="A312" i="1"/>
  <c r="R312" i="1"/>
  <c r="S312" i="1"/>
  <c r="A304" i="1"/>
  <c r="S304" i="1"/>
  <c r="R304" i="1"/>
  <c r="A296" i="1"/>
  <c r="S296" i="1"/>
  <c r="R296" i="1"/>
  <c r="A288" i="1"/>
  <c r="S288" i="1"/>
  <c r="R288" i="1"/>
  <c r="A280" i="1"/>
  <c r="R280" i="1"/>
  <c r="S280" i="1"/>
  <c r="A264" i="1"/>
  <c r="S264" i="1"/>
  <c r="R264" i="1"/>
  <c r="A248" i="1"/>
  <c r="S248" i="1"/>
  <c r="R248" i="1"/>
  <c r="A224" i="1"/>
  <c r="S224" i="1"/>
  <c r="R224" i="1"/>
  <c r="A168" i="1"/>
  <c r="S168" i="1"/>
  <c r="R168" i="1"/>
  <c r="A160" i="1"/>
  <c r="S160" i="1"/>
  <c r="R160" i="1"/>
  <c r="A48" i="1"/>
  <c r="R48" i="1"/>
  <c r="S48" i="1"/>
  <c r="A8" i="1"/>
  <c r="R8" i="1"/>
  <c r="S8" i="1"/>
  <c r="A7" i="1"/>
  <c r="R7" i="1"/>
  <c r="S7" i="1"/>
  <c r="C487" i="1"/>
  <c r="F476" i="1"/>
  <c r="E476" i="1"/>
  <c r="F428" i="1"/>
  <c r="E428" i="1"/>
  <c r="H428" i="1" s="1"/>
  <c r="F380" i="1"/>
  <c r="E380" i="1"/>
  <c r="F332" i="1"/>
  <c r="E332" i="1"/>
  <c r="H332" i="1" s="1"/>
  <c r="E268" i="1"/>
  <c r="F268" i="1"/>
  <c r="F491" i="1"/>
  <c r="E491" i="1"/>
  <c r="H491" i="1" s="1"/>
  <c r="F483" i="1"/>
  <c r="E483" i="1"/>
  <c r="F475" i="1"/>
  <c r="E475" i="1"/>
  <c r="H475" i="1" s="1"/>
  <c r="F467" i="1"/>
  <c r="E467" i="1"/>
  <c r="H467" i="1" s="1"/>
  <c r="F459" i="1"/>
  <c r="E459" i="1"/>
  <c r="F451" i="1"/>
  <c r="E451" i="1"/>
  <c r="F443" i="1"/>
  <c r="E443" i="1"/>
  <c r="H443" i="1" s="1"/>
  <c r="F435" i="1"/>
  <c r="E435" i="1"/>
  <c r="F427" i="1"/>
  <c r="E427" i="1"/>
  <c r="H427" i="1" s="1"/>
  <c r="F419" i="1"/>
  <c r="E419" i="1"/>
  <c r="F411" i="1"/>
  <c r="E411" i="1"/>
  <c r="H411" i="1" s="1"/>
  <c r="F403" i="1"/>
  <c r="E403" i="1"/>
  <c r="H403" i="1" s="1"/>
  <c r="F395" i="1"/>
  <c r="E395" i="1"/>
  <c r="F387" i="1"/>
  <c r="E387" i="1"/>
  <c r="F379" i="1"/>
  <c r="E379" i="1"/>
  <c r="H379" i="1" s="1"/>
  <c r="F371" i="1"/>
  <c r="E371" i="1"/>
  <c r="F363" i="1"/>
  <c r="E363" i="1"/>
  <c r="F355" i="1"/>
  <c r="E355" i="1"/>
  <c r="F347" i="1"/>
  <c r="E347" i="1"/>
  <c r="H347" i="1" s="1"/>
  <c r="F339" i="1"/>
  <c r="E339" i="1"/>
  <c r="H339" i="1" s="1"/>
  <c r="F331" i="1"/>
  <c r="E331" i="1"/>
  <c r="F323" i="1"/>
  <c r="E323" i="1"/>
  <c r="F315" i="1"/>
  <c r="E315" i="1"/>
  <c r="H315" i="1" s="1"/>
  <c r="F307" i="1"/>
  <c r="E307" i="1"/>
  <c r="H307" i="1" s="1"/>
  <c r="F299" i="1"/>
  <c r="E299" i="1"/>
  <c r="F291" i="1"/>
  <c r="E291" i="1"/>
  <c r="F283" i="1"/>
  <c r="E283" i="1"/>
  <c r="H283" i="1" s="1"/>
  <c r="F275" i="1"/>
  <c r="E275" i="1"/>
  <c r="H275" i="1" s="1"/>
  <c r="F267" i="1"/>
  <c r="E267" i="1"/>
  <c r="F259" i="1"/>
  <c r="E259" i="1"/>
  <c r="F251" i="1"/>
  <c r="E251" i="1"/>
  <c r="H251" i="1" s="1"/>
  <c r="F243" i="1"/>
  <c r="E243" i="1"/>
  <c r="H243" i="1" s="1"/>
  <c r="F235" i="1"/>
  <c r="E235" i="1"/>
  <c r="F227" i="1"/>
  <c r="E227" i="1"/>
  <c r="E219" i="1"/>
  <c r="F219" i="1"/>
  <c r="E211" i="1"/>
  <c r="H211" i="1" s="1"/>
  <c r="F211" i="1"/>
  <c r="F203" i="1"/>
  <c r="E203" i="1"/>
  <c r="E195" i="1"/>
  <c r="F195" i="1"/>
  <c r="K187" i="1"/>
  <c r="F187" i="1"/>
  <c r="E187" i="1"/>
  <c r="H187" i="1" s="1"/>
  <c r="F179" i="1"/>
  <c r="E179" i="1"/>
  <c r="F171" i="1"/>
  <c r="E171" i="1"/>
  <c r="F163" i="1"/>
  <c r="E163" i="1"/>
  <c r="H163" i="1" s="1"/>
  <c r="F155" i="1"/>
  <c r="E155" i="1"/>
  <c r="H155" i="1" s="1"/>
  <c r="E147" i="1"/>
  <c r="F147" i="1"/>
  <c r="F139" i="1"/>
  <c r="E139" i="1"/>
  <c r="F131" i="1"/>
  <c r="E131" i="1"/>
  <c r="F123" i="1"/>
  <c r="E123" i="1"/>
  <c r="F115" i="1"/>
  <c r="E115" i="1"/>
  <c r="E107" i="1"/>
  <c r="F107" i="1"/>
  <c r="F99" i="1"/>
  <c r="E99" i="1"/>
  <c r="H99" i="1" s="1"/>
  <c r="F91" i="1"/>
  <c r="E91" i="1"/>
  <c r="H91" i="1" s="1"/>
  <c r="F83" i="1"/>
  <c r="E83" i="1"/>
  <c r="F75" i="1"/>
  <c r="E75" i="1"/>
  <c r="F67" i="1"/>
  <c r="E67" i="1"/>
  <c r="H67" i="1" s="1"/>
  <c r="F59" i="1"/>
  <c r="E59" i="1"/>
  <c r="H59" i="1" s="1"/>
  <c r="F51" i="1"/>
  <c r="E51" i="1"/>
  <c r="F43" i="1"/>
  <c r="E43" i="1"/>
  <c r="E35" i="1"/>
  <c r="F35" i="1"/>
  <c r="F27" i="1"/>
  <c r="E27" i="1"/>
  <c r="H27" i="1" s="1"/>
  <c r="F19" i="1"/>
  <c r="E19" i="1"/>
  <c r="F11" i="1"/>
  <c r="E11" i="1"/>
  <c r="E3" i="1"/>
  <c r="H3" i="1" s="1"/>
  <c r="J139" i="1"/>
  <c r="F468" i="1"/>
  <c r="E468" i="1"/>
  <c r="H468" i="1" s="1"/>
  <c r="F420" i="1"/>
  <c r="E420" i="1"/>
  <c r="F372" i="1"/>
  <c r="E372" i="1"/>
  <c r="F316" i="1"/>
  <c r="E316" i="1"/>
  <c r="H316" i="1" s="1"/>
  <c r="F276" i="1"/>
  <c r="E276" i="1"/>
  <c r="H276" i="1" s="1"/>
  <c r="F228" i="1"/>
  <c r="E228" i="1"/>
  <c r="F180" i="1"/>
  <c r="E180" i="1"/>
  <c r="F148" i="1"/>
  <c r="E148" i="1"/>
  <c r="H148" i="1" s="1"/>
  <c r="F108" i="1"/>
  <c r="E108" i="1"/>
  <c r="H108" i="1" s="1"/>
  <c r="F76" i="1"/>
  <c r="E76" i="1"/>
  <c r="F20" i="1"/>
  <c r="E20" i="1"/>
  <c r="F498" i="1"/>
  <c r="E498" i="1"/>
  <c r="F490" i="1"/>
  <c r="E490" i="1"/>
  <c r="H490" i="1" s="1"/>
  <c r="F482" i="1"/>
  <c r="E482" i="1"/>
  <c r="F474" i="1"/>
  <c r="E474" i="1"/>
  <c r="F466" i="1"/>
  <c r="E466" i="1"/>
  <c r="H466" i="1" s="1"/>
  <c r="F458" i="1"/>
  <c r="E458" i="1"/>
  <c r="H458" i="1" s="1"/>
  <c r="F450" i="1"/>
  <c r="E450" i="1"/>
  <c r="F442" i="1"/>
  <c r="E442" i="1"/>
  <c r="F434" i="1"/>
  <c r="E434" i="1"/>
  <c r="H434" i="1" s="1"/>
  <c r="F426" i="1"/>
  <c r="E426" i="1"/>
  <c r="H426" i="1" s="1"/>
  <c r="F418" i="1"/>
  <c r="E418" i="1"/>
  <c r="F410" i="1"/>
  <c r="E410" i="1"/>
  <c r="F402" i="1"/>
  <c r="E402" i="1"/>
  <c r="H402" i="1" s="1"/>
  <c r="F394" i="1"/>
  <c r="E394" i="1"/>
  <c r="H394" i="1" s="1"/>
  <c r="F386" i="1"/>
  <c r="E386" i="1"/>
  <c r="F378" i="1"/>
  <c r="E378" i="1"/>
  <c r="F370" i="1"/>
  <c r="E370" i="1"/>
  <c r="H370" i="1" s="1"/>
  <c r="F362" i="1"/>
  <c r="E362" i="1"/>
  <c r="H362" i="1" s="1"/>
  <c r="F354" i="1"/>
  <c r="E354" i="1"/>
  <c r="F346" i="1"/>
  <c r="E346" i="1"/>
  <c r="F338" i="1"/>
  <c r="E338" i="1"/>
  <c r="H338" i="1" s="1"/>
  <c r="F330" i="1"/>
  <c r="E330" i="1"/>
  <c r="H330" i="1" s="1"/>
  <c r="F322" i="1"/>
  <c r="E322" i="1"/>
  <c r="F314" i="1"/>
  <c r="E314" i="1"/>
  <c r="F306" i="1"/>
  <c r="E306" i="1"/>
  <c r="H306" i="1" s="1"/>
  <c r="F298" i="1"/>
  <c r="E298" i="1"/>
  <c r="H298" i="1" s="1"/>
  <c r="E290" i="1"/>
  <c r="F290" i="1"/>
  <c r="F282" i="1"/>
  <c r="E282" i="1"/>
  <c r="E274" i="1"/>
  <c r="F274" i="1"/>
  <c r="E266" i="1"/>
  <c r="H266" i="1" s="1"/>
  <c r="F266" i="1"/>
  <c r="E258" i="1"/>
  <c r="F258" i="1"/>
  <c r="E250" i="1"/>
  <c r="F250" i="1"/>
  <c r="E242" i="1"/>
  <c r="F242" i="1"/>
  <c r="E234" i="1"/>
  <c r="H234" i="1" s="1"/>
  <c r="F234" i="1"/>
  <c r="F226" i="1"/>
  <c r="E226" i="1"/>
  <c r="F218" i="1"/>
  <c r="E218" i="1"/>
  <c r="E210" i="1"/>
  <c r="F210" i="1"/>
  <c r="E202" i="1"/>
  <c r="H202" i="1" s="1"/>
  <c r="F202" i="1"/>
  <c r="E194" i="1"/>
  <c r="F194" i="1"/>
  <c r="E186" i="1"/>
  <c r="F186" i="1"/>
  <c r="E178" i="1"/>
  <c r="F178" i="1"/>
  <c r="E170" i="1"/>
  <c r="H170" i="1" s="1"/>
  <c r="F170" i="1"/>
  <c r="F162" i="1"/>
  <c r="E162" i="1"/>
  <c r="F154" i="1"/>
  <c r="E154" i="1"/>
  <c r="E146" i="1"/>
  <c r="F146" i="1"/>
  <c r="E138" i="1"/>
  <c r="H138" i="1" s="1"/>
  <c r="F138" i="1"/>
  <c r="E130" i="1"/>
  <c r="F130" i="1"/>
  <c r="E122" i="1"/>
  <c r="F122" i="1"/>
  <c r="F114" i="1"/>
  <c r="E114" i="1"/>
  <c r="H114" i="1" s="1"/>
  <c r="E106" i="1"/>
  <c r="H106" i="1" s="1"/>
  <c r="F106" i="1"/>
  <c r="E98" i="1"/>
  <c r="F98" i="1"/>
  <c r="E90" i="1"/>
  <c r="F90" i="1"/>
  <c r="F82" i="1"/>
  <c r="E82" i="1"/>
  <c r="H82" i="1" s="1"/>
  <c r="E74" i="1"/>
  <c r="H74" i="1" s="1"/>
  <c r="F74" i="1"/>
  <c r="E66" i="1"/>
  <c r="F66" i="1"/>
  <c r="E58" i="1"/>
  <c r="F58" i="1"/>
  <c r="E50" i="1"/>
  <c r="F50" i="1"/>
  <c r="E42" i="1"/>
  <c r="H42" i="1" s="1"/>
  <c r="F42" i="1"/>
  <c r="F34" i="1"/>
  <c r="E34" i="1"/>
  <c r="F26" i="1"/>
  <c r="E26" i="1"/>
  <c r="F18" i="1"/>
  <c r="E18" i="1"/>
  <c r="F10" i="1"/>
  <c r="E10" i="1"/>
  <c r="H10" i="1" s="1"/>
  <c r="F492" i="1"/>
  <c r="E492" i="1"/>
  <c r="F444" i="1"/>
  <c r="E444" i="1"/>
  <c r="F396" i="1"/>
  <c r="E396" i="1"/>
  <c r="H396" i="1" s="1"/>
  <c r="F348" i="1"/>
  <c r="E348" i="1"/>
  <c r="H348" i="1" s="1"/>
  <c r="F300" i="1"/>
  <c r="E300" i="1"/>
  <c r="F252" i="1"/>
  <c r="E252" i="1"/>
  <c r="F212" i="1"/>
  <c r="E212" i="1"/>
  <c r="H212" i="1" s="1"/>
  <c r="F164" i="1"/>
  <c r="E164" i="1"/>
  <c r="F132" i="1"/>
  <c r="E132" i="1"/>
  <c r="F92" i="1"/>
  <c r="E92" i="1"/>
  <c r="F52" i="1"/>
  <c r="E52" i="1"/>
  <c r="H52" i="1" s="1"/>
  <c r="F12" i="1"/>
  <c r="E12" i="1"/>
  <c r="F497" i="1"/>
  <c r="E497" i="1"/>
  <c r="F481" i="1"/>
  <c r="E481" i="1"/>
  <c r="F473" i="1"/>
  <c r="E473" i="1"/>
  <c r="H473" i="1" s="1"/>
  <c r="F465" i="1"/>
  <c r="E465" i="1"/>
  <c r="H465" i="1" s="1"/>
  <c r="F457" i="1"/>
  <c r="E457" i="1"/>
  <c r="F449" i="1"/>
  <c r="E449" i="1"/>
  <c r="F441" i="1"/>
  <c r="E441" i="1"/>
  <c r="H441" i="1" s="1"/>
  <c r="F433" i="1"/>
  <c r="E433" i="1"/>
  <c r="H433" i="1" s="1"/>
  <c r="F425" i="1"/>
  <c r="E425" i="1"/>
  <c r="F417" i="1"/>
  <c r="E417" i="1"/>
  <c r="F409" i="1"/>
  <c r="E409" i="1"/>
  <c r="H409" i="1" s="1"/>
  <c r="F401" i="1"/>
  <c r="E401" i="1"/>
  <c r="H401" i="1" s="1"/>
  <c r="F393" i="1"/>
  <c r="E393" i="1"/>
  <c r="F385" i="1"/>
  <c r="E385" i="1"/>
  <c r="F377" i="1"/>
  <c r="E377" i="1"/>
  <c r="H377" i="1" s="1"/>
  <c r="F369" i="1"/>
  <c r="E369" i="1"/>
  <c r="H369" i="1" s="1"/>
  <c r="F361" i="1"/>
  <c r="E361" i="1"/>
  <c r="F353" i="1"/>
  <c r="E353" i="1"/>
  <c r="F345" i="1"/>
  <c r="E345" i="1"/>
  <c r="F337" i="1"/>
  <c r="E337" i="1"/>
  <c r="H337" i="1" s="1"/>
  <c r="F329" i="1"/>
  <c r="E329" i="1"/>
  <c r="F321" i="1"/>
  <c r="E321" i="1"/>
  <c r="F313" i="1"/>
  <c r="E313" i="1"/>
  <c r="H313" i="1" s="1"/>
  <c r="F305" i="1"/>
  <c r="E305" i="1"/>
  <c r="H305" i="1" s="1"/>
  <c r="F297" i="1"/>
  <c r="E297" i="1"/>
  <c r="F289" i="1"/>
  <c r="E289" i="1"/>
  <c r="F281" i="1"/>
  <c r="E281" i="1"/>
  <c r="H281" i="1" s="1"/>
  <c r="F273" i="1"/>
  <c r="E273" i="1"/>
  <c r="H273" i="1" s="1"/>
  <c r="E265" i="1"/>
  <c r="H265" i="1" s="1"/>
  <c r="F265" i="1"/>
  <c r="F257" i="1"/>
  <c r="E257" i="1"/>
  <c r="F249" i="1"/>
  <c r="E249" i="1"/>
  <c r="H249" i="1" s="1"/>
  <c r="E241" i="1"/>
  <c r="F241" i="1"/>
  <c r="F233" i="1"/>
  <c r="E233" i="1"/>
  <c r="F225" i="1"/>
  <c r="E225" i="1"/>
  <c r="F217" i="1"/>
  <c r="E217" i="1"/>
  <c r="H217" i="1" s="1"/>
  <c r="F209" i="1"/>
  <c r="E209" i="1"/>
  <c r="H209" i="1" s="1"/>
  <c r="E201" i="1"/>
  <c r="H201" i="1" s="1"/>
  <c r="F201" i="1"/>
  <c r="E193" i="1"/>
  <c r="F193" i="1"/>
  <c r="F185" i="1"/>
  <c r="E185" i="1"/>
  <c r="H185" i="1" s="1"/>
  <c r="E177" i="1"/>
  <c r="H177" i="1" s="1"/>
  <c r="F177" i="1"/>
  <c r="E169" i="1"/>
  <c r="H169" i="1" s="1"/>
  <c r="F169" i="1"/>
  <c r="E161" i="1"/>
  <c r="F161" i="1"/>
  <c r="F153" i="1"/>
  <c r="E153" i="1"/>
  <c r="H153" i="1" s="1"/>
  <c r="E145" i="1"/>
  <c r="H145" i="1" s="1"/>
  <c r="F145" i="1"/>
  <c r="E137" i="1"/>
  <c r="H137" i="1" s="1"/>
  <c r="F137" i="1"/>
  <c r="E129" i="1"/>
  <c r="F129" i="1"/>
  <c r="E121" i="1"/>
  <c r="H121" i="1" s="1"/>
  <c r="F121" i="1"/>
  <c r="E113" i="1"/>
  <c r="H113" i="1" s="1"/>
  <c r="F113" i="1"/>
  <c r="E105" i="1"/>
  <c r="H105" i="1" s="1"/>
  <c r="F105" i="1"/>
  <c r="E97" i="1"/>
  <c r="F97" i="1"/>
  <c r="E89" i="1"/>
  <c r="H89" i="1" s="1"/>
  <c r="F89" i="1"/>
  <c r="E81" i="1"/>
  <c r="H81" i="1" s="1"/>
  <c r="F81" i="1"/>
  <c r="E73" i="1"/>
  <c r="H73" i="1" s="1"/>
  <c r="F73" i="1"/>
  <c r="E65" i="1"/>
  <c r="F65" i="1"/>
  <c r="E57" i="1"/>
  <c r="H57" i="1" s="1"/>
  <c r="F57" i="1"/>
  <c r="E49" i="1"/>
  <c r="H49" i="1" s="1"/>
  <c r="F49" i="1"/>
  <c r="E41" i="1"/>
  <c r="H41" i="1" s="1"/>
  <c r="F41" i="1"/>
  <c r="F33" i="1"/>
  <c r="E33" i="1"/>
  <c r="E25" i="1"/>
  <c r="H25" i="1" s="1"/>
  <c r="F25" i="1"/>
  <c r="E17" i="1"/>
  <c r="H17" i="1" s="1"/>
  <c r="F17" i="1"/>
  <c r="E9" i="1"/>
  <c r="H9" i="1" s="1"/>
  <c r="F9" i="1"/>
  <c r="C75" i="1"/>
  <c r="F500" i="1"/>
  <c r="E500" i="1"/>
  <c r="H500" i="1" s="1"/>
  <c r="F452" i="1"/>
  <c r="E452" i="1"/>
  <c r="H452" i="1" s="1"/>
  <c r="F404" i="1"/>
  <c r="E404" i="1"/>
  <c r="F356" i="1"/>
  <c r="E356" i="1"/>
  <c r="F308" i="1"/>
  <c r="E308" i="1"/>
  <c r="H308" i="1" s="1"/>
  <c r="F260" i="1"/>
  <c r="E260" i="1"/>
  <c r="H260" i="1" s="1"/>
  <c r="E220" i="1"/>
  <c r="F220" i="1"/>
  <c r="F188" i="1"/>
  <c r="E188" i="1"/>
  <c r="F140" i="1"/>
  <c r="E140" i="1"/>
  <c r="H140" i="1" s="1"/>
  <c r="F100" i="1"/>
  <c r="E100" i="1"/>
  <c r="H100" i="1" s="1"/>
  <c r="F60" i="1"/>
  <c r="E60" i="1"/>
  <c r="F28" i="1"/>
  <c r="E28" i="1"/>
  <c r="F489" i="1"/>
  <c r="E489" i="1"/>
  <c r="F488" i="1"/>
  <c r="E488" i="1"/>
  <c r="H488" i="1" s="1"/>
  <c r="F480" i="1"/>
  <c r="E480" i="1"/>
  <c r="F472" i="1"/>
  <c r="E472" i="1"/>
  <c r="H472" i="1" s="1"/>
  <c r="F464" i="1"/>
  <c r="E464" i="1"/>
  <c r="H464" i="1" s="1"/>
  <c r="F456" i="1"/>
  <c r="E456" i="1"/>
  <c r="H456" i="1" s="1"/>
  <c r="F448" i="1"/>
  <c r="E448" i="1"/>
  <c r="F440" i="1"/>
  <c r="E440" i="1"/>
  <c r="H440" i="1" s="1"/>
  <c r="F432" i="1"/>
  <c r="E432" i="1"/>
  <c r="F424" i="1"/>
  <c r="E424" i="1"/>
  <c r="F416" i="1"/>
  <c r="E416" i="1"/>
  <c r="F408" i="1"/>
  <c r="E408" i="1"/>
  <c r="H408" i="1" s="1"/>
  <c r="F400" i="1"/>
  <c r="E400" i="1"/>
  <c r="H400" i="1" s="1"/>
  <c r="F392" i="1"/>
  <c r="E392" i="1"/>
  <c r="H392" i="1" s="1"/>
  <c r="F384" i="1"/>
  <c r="E384" i="1"/>
  <c r="F376" i="1"/>
  <c r="E376" i="1"/>
  <c r="H376" i="1" s="1"/>
  <c r="F368" i="1"/>
  <c r="E368" i="1"/>
  <c r="F360" i="1"/>
  <c r="E360" i="1"/>
  <c r="H360" i="1" s="1"/>
  <c r="F352" i="1"/>
  <c r="E352" i="1"/>
  <c r="F344" i="1"/>
  <c r="E344" i="1"/>
  <c r="H344" i="1" s="1"/>
  <c r="F336" i="1"/>
  <c r="E336" i="1"/>
  <c r="H336" i="1" s="1"/>
  <c r="F328" i="1"/>
  <c r="E328" i="1"/>
  <c r="H328" i="1" s="1"/>
  <c r="F320" i="1"/>
  <c r="E320" i="1"/>
  <c r="F312" i="1"/>
  <c r="E312" i="1"/>
  <c r="H312" i="1" s="1"/>
  <c r="F304" i="1"/>
  <c r="E304" i="1"/>
  <c r="F296" i="1"/>
  <c r="E296" i="1"/>
  <c r="H296" i="1" s="1"/>
  <c r="F288" i="1"/>
  <c r="E288" i="1"/>
  <c r="F280" i="1"/>
  <c r="E280" i="1"/>
  <c r="H280" i="1" s="1"/>
  <c r="F272" i="1"/>
  <c r="E272" i="1"/>
  <c r="H272" i="1" s="1"/>
  <c r="F264" i="1"/>
  <c r="E264" i="1"/>
  <c r="H264" i="1" s="1"/>
  <c r="F256" i="1"/>
  <c r="E256" i="1"/>
  <c r="E248" i="1"/>
  <c r="F248" i="1"/>
  <c r="F240" i="1"/>
  <c r="E240" i="1"/>
  <c r="F232" i="1"/>
  <c r="E232" i="1"/>
  <c r="H232" i="1" s="1"/>
  <c r="F224" i="1"/>
  <c r="E224" i="1"/>
  <c r="F216" i="1"/>
  <c r="E216" i="1"/>
  <c r="H216" i="1" s="1"/>
  <c r="F208" i="1"/>
  <c r="E208" i="1"/>
  <c r="H208" i="1" s="1"/>
  <c r="F200" i="1"/>
  <c r="E200" i="1"/>
  <c r="H200" i="1" s="1"/>
  <c r="E192" i="1"/>
  <c r="F192" i="1"/>
  <c r="F184" i="1"/>
  <c r="E184" i="1"/>
  <c r="H184" i="1" s="1"/>
  <c r="F176" i="1"/>
  <c r="E176" i="1"/>
  <c r="H176" i="1" s="1"/>
  <c r="F168" i="1"/>
  <c r="E168" i="1"/>
  <c r="H168" i="1" s="1"/>
  <c r="F160" i="1"/>
  <c r="E160" i="1"/>
  <c r="F152" i="1"/>
  <c r="E152" i="1"/>
  <c r="H152" i="1" s="1"/>
  <c r="F144" i="1"/>
  <c r="E144" i="1"/>
  <c r="H144" i="1" s="1"/>
  <c r="F136" i="1"/>
  <c r="E136" i="1"/>
  <c r="H136" i="1" s="1"/>
  <c r="E128" i="1"/>
  <c r="F128" i="1"/>
  <c r="F120" i="1"/>
  <c r="E120" i="1"/>
  <c r="H120" i="1" s="1"/>
  <c r="F112" i="1"/>
  <c r="E112" i="1"/>
  <c r="H112" i="1" s="1"/>
  <c r="F104" i="1"/>
  <c r="E104" i="1"/>
  <c r="E96" i="1"/>
  <c r="F96" i="1"/>
  <c r="F88" i="1"/>
  <c r="E88" i="1"/>
  <c r="H88" i="1" s="1"/>
  <c r="F80" i="1"/>
  <c r="E80" i="1"/>
  <c r="H80" i="1" s="1"/>
  <c r="F72" i="1"/>
  <c r="E72" i="1"/>
  <c r="H72" i="1" s="1"/>
  <c r="F64" i="1"/>
  <c r="E64" i="1"/>
  <c r="E56" i="1"/>
  <c r="H56" i="1" s="1"/>
  <c r="F56" i="1"/>
  <c r="F48" i="1"/>
  <c r="E48" i="1"/>
  <c r="F40" i="1"/>
  <c r="E40" i="1"/>
  <c r="H40" i="1" s="1"/>
  <c r="F32" i="1"/>
  <c r="E32" i="1"/>
  <c r="F24" i="1"/>
  <c r="E24" i="1"/>
  <c r="H24" i="1" s="1"/>
  <c r="F16" i="1"/>
  <c r="E16" i="1"/>
  <c r="F8" i="1"/>
  <c r="E8" i="1"/>
  <c r="K459" i="1"/>
  <c r="C11" i="1"/>
  <c r="F460" i="1"/>
  <c r="E460" i="1"/>
  <c r="F412" i="1"/>
  <c r="E412" i="1"/>
  <c r="H412" i="1" s="1"/>
  <c r="F364" i="1"/>
  <c r="E364" i="1"/>
  <c r="H364" i="1" s="1"/>
  <c r="F324" i="1"/>
  <c r="E324" i="1"/>
  <c r="F284" i="1"/>
  <c r="E284" i="1"/>
  <c r="F236" i="1"/>
  <c r="E236" i="1"/>
  <c r="H236" i="1" s="1"/>
  <c r="F196" i="1"/>
  <c r="E196" i="1"/>
  <c r="H196" i="1" s="1"/>
  <c r="F156" i="1"/>
  <c r="E156" i="1"/>
  <c r="F116" i="1"/>
  <c r="E116" i="1"/>
  <c r="E84" i="1"/>
  <c r="H84" i="1" s="1"/>
  <c r="F84" i="1"/>
  <c r="F44" i="1"/>
  <c r="E44" i="1"/>
  <c r="H44" i="1" s="1"/>
  <c r="F4" i="1"/>
  <c r="E4" i="1"/>
  <c r="F499" i="1"/>
  <c r="E499" i="1"/>
  <c r="F504" i="1"/>
  <c r="E504" i="1"/>
  <c r="H504" i="1" s="1"/>
  <c r="F496" i="1"/>
  <c r="E496" i="1"/>
  <c r="H496" i="1" s="1"/>
  <c r="F503" i="1"/>
  <c r="E503" i="1"/>
  <c r="F495" i="1"/>
  <c r="E495" i="1"/>
  <c r="F487" i="1"/>
  <c r="E487" i="1"/>
  <c r="H487" i="1" s="1"/>
  <c r="F479" i="1"/>
  <c r="E479" i="1"/>
  <c r="F471" i="1"/>
  <c r="E471" i="1"/>
  <c r="F463" i="1"/>
  <c r="E463" i="1"/>
  <c r="F455" i="1"/>
  <c r="E455" i="1"/>
  <c r="H455" i="1" s="1"/>
  <c r="F447" i="1"/>
  <c r="E447" i="1"/>
  <c r="H447" i="1" s="1"/>
  <c r="F439" i="1"/>
  <c r="E439" i="1"/>
  <c r="F431" i="1"/>
  <c r="E431" i="1"/>
  <c r="F423" i="1"/>
  <c r="E423" i="1"/>
  <c r="H423" i="1" s="1"/>
  <c r="F415" i="1"/>
  <c r="E415" i="1"/>
  <c r="H415" i="1" s="1"/>
  <c r="F407" i="1"/>
  <c r="E407" i="1"/>
  <c r="F399" i="1"/>
  <c r="E399" i="1"/>
  <c r="F391" i="1"/>
  <c r="E391" i="1"/>
  <c r="H391" i="1" s="1"/>
  <c r="F383" i="1"/>
  <c r="E383" i="1"/>
  <c r="H383" i="1" s="1"/>
  <c r="F375" i="1"/>
  <c r="E375" i="1"/>
  <c r="F367" i="1"/>
  <c r="E367" i="1"/>
  <c r="F359" i="1"/>
  <c r="E359" i="1"/>
  <c r="H359" i="1" s="1"/>
  <c r="F351" i="1"/>
  <c r="E351" i="1"/>
  <c r="H351" i="1" s="1"/>
  <c r="F343" i="1"/>
  <c r="E343" i="1"/>
  <c r="F335" i="1"/>
  <c r="E335" i="1"/>
  <c r="F327" i="1"/>
  <c r="E327" i="1"/>
  <c r="H327" i="1" s="1"/>
  <c r="F319" i="1"/>
  <c r="E319" i="1"/>
  <c r="H319" i="1" s="1"/>
  <c r="F311" i="1"/>
  <c r="E311" i="1"/>
  <c r="F303" i="1"/>
  <c r="E303" i="1"/>
  <c r="F295" i="1"/>
  <c r="E295" i="1"/>
  <c r="H295" i="1" s="1"/>
  <c r="F287" i="1"/>
  <c r="E287" i="1"/>
  <c r="H287" i="1" s="1"/>
  <c r="F279" i="1"/>
  <c r="E279" i="1"/>
  <c r="F271" i="1"/>
  <c r="E271" i="1"/>
  <c r="F263" i="1"/>
  <c r="E263" i="1"/>
  <c r="H263" i="1" s="1"/>
  <c r="F255" i="1"/>
  <c r="E255" i="1"/>
  <c r="H255" i="1" s="1"/>
  <c r="E247" i="1"/>
  <c r="F247" i="1"/>
  <c r="E239" i="1"/>
  <c r="F239" i="1"/>
  <c r="F231" i="1"/>
  <c r="E231" i="1"/>
  <c r="H231" i="1" s="1"/>
  <c r="E223" i="1"/>
  <c r="F223" i="1"/>
  <c r="F215" i="1"/>
  <c r="E215" i="1"/>
  <c r="F207" i="1"/>
  <c r="E207" i="1"/>
  <c r="F199" i="1"/>
  <c r="E199" i="1"/>
  <c r="H199" i="1" s="1"/>
  <c r="F191" i="1"/>
  <c r="E191" i="1"/>
  <c r="H191" i="1" s="1"/>
  <c r="F183" i="1"/>
  <c r="E183" i="1"/>
  <c r="E175" i="1"/>
  <c r="F175" i="1"/>
  <c r="F167" i="1"/>
  <c r="E167" i="1"/>
  <c r="H167" i="1" s="1"/>
  <c r="E159" i="1"/>
  <c r="H159" i="1" s="1"/>
  <c r="F159" i="1"/>
  <c r="F151" i="1"/>
  <c r="E151" i="1"/>
  <c r="E143" i="1"/>
  <c r="F143" i="1"/>
  <c r="F135" i="1"/>
  <c r="E135" i="1"/>
  <c r="H135" i="1" s="1"/>
  <c r="F127" i="1"/>
  <c r="E127" i="1"/>
  <c r="E119" i="1"/>
  <c r="F119" i="1"/>
  <c r="E111" i="1"/>
  <c r="F111" i="1"/>
  <c r="E103" i="1"/>
  <c r="H103" i="1" s="1"/>
  <c r="F103" i="1"/>
  <c r="F95" i="1"/>
  <c r="E95" i="1"/>
  <c r="H95" i="1" s="1"/>
  <c r="E87" i="1"/>
  <c r="F87" i="1"/>
  <c r="E79" i="1"/>
  <c r="F79" i="1"/>
  <c r="E71" i="1"/>
  <c r="H71" i="1" s="1"/>
  <c r="F71" i="1"/>
  <c r="F63" i="1"/>
  <c r="E63" i="1"/>
  <c r="H63" i="1" s="1"/>
  <c r="F55" i="1"/>
  <c r="E55" i="1"/>
  <c r="E47" i="1"/>
  <c r="F47" i="1"/>
  <c r="F39" i="1"/>
  <c r="E39" i="1"/>
  <c r="H39" i="1" s="1"/>
  <c r="F31" i="1"/>
  <c r="E31" i="1"/>
  <c r="H31" i="1" s="1"/>
  <c r="F23" i="1"/>
  <c r="E23" i="1"/>
  <c r="F15" i="1"/>
  <c r="E15" i="1"/>
  <c r="F7" i="1"/>
  <c r="E7" i="1"/>
  <c r="H7" i="1" s="1"/>
  <c r="C439" i="1"/>
  <c r="F36" i="1"/>
  <c r="E36" i="1"/>
  <c r="F494" i="1"/>
  <c r="E494" i="1"/>
  <c r="F478" i="1"/>
  <c r="E478" i="1"/>
  <c r="F462" i="1"/>
  <c r="E462" i="1"/>
  <c r="H462" i="1" s="1"/>
  <c r="F446" i="1"/>
  <c r="E446" i="1"/>
  <c r="F430" i="1"/>
  <c r="E430" i="1"/>
  <c r="F414" i="1"/>
  <c r="E414" i="1"/>
  <c r="F398" i="1"/>
  <c r="E398" i="1"/>
  <c r="H398" i="1" s="1"/>
  <c r="F382" i="1"/>
  <c r="E382" i="1"/>
  <c r="F366" i="1"/>
  <c r="E366" i="1"/>
  <c r="F350" i="1"/>
  <c r="E350" i="1"/>
  <c r="F334" i="1"/>
  <c r="E334" i="1"/>
  <c r="H334" i="1" s="1"/>
  <c r="F318" i="1"/>
  <c r="E318" i="1"/>
  <c r="F302" i="1"/>
  <c r="E302" i="1"/>
  <c r="F286" i="1"/>
  <c r="E286" i="1"/>
  <c r="F270" i="1"/>
  <c r="E270" i="1"/>
  <c r="H270" i="1" s="1"/>
  <c r="F254" i="1"/>
  <c r="E254" i="1"/>
  <c r="F230" i="1"/>
  <c r="E230" i="1"/>
  <c r="F214" i="1"/>
  <c r="E214" i="1"/>
  <c r="F198" i="1"/>
  <c r="E198" i="1"/>
  <c r="H198" i="1" s="1"/>
  <c r="F182" i="1"/>
  <c r="E182" i="1"/>
  <c r="F158" i="1"/>
  <c r="E158" i="1"/>
  <c r="F142" i="1"/>
  <c r="E142" i="1"/>
  <c r="F126" i="1"/>
  <c r="E126" i="1"/>
  <c r="H126" i="1" s="1"/>
  <c r="F110" i="1"/>
  <c r="E110" i="1"/>
  <c r="F102" i="1"/>
  <c r="E102" i="1"/>
  <c r="F86" i="1"/>
  <c r="E86" i="1"/>
  <c r="F70" i="1"/>
  <c r="E70" i="1"/>
  <c r="H70" i="1" s="1"/>
  <c r="F54" i="1"/>
  <c r="E54" i="1"/>
  <c r="F38" i="1"/>
  <c r="E38" i="1"/>
  <c r="F22" i="1"/>
  <c r="E22" i="1"/>
  <c r="F14" i="1"/>
  <c r="E14" i="1"/>
  <c r="H14" i="1" s="1"/>
  <c r="F484" i="1"/>
  <c r="E484" i="1"/>
  <c r="H484" i="1" s="1"/>
  <c r="F436" i="1"/>
  <c r="E436" i="1"/>
  <c r="F388" i="1"/>
  <c r="E388" i="1"/>
  <c r="H388" i="1" s="1"/>
  <c r="F340" i="1"/>
  <c r="E340" i="1"/>
  <c r="F292" i="1"/>
  <c r="E292" i="1"/>
  <c r="H292" i="1" s="1"/>
  <c r="F244" i="1"/>
  <c r="E244" i="1"/>
  <c r="F204" i="1"/>
  <c r="E204" i="1"/>
  <c r="F172" i="1"/>
  <c r="E172" i="1"/>
  <c r="H172" i="1" s="1"/>
  <c r="F124" i="1"/>
  <c r="E124" i="1"/>
  <c r="H124" i="1" s="1"/>
  <c r="F68" i="1"/>
  <c r="E68" i="1"/>
  <c r="F502" i="1"/>
  <c r="E502" i="1"/>
  <c r="F486" i="1"/>
  <c r="E486" i="1"/>
  <c r="H486" i="1" s="1"/>
  <c r="F470" i="1"/>
  <c r="E470" i="1"/>
  <c r="H470" i="1" s="1"/>
  <c r="F454" i="1"/>
  <c r="E454" i="1"/>
  <c r="F438" i="1"/>
  <c r="E438" i="1"/>
  <c r="F422" i="1"/>
  <c r="E422" i="1"/>
  <c r="H422" i="1" s="1"/>
  <c r="F406" i="1"/>
  <c r="E406" i="1"/>
  <c r="H406" i="1" s="1"/>
  <c r="F390" i="1"/>
  <c r="E390" i="1"/>
  <c r="F374" i="1"/>
  <c r="E374" i="1"/>
  <c r="F358" i="1"/>
  <c r="E358" i="1"/>
  <c r="H358" i="1" s="1"/>
  <c r="F342" i="1"/>
  <c r="E342" i="1"/>
  <c r="H342" i="1" s="1"/>
  <c r="F326" i="1"/>
  <c r="E326" i="1"/>
  <c r="F310" i="1"/>
  <c r="E310" i="1"/>
  <c r="F294" i="1"/>
  <c r="E294" i="1"/>
  <c r="H294" i="1" s="1"/>
  <c r="F278" i="1"/>
  <c r="E278" i="1"/>
  <c r="H278" i="1" s="1"/>
  <c r="F262" i="1"/>
  <c r="E262" i="1"/>
  <c r="F246" i="1"/>
  <c r="E246" i="1"/>
  <c r="E238" i="1"/>
  <c r="F238" i="1"/>
  <c r="F222" i="1"/>
  <c r="E222" i="1"/>
  <c r="H222" i="1" s="1"/>
  <c r="F206" i="1"/>
  <c r="E206" i="1"/>
  <c r="F190" i="1"/>
  <c r="E190" i="1"/>
  <c r="E174" i="1"/>
  <c r="H174" i="1" s="1"/>
  <c r="F174" i="1"/>
  <c r="F166" i="1"/>
  <c r="E166" i="1"/>
  <c r="H166" i="1" s="1"/>
  <c r="E150" i="1"/>
  <c r="H150" i="1" s="1"/>
  <c r="F150" i="1"/>
  <c r="F134" i="1"/>
  <c r="E134" i="1"/>
  <c r="F118" i="1"/>
  <c r="E118" i="1"/>
  <c r="F94" i="1"/>
  <c r="E94" i="1"/>
  <c r="H94" i="1" s="1"/>
  <c r="F78" i="1"/>
  <c r="E78" i="1"/>
  <c r="F62" i="1"/>
  <c r="E62" i="1"/>
  <c r="F46" i="1"/>
  <c r="E46" i="1"/>
  <c r="F30" i="1"/>
  <c r="E30" i="1"/>
  <c r="H30" i="1" s="1"/>
  <c r="F6" i="1"/>
  <c r="E6" i="1"/>
  <c r="F501" i="1"/>
  <c r="E501" i="1"/>
  <c r="F493" i="1"/>
  <c r="E493" i="1"/>
  <c r="E485" i="1"/>
  <c r="H485" i="1" s="1"/>
  <c r="F485" i="1"/>
  <c r="F477" i="1"/>
  <c r="E477" i="1"/>
  <c r="F469" i="1"/>
  <c r="E469" i="1"/>
  <c r="E461" i="1"/>
  <c r="H461" i="1" s="1"/>
  <c r="F461" i="1"/>
  <c r="F453" i="1"/>
  <c r="E453" i="1"/>
  <c r="H453" i="1" s="1"/>
  <c r="F445" i="1"/>
  <c r="E445" i="1"/>
  <c r="F437" i="1"/>
  <c r="E437" i="1"/>
  <c r="H437" i="1" s="1"/>
  <c r="F429" i="1"/>
  <c r="E429" i="1"/>
  <c r="H429" i="1" s="1"/>
  <c r="E421" i="1"/>
  <c r="H421" i="1" s="1"/>
  <c r="F421" i="1"/>
  <c r="F413" i="1"/>
  <c r="E413" i="1"/>
  <c r="F405" i="1"/>
  <c r="E405" i="1"/>
  <c r="E397" i="1"/>
  <c r="H397" i="1" s="1"/>
  <c r="F397" i="1"/>
  <c r="F389" i="1"/>
  <c r="E389" i="1"/>
  <c r="H389" i="1" s="1"/>
  <c r="F381" i="1"/>
  <c r="E381" i="1"/>
  <c r="F373" i="1"/>
  <c r="E373" i="1"/>
  <c r="H373" i="1" s="1"/>
  <c r="F365" i="1"/>
  <c r="E365" i="1"/>
  <c r="H365" i="1" s="1"/>
  <c r="E357" i="1"/>
  <c r="H357" i="1" s="1"/>
  <c r="F357" i="1"/>
  <c r="F349" i="1"/>
  <c r="E349" i="1"/>
  <c r="F341" i="1"/>
  <c r="E341" i="1"/>
  <c r="E333" i="1"/>
  <c r="F333" i="1"/>
  <c r="F325" i="1"/>
  <c r="E325" i="1"/>
  <c r="H325" i="1" s="1"/>
  <c r="F317" i="1"/>
  <c r="E317" i="1"/>
  <c r="F309" i="1"/>
  <c r="E309" i="1"/>
  <c r="F301" i="1"/>
  <c r="E301" i="1"/>
  <c r="H301" i="1" s="1"/>
  <c r="E293" i="1"/>
  <c r="H293" i="1" s="1"/>
  <c r="F293" i="1"/>
  <c r="F285" i="1"/>
  <c r="E285" i="1"/>
  <c r="F277" i="1"/>
  <c r="E277" i="1"/>
  <c r="F269" i="1"/>
  <c r="E269" i="1"/>
  <c r="H269" i="1" s="1"/>
  <c r="F261" i="1"/>
  <c r="E261" i="1"/>
  <c r="H261" i="1" s="1"/>
  <c r="F253" i="1"/>
  <c r="E253" i="1"/>
  <c r="F245" i="1"/>
  <c r="E245" i="1"/>
  <c r="F237" i="1"/>
  <c r="E237" i="1"/>
  <c r="H237" i="1" s="1"/>
  <c r="F229" i="1"/>
  <c r="E229" i="1"/>
  <c r="H229" i="1" s="1"/>
  <c r="F221" i="1"/>
  <c r="E221" i="1"/>
  <c r="F213" i="1"/>
  <c r="E213" i="1"/>
  <c r="H213" i="1" s="1"/>
  <c r="F205" i="1"/>
  <c r="E205" i="1"/>
  <c r="H205" i="1" s="1"/>
  <c r="F197" i="1"/>
  <c r="E197" i="1"/>
  <c r="H197" i="1" s="1"/>
  <c r="F189" i="1"/>
  <c r="E189" i="1"/>
  <c r="F181" i="1"/>
  <c r="E181" i="1"/>
  <c r="F173" i="1"/>
  <c r="E173" i="1"/>
  <c r="H173" i="1" s="1"/>
  <c r="F165" i="1"/>
  <c r="E165" i="1"/>
  <c r="H165" i="1" s="1"/>
  <c r="F157" i="1"/>
  <c r="E157" i="1"/>
  <c r="F149" i="1"/>
  <c r="E149" i="1"/>
  <c r="F141" i="1"/>
  <c r="E141" i="1"/>
  <c r="H141" i="1" s="1"/>
  <c r="F133" i="1"/>
  <c r="E133" i="1"/>
  <c r="H133" i="1" s="1"/>
  <c r="F125" i="1"/>
  <c r="E125" i="1"/>
  <c r="F117" i="1"/>
  <c r="E117" i="1"/>
  <c r="F109" i="1"/>
  <c r="E109" i="1"/>
  <c r="H109" i="1" s="1"/>
  <c r="F101" i="1"/>
  <c r="E101" i="1"/>
  <c r="H101" i="1" s="1"/>
  <c r="F93" i="1"/>
  <c r="E93" i="1"/>
  <c r="F85" i="1"/>
  <c r="E85" i="1"/>
  <c r="F77" i="1"/>
  <c r="E77" i="1"/>
  <c r="H77" i="1" s="1"/>
  <c r="F69" i="1"/>
  <c r="E69" i="1"/>
  <c r="H69" i="1" s="1"/>
  <c r="F61" i="1"/>
  <c r="E61" i="1"/>
  <c r="F53" i="1"/>
  <c r="E53" i="1"/>
  <c r="F45" i="1"/>
  <c r="E45" i="1"/>
  <c r="F37" i="1"/>
  <c r="E37" i="1"/>
  <c r="H37" i="1" s="1"/>
  <c r="F29" i="1"/>
  <c r="E29" i="1"/>
  <c r="F21" i="1"/>
  <c r="E21" i="1"/>
  <c r="F13" i="1"/>
  <c r="E13" i="1"/>
  <c r="H13" i="1" s="1"/>
  <c r="F5" i="1"/>
  <c r="E5" i="1"/>
  <c r="H5" i="1" s="1"/>
  <c r="C339" i="1"/>
  <c r="C475" i="1"/>
  <c r="K475" i="1"/>
  <c r="J475" i="1"/>
  <c r="C203" i="1"/>
  <c r="J203" i="1"/>
  <c r="K203" i="1"/>
  <c r="C403" i="1"/>
  <c r="K403" i="1"/>
  <c r="J403" i="1"/>
  <c r="C387" i="1"/>
  <c r="J387" i="1"/>
  <c r="K387" i="1"/>
  <c r="H333" i="1"/>
  <c r="H492" i="1"/>
  <c r="H420" i="1"/>
  <c r="H356" i="1"/>
  <c r="H493" i="1"/>
  <c r="H445" i="1"/>
  <c r="H317" i="1"/>
  <c r="C471" i="1"/>
  <c r="K471" i="1"/>
  <c r="J471" i="1"/>
  <c r="H460" i="1"/>
  <c r="H372" i="1"/>
  <c r="H480" i="1"/>
  <c r="H448" i="1"/>
  <c r="H424" i="1"/>
  <c r="H248" i="1"/>
  <c r="H224" i="1"/>
  <c r="H192" i="1"/>
  <c r="C219" i="1"/>
  <c r="K219" i="1"/>
  <c r="J219" i="1"/>
  <c r="H503" i="1"/>
  <c r="H495" i="1"/>
  <c r="H479" i="1"/>
  <c r="H471" i="1"/>
  <c r="H463" i="1"/>
  <c r="H439" i="1"/>
  <c r="H431" i="1"/>
  <c r="H407" i="1"/>
  <c r="H399" i="1"/>
  <c r="H375" i="1"/>
  <c r="H367" i="1"/>
  <c r="H343" i="1"/>
  <c r="H335" i="1"/>
  <c r="H311" i="1"/>
  <c r="H303" i="1"/>
  <c r="H279" i="1"/>
  <c r="H271" i="1"/>
  <c r="H247" i="1"/>
  <c r="H239" i="1"/>
  <c r="H223" i="1"/>
  <c r="H215" i="1"/>
  <c r="H207" i="1"/>
  <c r="H183" i="1"/>
  <c r="H175" i="1"/>
  <c r="H151" i="1"/>
  <c r="H143" i="1"/>
  <c r="H127" i="1"/>
  <c r="H119" i="1"/>
  <c r="H111" i="1"/>
  <c r="H87" i="1"/>
  <c r="H79" i="1"/>
  <c r="H55" i="1"/>
  <c r="H47" i="1"/>
  <c r="H23" i="1"/>
  <c r="H15" i="1"/>
  <c r="K11" i="1"/>
  <c r="H477" i="1"/>
  <c r="H285" i="1"/>
  <c r="H476" i="1"/>
  <c r="H436" i="1"/>
  <c r="H340" i="1"/>
  <c r="H432" i="1"/>
  <c r="H416" i="1"/>
  <c r="H384" i="1"/>
  <c r="H368" i="1"/>
  <c r="H352" i="1"/>
  <c r="H320" i="1"/>
  <c r="H304" i="1"/>
  <c r="H288" i="1"/>
  <c r="H256" i="1"/>
  <c r="H240" i="1"/>
  <c r="H502" i="1"/>
  <c r="H494" i="1"/>
  <c r="H478" i="1"/>
  <c r="H454" i="1"/>
  <c r="H446" i="1"/>
  <c r="H438" i="1"/>
  <c r="H430" i="1"/>
  <c r="H414" i="1"/>
  <c r="H390" i="1"/>
  <c r="H382" i="1"/>
  <c r="H374" i="1"/>
  <c r="H366" i="1"/>
  <c r="H350" i="1"/>
  <c r="H326" i="1"/>
  <c r="H318" i="1"/>
  <c r="H310" i="1"/>
  <c r="H302" i="1"/>
  <c r="H286" i="1"/>
  <c r="H262" i="1"/>
  <c r="H254" i="1"/>
  <c r="H246" i="1"/>
  <c r="H238" i="1"/>
  <c r="H230" i="1"/>
  <c r="H214" i="1"/>
  <c r="H206" i="1"/>
  <c r="H190" i="1"/>
  <c r="H182" i="1"/>
  <c r="H158" i="1"/>
  <c r="H142" i="1"/>
  <c r="H134" i="1"/>
  <c r="H118" i="1"/>
  <c r="H110" i="1"/>
  <c r="H102" i="1"/>
  <c r="H86" i="1"/>
  <c r="H78" i="1"/>
  <c r="H62" i="1"/>
  <c r="H54" i="1"/>
  <c r="H46" i="1"/>
  <c r="H38" i="1"/>
  <c r="H22" i="1"/>
  <c r="H6" i="1"/>
  <c r="H501" i="1"/>
  <c r="H381" i="1"/>
  <c r="H349" i="1"/>
  <c r="H253" i="1"/>
  <c r="H181" i="1"/>
  <c r="J75" i="1"/>
  <c r="C123" i="1"/>
  <c r="K123" i="1"/>
  <c r="J123" i="1"/>
  <c r="H469" i="1"/>
  <c r="H413" i="1"/>
  <c r="H341" i="1"/>
  <c r="C355" i="1"/>
  <c r="J355" i="1"/>
  <c r="K355" i="1"/>
  <c r="H444" i="1"/>
  <c r="H404" i="1"/>
  <c r="H300" i="1"/>
  <c r="H284" i="1"/>
  <c r="H268" i="1"/>
  <c r="H252" i="1"/>
  <c r="H220" i="1"/>
  <c r="H204" i="1"/>
  <c r="H188" i="1"/>
  <c r="H156" i="1"/>
  <c r="H92" i="1"/>
  <c r="H76" i="1"/>
  <c r="H60" i="1"/>
  <c r="H499" i="1"/>
  <c r="H483" i="1"/>
  <c r="H459" i="1"/>
  <c r="H451" i="1"/>
  <c r="H435" i="1"/>
  <c r="H419" i="1"/>
  <c r="H395" i="1"/>
  <c r="H387" i="1"/>
  <c r="H371" i="1"/>
  <c r="H363" i="1"/>
  <c r="H355" i="1"/>
  <c r="H331" i="1"/>
  <c r="H323" i="1"/>
  <c r="H299" i="1"/>
  <c r="H291" i="1"/>
  <c r="H267" i="1"/>
  <c r="H259" i="1"/>
  <c r="H235" i="1"/>
  <c r="H227" i="1"/>
  <c r="H219" i="1"/>
  <c r="H203" i="1"/>
  <c r="H195" i="1"/>
  <c r="H179" i="1"/>
  <c r="H171" i="1"/>
  <c r="H147" i="1"/>
  <c r="H139" i="1"/>
  <c r="H131" i="1"/>
  <c r="H123" i="1"/>
  <c r="H115" i="1"/>
  <c r="H107" i="1"/>
  <c r="H83" i="1"/>
  <c r="H75" i="1"/>
  <c r="H51" i="1"/>
  <c r="H43" i="1"/>
  <c r="H35" i="1"/>
  <c r="H19" i="1"/>
  <c r="H11" i="1"/>
  <c r="H405" i="1"/>
  <c r="H309" i="1"/>
  <c r="H277" i="1"/>
  <c r="H245" i="1"/>
  <c r="H221" i="1"/>
  <c r="H189" i="1"/>
  <c r="H380" i="1"/>
  <c r="H324" i="1"/>
  <c r="H244" i="1"/>
  <c r="H228" i="1"/>
  <c r="H180" i="1"/>
  <c r="H164" i="1"/>
  <c r="H132" i="1"/>
  <c r="H116" i="1"/>
  <c r="H68" i="1"/>
  <c r="H36" i="1"/>
  <c r="H28" i="1"/>
  <c r="H20" i="1"/>
  <c r="H12" i="1"/>
  <c r="H4" i="1"/>
  <c r="C459" i="1"/>
  <c r="J459" i="1"/>
  <c r="H498" i="1"/>
  <c r="H482" i="1"/>
  <c r="H474" i="1"/>
  <c r="H450" i="1"/>
  <c r="H442" i="1"/>
  <c r="H418" i="1"/>
  <c r="H410" i="1"/>
  <c r="H386" i="1"/>
  <c r="H378" i="1"/>
  <c r="H354" i="1"/>
  <c r="H346" i="1"/>
  <c r="H322" i="1"/>
  <c r="H314" i="1"/>
  <c r="H290" i="1"/>
  <c r="H282" i="1"/>
  <c r="H274" i="1"/>
  <c r="H258" i="1"/>
  <c r="H250" i="1"/>
  <c r="H242" i="1"/>
  <c r="H226" i="1"/>
  <c r="H218" i="1"/>
  <c r="H210" i="1"/>
  <c r="H194" i="1"/>
  <c r="H186" i="1"/>
  <c r="H178" i="1"/>
  <c r="H162" i="1"/>
  <c r="H154" i="1"/>
  <c r="H146" i="1"/>
  <c r="H130" i="1"/>
  <c r="H122" i="1"/>
  <c r="H98" i="1"/>
  <c r="H90" i="1"/>
  <c r="H66" i="1"/>
  <c r="H58" i="1"/>
  <c r="H50" i="1"/>
  <c r="H34" i="1"/>
  <c r="H26" i="1"/>
  <c r="H18" i="1"/>
  <c r="H497" i="1"/>
  <c r="H489" i="1"/>
  <c r="H481" i="1"/>
  <c r="H457" i="1"/>
  <c r="H449" i="1"/>
  <c r="H425" i="1"/>
  <c r="H417" i="1"/>
  <c r="H393" i="1"/>
  <c r="H385" i="1"/>
  <c r="H361" i="1"/>
  <c r="H353" i="1"/>
  <c r="H345" i="1"/>
  <c r="H329" i="1"/>
  <c r="H321" i="1"/>
  <c r="H297" i="1"/>
  <c r="H289" i="1"/>
  <c r="H257" i="1"/>
  <c r="H241" i="1"/>
  <c r="H233" i="1"/>
  <c r="H225" i="1"/>
  <c r="H193" i="1"/>
  <c r="J11" i="1"/>
  <c r="K75" i="1"/>
  <c r="H157" i="1"/>
  <c r="H149" i="1"/>
  <c r="H125" i="1"/>
  <c r="H117" i="1"/>
  <c r="H93" i="1"/>
  <c r="H85" i="1"/>
  <c r="H61" i="1"/>
  <c r="H53" i="1"/>
  <c r="H45" i="1"/>
  <c r="H29" i="1"/>
  <c r="H21" i="1"/>
  <c r="H161" i="1"/>
  <c r="H129" i="1"/>
  <c r="H97" i="1"/>
  <c r="H65" i="1"/>
  <c r="H33" i="1"/>
  <c r="H160" i="1"/>
  <c r="H128" i="1"/>
  <c r="H104" i="1"/>
  <c r="H96" i="1"/>
  <c r="H64" i="1"/>
  <c r="H48" i="1"/>
  <c r="H32" i="1"/>
  <c r="H16" i="1"/>
  <c r="H8" i="1"/>
  <c r="H2" i="1"/>
  <c r="J439" i="1" l="1"/>
  <c r="K439" i="1"/>
  <c r="J487" i="1"/>
  <c r="K487" i="1"/>
  <c r="C187" i="1"/>
  <c r="J187" i="1"/>
  <c r="J339" i="1"/>
  <c r="C139" i="1"/>
  <c r="K339" i="1"/>
  <c r="K139" i="1"/>
  <c r="C104" i="1"/>
  <c r="J104" i="1"/>
  <c r="K104" i="1"/>
  <c r="C177" i="1"/>
  <c r="K177" i="1"/>
  <c r="J177" i="1"/>
  <c r="C497" i="1"/>
  <c r="K497" i="1"/>
  <c r="J497" i="1"/>
  <c r="C106" i="1"/>
  <c r="J106" i="1"/>
  <c r="K106" i="1"/>
  <c r="C298" i="1"/>
  <c r="J298" i="1"/>
  <c r="K298" i="1"/>
  <c r="C68" i="1"/>
  <c r="K68" i="1"/>
  <c r="J68" i="1"/>
  <c r="C196" i="1"/>
  <c r="K196" i="1"/>
  <c r="J196" i="1"/>
  <c r="C277" i="1"/>
  <c r="K277" i="1"/>
  <c r="J277" i="1"/>
  <c r="C455" i="1"/>
  <c r="K455" i="1"/>
  <c r="J455" i="1"/>
  <c r="C307" i="1"/>
  <c r="K307" i="1"/>
  <c r="J307" i="1"/>
  <c r="C451" i="1"/>
  <c r="J451" i="1"/>
  <c r="K451" i="1"/>
  <c r="C108" i="1"/>
  <c r="K108" i="1"/>
  <c r="J108" i="1"/>
  <c r="C236" i="1"/>
  <c r="K236" i="1"/>
  <c r="J236" i="1"/>
  <c r="C404" i="1"/>
  <c r="K404" i="1"/>
  <c r="J404" i="1"/>
  <c r="C293" i="1"/>
  <c r="J293" i="1"/>
  <c r="K293" i="1"/>
  <c r="C14" i="1"/>
  <c r="J14" i="1"/>
  <c r="K14" i="1"/>
  <c r="C78" i="1"/>
  <c r="J78" i="1"/>
  <c r="K78" i="1"/>
  <c r="C142" i="1"/>
  <c r="K142" i="1"/>
  <c r="J142" i="1"/>
  <c r="C206" i="1"/>
  <c r="K206" i="1"/>
  <c r="J206" i="1"/>
  <c r="C270" i="1"/>
  <c r="K270" i="1"/>
  <c r="J270" i="1"/>
  <c r="C334" i="1"/>
  <c r="K334" i="1"/>
  <c r="J334" i="1"/>
  <c r="C398" i="1"/>
  <c r="K398" i="1"/>
  <c r="J398" i="1"/>
  <c r="C462" i="1"/>
  <c r="K462" i="1"/>
  <c r="J462" i="1"/>
  <c r="C240" i="1"/>
  <c r="J240" i="1"/>
  <c r="K240" i="1"/>
  <c r="C368" i="1"/>
  <c r="K368" i="1"/>
  <c r="J368" i="1"/>
  <c r="C340" i="1"/>
  <c r="K340" i="1"/>
  <c r="J340" i="1"/>
  <c r="C39" i="1"/>
  <c r="K39" i="1"/>
  <c r="J39" i="1"/>
  <c r="C103" i="1"/>
  <c r="K103" i="1"/>
  <c r="J103" i="1"/>
  <c r="C167" i="1"/>
  <c r="K167" i="1"/>
  <c r="J167" i="1"/>
  <c r="C231" i="1"/>
  <c r="K231" i="1"/>
  <c r="J231" i="1"/>
  <c r="C295" i="1"/>
  <c r="K295" i="1"/>
  <c r="J295" i="1"/>
  <c r="C359" i="1"/>
  <c r="K359" i="1"/>
  <c r="J359" i="1"/>
  <c r="C423" i="1"/>
  <c r="K423" i="1"/>
  <c r="J423" i="1"/>
  <c r="C184" i="1"/>
  <c r="K184" i="1"/>
  <c r="J184" i="1"/>
  <c r="C280" i="1"/>
  <c r="K280" i="1"/>
  <c r="J280" i="1"/>
  <c r="C408" i="1"/>
  <c r="J408" i="1"/>
  <c r="K408" i="1"/>
  <c r="C460" i="1"/>
  <c r="K460" i="1"/>
  <c r="J460" i="1"/>
  <c r="C440" i="1"/>
  <c r="K440" i="1"/>
  <c r="J440" i="1"/>
  <c r="C213" i="1"/>
  <c r="J213" i="1"/>
  <c r="K213" i="1"/>
  <c r="C485" i="1"/>
  <c r="J485" i="1"/>
  <c r="K485" i="1"/>
  <c r="C168" i="1"/>
  <c r="K168" i="1"/>
  <c r="J168" i="1"/>
  <c r="C433" i="1"/>
  <c r="K433" i="1"/>
  <c r="J433" i="1"/>
  <c r="C42" i="1"/>
  <c r="J42" i="1"/>
  <c r="K42" i="1"/>
  <c r="C170" i="1"/>
  <c r="J170" i="1"/>
  <c r="K170" i="1"/>
  <c r="C362" i="1"/>
  <c r="J362" i="1"/>
  <c r="K362" i="1"/>
  <c r="C490" i="1"/>
  <c r="J490" i="1"/>
  <c r="K490" i="1"/>
  <c r="C19" i="1"/>
  <c r="K19" i="1"/>
  <c r="J19" i="1"/>
  <c r="C64" i="1"/>
  <c r="J64" i="1"/>
  <c r="K64" i="1"/>
  <c r="C128" i="1"/>
  <c r="J128" i="1"/>
  <c r="K128" i="1"/>
  <c r="C25" i="1"/>
  <c r="K25" i="1"/>
  <c r="J25" i="1"/>
  <c r="C89" i="1"/>
  <c r="K89" i="1"/>
  <c r="J89" i="1"/>
  <c r="C153" i="1"/>
  <c r="K153" i="1"/>
  <c r="J153" i="1"/>
  <c r="C29" i="1"/>
  <c r="K29" i="1"/>
  <c r="J29" i="1"/>
  <c r="C93" i="1"/>
  <c r="K93" i="1"/>
  <c r="J93" i="1"/>
  <c r="C157" i="1"/>
  <c r="K157" i="1"/>
  <c r="J157" i="1"/>
  <c r="C201" i="1"/>
  <c r="K201" i="1"/>
  <c r="J201" i="1"/>
  <c r="C265" i="1"/>
  <c r="K265" i="1"/>
  <c r="J265" i="1"/>
  <c r="C329" i="1"/>
  <c r="K329" i="1"/>
  <c r="J329" i="1"/>
  <c r="C393" i="1"/>
  <c r="K393" i="1"/>
  <c r="J393" i="1"/>
  <c r="C457" i="1"/>
  <c r="K457" i="1"/>
  <c r="J457" i="1"/>
  <c r="C503" i="1"/>
  <c r="K503" i="1"/>
  <c r="J503" i="1"/>
  <c r="C66" i="1"/>
  <c r="K66" i="1"/>
  <c r="J66" i="1"/>
  <c r="C130" i="1"/>
  <c r="J130" i="1"/>
  <c r="K130" i="1"/>
  <c r="C194" i="1"/>
  <c r="J194" i="1"/>
  <c r="K194" i="1"/>
  <c r="C258" i="1"/>
  <c r="J258" i="1"/>
  <c r="K258" i="1"/>
  <c r="C322" i="1"/>
  <c r="J322" i="1"/>
  <c r="K322" i="1"/>
  <c r="C386" i="1"/>
  <c r="J386" i="1"/>
  <c r="K386" i="1"/>
  <c r="C450" i="1"/>
  <c r="J450" i="1"/>
  <c r="K450" i="1"/>
  <c r="C20" i="1"/>
  <c r="K20" i="1"/>
  <c r="J20" i="1"/>
  <c r="C116" i="1"/>
  <c r="K116" i="1"/>
  <c r="J116" i="1"/>
  <c r="C244" i="1"/>
  <c r="K244" i="1"/>
  <c r="J244" i="1"/>
  <c r="C428" i="1"/>
  <c r="K428" i="1"/>
  <c r="J428" i="1"/>
  <c r="C405" i="1"/>
  <c r="J405" i="1"/>
  <c r="K405" i="1"/>
  <c r="C27" i="1"/>
  <c r="K27" i="1"/>
  <c r="J27" i="1"/>
  <c r="C67" i="1"/>
  <c r="J67" i="1"/>
  <c r="K67" i="1"/>
  <c r="C115" i="1"/>
  <c r="K115" i="1"/>
  <c r="J115" i="1"/>
  <c r="C163" i="1"/>
  <c r="J163" i="1"/>
  <c r="K163" i="1"/>
  <c r="C211" i="1"/>
  <c r="K211" i="1"/>
  <c r="J211" i="1"/>
  <c r="C259" i="1"/>
  <c r="J259" i="1"/>
  <c r="K259" i="1"/>
  <c r="C156" i="1"/>
  <c r="K156" i="1"/>
  <c r="J156" i="1"/>
  <c r="C284" i="1"/>
  <c r="K284" i="1"/>
  <c r="J284" i="1"/>
  <c r="C181" i="1"/>
  <c r="J181" i="1"/>
  <c r="K181" i="1"/>
  <c r="C381" i="1"/>
  <c r="K381" i="1"/>
  <c r="J381" i="1"/>
  <c r="C38" i="1"/>
  <c r="J38" i="1"/>
  <c r="K38" i="1"/>
  <c r="C102" i="1"/>
  <c r="J102" i="1"/>
  <c r="K102" i="1"/>
  <c r="C166" i="1"/>
  <c r="K166" i="1"/>
  <c r="J166" i="1"/>
  <c r="C230" i="1"/>
  <c r="K230" i="1"/>
  <c r="J230" i="1"/>
  <c r="C294" i="1"/>
  <c r="K294" i="1"/>
  <c r="J294" i="1"/>
  <c r="C358" i="1"/>
  <c r="K358" i="1"/>
  <c r="J358" i="1"/>
  <c r="C422" i="1"/>
  <c r="K422" i="1"/>
  <c r="J422" i="1"/>
  <c r="C486" i="1"/>
  <c r="K486" i="1"/>
  <c r="J486" i="1"/>
  <c r="C288" i="1"/>
  <c r="K288" i="1"/>
  <c r="J288" i="1"/>
  <c r="C416" i="1"/>
  <c r="K416" i="1"/>
  <c r="J416" i="1"/>
  <c r="C476" i="1"/>
  <c r="K476" i="1"/>
  <c r="J476" i="1"/>
  <c r="C373" i="1"/>
  <c r="K373" i="1"/>
  <c r="J373" i="1"/>
  <c r="C479" i="1"/>
  <c r="K479" i="1"/>
  <c r="J479" i="1"/>
  <c r="C63" i="1"/>
  <c r="K63" i="1"/>
  <c r="J63" i="1"/>
  <c r="C127" i="1"/>
  <c r="K127" i="1"/>
  <c r="J127" i="1"/>
  <c r="C191" i="1"/>
  <c r="K191" i="1"/>
  <c r="J191" i="1"/>
  <c r="C255" i="1"/>
  <c r="K255" i="1"/>
  <c r="J255" i="1"/>
  <c r="C319" i="1"/>
  <c r="K319" i="1"/>
  <c r="J319" i="1"/>
  <c r="C383" i="1"/>
  <c r="K383" i="1"/>
  <c r="J383" i="1"/>
  <c r="C208" i="1"/>
  <c r="K208" i="1"/>
  <c r="J208" i="1"/>
  <c r="C328" i="1"/>
  <c r="K328" i="1"/>
  <c r="J328" i="1"/>
  <c r="C464" i="1"/>
  <c r="K464" i="1"/>
  <c r="J464" i="1"/>
  <c r="C317" i="1"/>
  <c r="K317" i="1"/>
  <c r="J317" i="1"/>
  <c r="C388" i="1"/>
  <c r="K388" i="1"/>
  <c r="J388" i="1"/>
  <c r="C301" i="1"/>
  <c r="K301" i="1"/>
  <c r="J301" i="1"/>
  <c r="C40" i="1"/>
  <c r="J40" i="1"/>
  <c r="K40" i="1"/>
  <c r="C369" i="1"/>
  <c r="K369" i="1"/>
  <c r="J369" i="1"/>
  <c r="C234" i="1"/>
  <c r="J234" i="1"/>
  <c r="K234" i="1"/>
  <c r="C426" i="1"/>
  <c r="J426" i="1"/>
  <c r="K426" i="1"/>
  <c r="C324" i="1"/>
  <c r="K324" i="1"/>
  <c r="J324" i="1"/>
  <c r="C24" i="1"/>
  <c r="J24" i="1"/>
  <c r="K24" i="1"/>
  <c r="C88" i="1"/>
  <c r="J88" i="1"/>
  <c r="K88" i="1"/>
  <c r="C152" i="1"/>
  <c r="K152" i="1"/>
  <c r="J152" i="1"/>
  <c r="C49" i="1"/>
  <c r="K49" i="1"/>
  <c r="J49" i="1"/>
  <c r="C113" i="1"/>
  <c r="K113" i="1"/>
  <c r="J113" i="1"/>
  <c r="C53" i="1"/>
  <c r="K53" i="1"/>
  <c r="J53" i="1"/>
  <c r="C117" i="1"/>
  <c r="K117" i="1"/>
  <c r="J117" i="1"/>
  <c r="C59" i="1"/>
  <c r="K59" i="1"/>
  <c r="J59" i="1"/>
  <c r="C225" i="1"/>
  <c r="J225" i="1"/>
  <c r="K225" i="1"/>
  <c r="C289" i="1"/>
  <c r="J289" i="1"/>
  <c r="K289" i="1"/>
  <c r="C353" i="1"/>
  <c r="J353" i="1"/>
  <c r="K353" i="1"/>
  <c r="C417" i="1"/>
  <c r="J417" i="1"/>
  <c r="K417" i="1"/>
  <c r="C481" i="1"/>
  <c r="J481" i="1"/>
  <c r="K481" i="1"/>
  <c r="C26" i="1"/>
  <c r="K26" i="1"/>
  <c r="J26" i="1"/>
  <c r="C90" i="1"/>
  <c r="J90" i="1"/>
  <c r="K90" i="1"/>
  <c r="C154" i="1"/>
  <c r="J154" i="1"/>
  <c r="K154" i="1"/>
  <c r="C218" i="1"/>
  <c r="J218" i="1"/>
  <c r="K218" i="1"/>
  <c r="C282" i="1"/>
  <c r="J282" i="1"/>
  <c r="K282" i="1"/>
  <c r="C346" i="1"/>
  <c r="J346" i="1"/>
  <c r="K346" i="1"/>
  <c r="C410" i="1"/>
  <c r="J410" i="1"/>
  <c r="K410" i="1"/>
  <c r="C474" i="1"/>
  <c r="J474" i="1"/>
  <c r="K474" i="1"/>
  <c r="C44" i="1"/>
  <c r="K44" i="1"/>
  <c r="J44" i="1"/>
  <c r="C164" i="1"/>
  <c r="K164" i="1"/>
  <c r="J164" i="1"/>
  <c r="C292" i="1"/>
  <c r="K292" i="1"/>
  <c r="J292" i="1"/>
  <c r="C221" i="1"/>
  <c r="K221" i="1"/>
  <c r="J221" i="1"/>
  <c r="C171" i="1"/>
  <c r="J171" i="1"/>
  <c r="K171" i="1"/>
  <c r="C331" i="1"/>
  <c r="J331" i="1"/>
  <c r="K331" i="1"/>
  <c r="C379" i="1"/>
  <c r="K379" i="1"/>
  <c r="J379" i="1"/>
  <c r="C427" i="1"/>
  <c r="J427" i="1"/>
  <c r="K427" i="1"/>
  <c r="C483" i="1"/>
  <c r="J483" i="1"/>
  <c r="K483" i="1"/>
  <c r="C76" i="1"/>
  <c r="K76" i="1"/>
  <c r="J76" i="1"/>
  <c r="C204" i="1"/>
  <c r="K204" i="1"/>
  <c r="J204" i="1"/>
  <c r="C332" i="1"/>
  <c r="K332" i="1"/>
  <c r="J332" i="1"/>
  <c r="C469" i="1"/>
  <c r="J469" i="1"/>
  <c r="K469" i="1"/>
  <c r="C253" i="1"/>
  <c r="K253" i="1"/>
  <c r="J253" i="1"/>
  <c r="C501" i="1"/>
  <c r="K501" i="1"/>
  <c r="J501" i="1"/>
  <c r="C62" i="1"/>
  <c r="J62" i="1"/>
  <c r="K62" i="1"/>
  <c r="C126" i="1"/>
  <c r="K126" i="1"/>
  <c r="J126" i="1"/>
  <c r="C190" i="1"/>
  <c r="K190" i="1"/>
  <c r="J190" i="1"/>
  <c r="C254" i="1"/>
  <c r="K254" i="1"/>
  <c r="J254" i="1"/>
  <c r="C318" i="1"/>
  <c r="K318" i="1"/>
  <c r="J318" i="1"/>
  <c r="C382" i="1"/>
  <c r="K382" i="1"/>
  <c r="J382" i="1"/>
  <c r="C446" i="1"/>
  <c r="K446" i="1"/>
  <c r="J446" i="1"/>
  <c r="C336" i="1"/>
  <c r="J336" i="1"/>
  <c r="K336" i="1"/>
  <c r="C472" i="1"/>
  <c r="J472" i="1"/>
  <c r="K472" i="1"/>
  <c r="C23" i="1"/>
  <c r="K23" i="1"/>
  <c r="J23" i="1"/>
  <c r="C87" i="1"/>
  <c r="K87" i="1"/>
  <c r="J87" i="1"/>
  <c r="C151" i="1"/>
  <c r="K151" i="1"/>
  <c r="J151" i="1"/>
  <c r="C215" i="1"/>
  <c r="K215" i="1"/>
  <c r="J215" i="1"/>
  <c r="C279" i="1"/>
  <c r="K279" i="1"/>
  <c r="J279" i="1"/>
  <c r="C343" i="1"/>
  <c r="K343" i="1"/>
  <c r="J343" i="1"/>
  <c r="C407" i="1"/>
  <c r="K407" i="1"/>
  <c r="J407" i="1"/>
  <c r="C463" i="1"/>
  <c r="K463" i="1"/>
  <c r="J463" i="1"/>
  <c r="C248" i="1"/>
  <c r="K248" i="1"/>
  <c r="J248" i="1"/>
  <c r="C376" i="1"/>
  <c r="K376" i="1"/>
  <c r="J376" i="1"/>
  <c r="C372" i="1"/>
  <c r="K372" i="1"/>
  <c r="J372" i="1"/>
  <c r="C493" i="1"/>
  <c r="K493" i="1"/>
  <c r="J493" i="1"/>
  <c r="C492" i="1"/>
  <c r="K492" i="1"/>
  <c r="J492" i="1"/>
  <c r="C397" i="1"/>
  <c r="K397" i="1"/>
  <c r="J397" i="1"/>
  <c r="C65" i="1"/>
  <c r="J65" i="1"/>
  <c r="K65" i="1"/>
  <c r="C305" i="1"/>
  <c r="K305" i="1"/>
  <c r="J305" i="1"/>
  <c r="C9" i="1"/>
  <c r="K9" i="1"/>
  <c r="J9" i="1"/>
  <c r="C13" i="1"/>
  <c r="J13" i="1"/>
  <c r="K13" i="1"/>
  <c r="C141" i="1"/>
  <c r="K141" i="1"/>
  <c r="J141" i="1"/>
  <c r="C249" i="1"/>
  <c r="K249" i="1"/>
  <c r="J249" i="1"/>
  <c r="C377" i="1"/>
  <c r="K377" i="1"/>
  <c r="J377" i="1"/>
  <c r="C441" i="1"/>
  <c r="K441" i="1"/>
  <c r="J441" i="1"/>
  <c r="C50" i="1"/>
  <c r="K50" i="1"/>
  <c r="J50" i="1"/>
  <c r="C114" i="1"/>
  <c r="K114" i="1"/>
  <c r="J114" i="1"/>
  <c r="C178" i="1"/>
  <c r="K178" i="1"/>
  <c r="J178" i="1"/>
  <c r="C242" i="1"/>
  <c r="K242" i="1"/>
  <c r="J242" i="1"/>
  <c r="C306" i="1"/>
  <c r="K306" i="1"/>
  <c r="J306" i="1"/>
  <c r="C370" i="1"/>
  <c r="K370" i="1"/>
  <c r="J370" i="1"/>
  <c r="C434" i="1"/>
  <c r="K434" i="1"/>
  <c r="J434" i="1"/>
  <c r="C498" i="1"/>
  <c r="J498" i="1"/>
  <c r="K498" i="1"/>
  <c r="C4" i="1"/>
  <c r="K4" i="1"/>
  <c r="J4" i="1"/>
  <c r="C84" i="1"/>
  <c r="K84" i="1"/>
  <c r="J84" i="1"/>
  <c r="C212" i="1"/>
  <c r="K212" i="1"/>
  <c r="J212" i="1"/>
  <c r="C348" i="1"/>
  <c r="K348" i="1"/>
  <c r="J348" i="1"/>
  <c r="C309" i="1"/>
  <c r="K309" i="1"/>
  <c r="J309" i="1"/>
  <c r="C3" i="1"/>
  <c r="J3" i="1"/>
  <c r="K3" i="1"/>
  <c r="C99" i="1"/>
  <c r="K99" i="1"/>
  <c r="J99" i="1"/>
  <c r="C147" i="1"/>
  <c r="K147" i="1"/>
  <c r="J147" i="1"/>
  <c r="C435" i="1"/>
  <c r="K435" i="1"/>
  <c r="J435" i="1"/>
  <c r="C124" i="1"/>
  <c r="K124" i="1"/>
  <c r="J124" i="1"/>
  <c r="C252" i="1"/>
  <c r="K252" i="1"/>
  <c r="J252" i="1"/>
  <c r="C444" i="1"/>
  <c r="K444" i="1"/>
  <c r="J444" i="1"/>
  <c r="C325" i="1"/>
  <c r="K325" i="1"/>
  <c r="J325" i="1"/>
  <c r="C22" i="1"/>
  <c r="J22" i="1"/>
  <c r="K22" i="1"/>
  <c r="C86" i="1"/>
  <c r="J86" i="1"/>
  <c r="K86" i="1"/>
  <c r="C150" i="1"/>
  <c r="J150" i="1"/>
  <c r="K150" i="1"/>
  <c r="C214" i="1"/>
  <c r="J214" i="1"/>
  <c r="K214" i="1"/>
  <c r="C278" i="1"/>
  <c r="K278" i="1"/>
  <c r="J278" i="1"/>
  <c r="C342" i="1"/>
  <c r="J342" i="1"/>
  <c r="K342" i="1"/>
  <c r="C406" i="1"/>
  <c r="J406" i="1"/>
  <c r="K406" i="1"/>
  <c r="C470" i="1"/>
  <c r="J470" i="1"/>
  <c r="K470" i="1"/>
  <c r="C256" i="1"/>
  <c r="K256" i="1"/>
  <c r="J256" i="1"/>
  <c r="C384" i="1"/>
  <c r="J384" i="1"/>
  <c r="K384" i="1"/>
  <c r="C396" i="1"/>
  <c r="K396" i="1"/>
  <c r="J396" i="1"/>
  <c r="C47" i="1"/>
  <c r="K47" i="1"/>
  <c r="J47" i="1"/>
  <c r="C111" i="1"/>
  <c r="K111" i="1"/>
  <c r="J111" i="1"/>
  <c r="C175" i="1"/>
  <c r="K175" i="1"/>
  <c r="J175" i="1"/>
  <c r="C239" i="1"/>
  <c r="K239" i="1"/>
  <c r="J239" i="1"/>
  <c r="C303" i="1"/>
  <c r="K303" i="1"/>
  <c r="J303" i="1"/>
  <c r="C367" i="1"/>
  <c r="K367" i="1"/>
  <c r="J367" i="1"/>
  <c r="C431" i="1"/>
  <c r="K431" i="1"/>
  <c r="J431" i="1"/>
  <c r="C495" i="1"/>
  <c r="J495" i="1"/>
  <c r="K495" i="1"/>
  <c r="C192" i="1"/>
  <c r="K192" i="1"/>
  <c r="J192" i="1"/>
  <c r="C296" i="1"/>
  <c r="K296" i="1"/>
  <c r="J296" i="1"/>
  <c r="C424" i="1"/>
  <c r="K424" i="1"/>
  <c r="J424" i="1"/>
  <c r="C500" i="1"/>
  <c r="K500" i="1"/>
  <c r="J500" i="1"/>
  <c r="C496" i="1"/>
  <c r="K496" i="1"/>
  <c r="J496" i="1"/>
  <c r="C237" i="1"/>
  <c r="K237" i="1"/>
  <c r="J237" i="1"/>
  <c r="C241" i="1"/>
  <c r="K241" i="1"/>
  <c r="J241" i="1"/>
  <c r="C112" i="1"/>
  <c r="K112" i="1"/>
  <c r="J112" i="1"/>
  <c r="C137" i="1"/>
  <c r="K137" i="1"/>
  <c r="J137" i="1"/>
  <c r="C77" i="1"/>
  <c r="J77" i="1"/>
  <c r="K77" i="1"/>
  <c r="C251" i="1"/>
  <c r="K251" i="1"/>
  <c r="J251" i="1"/>
  <c r="C8" i="1"/>
  <c r="K8" i="1"/>
  <c r="J8" i="1"/>
  <c r="C72" i="1"/>
  <c r="K72" i="1"/>
  <c r="J72" i="1"/>
  <c r="C136" i="1"/>
  <c r="K136" i="1"/>
  <c r="J136" i="1"/>
  <c r="C33" i="1"/>
  <c r="J33" i="1"/>
  <c r="K33" i="1"/>
  <c r="C97" i="1"/>
  <c r="J97" i="1"/>
  <c r="K97" i="1"/>
  <c r="C161" i="1"/>
  <c r="K161" i="1"/>
  <c r="J161" i="1"/>
  <c r="C37" i="1"/>
  <c r="J37" i="1"/>
  <c r="K37" i="1"/>
  <c r="C101" i="1"/>
  <c r="J101" i="1"/>
  <c r="K101" i="1"/>
  <c r="C165" i="1"/>
  <c r="K165" i="1"/>
  <c r="J165" i="1"/>
  <c r="C443" i="1"/>
  <c r="K443" i="1"/>
  <c r="J443" i="1"/>
  <c r="C209" i="1"/>
  <c r="K209" i="1"/>
  <c r="J209" i="1"/>
  <c r="C273" i="1"/>
  <c r="K273" i="1"/>
  <c r="J273" i="1"/>
  <c r="C337" i="1"/>
  <c r="K337" i="1"/>
  <c r="J337" i="1"/>
  <c r="C401" i="1"/>
  <c r="K401" i="1"/>
  <c r="J401" i="1"/>
  <c r="C465" i="1"/>
  <c r="K465" i="1"/>
  <c r="J465" i="1"/>
  <c r="C10" i="1"/>
  <c r="J10" i="1"/>
  <c r="K10" i="1"/>
  <c r="C74" i="1"/>
  <c r="J74" i="1"/>
  <c r="K74" i="1"/>
  <c r="C138" i="1"/>
  <c r="J138" i="1"/>
  <c r="K138" i="1"/>
  <c r="C202" i="1"/>
  <c r="J202" i="1"/>
  <c r="K202" i="1"/>
  <c r="C266" i="1"/>
  <c r="J266" i="1"/>
  <c r="K266" i="1"/>
  <c r="C330" i="1"/>
  <c r="J330" i="1"/>
  <c r="K330" i="1"/>
  <c r="C394" i="1"/>
  <c r="J394" i="1"/>
  <c r="K394" i="1"/>
  <c r="C458" i="1"/>
  <c r="J458" i="1"/>
  <c r="K458" i="1"/>
  <c r="C28" i="1"/>
  <c r="K28" i="1"/>
  <c r="J28" i="1"/>
  <c r="C132" i="1"/>
  <c r="K132" i="1"/>
  <c r="J132" i="1"/>
  <c r="C260" i="1"/>
  <c r="K260" i="1"/>
  <c r="J260" i="1"/>
  <c r="C468" i="1"/>
  <c r="K468" i="1"/>
  <c r="J468" i="1"/>
  <c r="C453" i="1"/>
  <c r="K453" i="1"/>
  <c r="J453" i="1"/>
  <c r="C51" i="1"/>
  <c r="K51" i="1"/>
  <c r="J51" i="1"/>
  <c r="C107" i="1"/>
  <c r="K107" i="1"/>
  <c r="J107" i="1"/>
  <c r="C155" i="1"/>
  <c r="K155" i="1"/>
  <c r="J155" i="1"/>
  <c r="C195" i="1"/>
  <c r="J195" i="1"/>
  <c r="K195" i="1"/>
  <c r="C243" i="1"/>
  <c r="K243" i="1"/>
  <c r="J243" i="1"/>
  <c r="C291" i="1"/>
  <c r="J291" i="1"/>
  <c r="K291" i="1"/>
  <c r="C363" i="1"/>
  <c r="J363" i="1"/>
  <c r="K363" i="1"/>
  <c r="C411" i="1"/>
  <c r="K411" i="1"/>
  <c r="J411" i="1"/>
  <c r="C172" i="1"/>
  <c r="K172" i="1"/>
  <c r="J172" i="1"/>
  <c r="C300" i="1"/>
  <c r="K300" i="1"/>
  <c r="J300" i="1"/>
  <c r="C341" i="1"/>
  <c r="J341" i="1"/>
  <c r="K341" i="1"/>
  <c r="C205" i="1"/>
  <c r="K205" i="1"/>
  <c r="J205" i="1"/>
  <c r="C429" i="1"/>
  <c r="J429" i="1"/>
  <c r="K429" i="1"/>
  <c r="C46" i="1"/>
  <c r="J46" i="1"/>
  <c r="K46" i="1"/>
  <c r="C110" i="1"/>
  <c r="J110" i="1"/>
  <c r="K110" i="1"/>
  <c r="C174" i="1"/>
  <c r="K174" i="1"/>
  <c r="J174" i="1"/>
  <c r="C238" i="1"/>
  <c r="K238" i="1"/>
  <c r="J238" i="1"/>
  <c r="C302" i="1"/>
  <c r="K302" i="1"/>
  <c r="J302" i="1"/>
  <c r="C366" i="1"/>
  <c r="K366" i="1"/>
  <c r="J366" i="1"/>
  <c r="C430" i="1"/>
  <c r="K430" i="1"/>
  <c r="J430" i="1"/>
  <c r="C494" i="1"/>
  <c r="K494" i="1"/>
  <c r="J494" i="1"/>
  <c r="C304" i="1"/>
  <c r="K304" i="1"/>
  <c r="J304" i="1"/>
  <c r="C432" i="1"/>
  <c r="K432" i="1"/>
  <c r="J432" i="1"/>
  <c r="C421" i="1"/>
  <c r="J421" i="1"/>
  <c r="K421" i="1"/>
  <c r="C7" i="1"/>
  <c r="K7" i="1"/>
  <c r="J7" i="1"/>
  <c r="C71" i="1"/>
  <c r="K71" i="1"/>
  <c r="J71" i="1"/>
  <c r="C135" i="1"/>
  <c r="K135" i="1"/>
  <c r="J135" i="1"/>
  <c r="C199" i="1"/>
  <c r="K199" i="1"/>
  <c r="J199" i="1"/>
  <c r="C263" i="1"/>
  <c r="K263" i="1"/>
  <c r="J263" i="1"/>
  <c r="C327" i="1"/>
  <c r="K327" i="1"/>
  <c r="J327" i="1"/>
  <c r="C391" i="1"/>
  <c r="K391" i="1"/>
  <c r="J391" i="1"/>
  <c r="C224" i="1"/>
  <c r="K224" i="1"/>
  <c r="J224" i="1"/>
  <c r="C344" i="1"/>
  <c r="J344" i="1"/>
  <c r="K344" i="1"/>
  <c r="C480" i="1"/>
  <c r="K480" i="1"/>
  <c r="J480" i="1"/>
  <c r="C389" i="1"/>
  <c r="K389" i="1"/>
  <c r="J389" i="1"/>
  <c r="C420" i="1"/>
  <c r="K420" i="1"/>
  <c r="J420" i="1"/>
  <c r="C333" i="1"/>
  <c r="K333" i="1"/>
  <c r="J333" i="1"/>
  <c r="C133" i="1"/>
  <c r="K133" i="1"/>
  <c r="J133" i="1"/>
  <c r="C447" i="1"/>
  <c r="K447" i="1"/>
  <c r="J447" i="1"/>
  <c r="C48" i="1"/>
  <c r="K48" i="1"/>
  <c r="J48" i="1"/>
  <c r="C73" i="1"/>
  <c r="K73" i="1"/>
  <c r="J73" i="1"/>
  <c r="C185" i="1"/>
  <c r="K185" i="1"/>
  <c r="J185" i="1"/>
  <c r="C313" i="1"/>
  <c r="K313" i="1"/>
  <c r="J313" i="1"/>
  <c r="C32" i="1"/>
  <c r="J32" i="1"/>
  <c r="K32" i="1"/>
  <c r="C96" i="1"/>
  <c r="J96" i="1"/>
  <c r="K96" i="1"/>
  <c r="C160" i="1"/>
  <c r="K160" i="1"/>
  <c r="J160" i="1"/>
  <c r="C57" i="1"/>
  <c r="K57" i="1"/>
  <c r="J57" i="1"/>
  <c r="C121" i="1"/>
  <c r="J121" i="1"/>
  <c r="K121" i="1"/>
  <c r="C61" i="1"/>
  <c r="K61" i="1"/>
  <c r="J61" i="1"/>
  <c r="C125" i="1"/>
  <c r="K125" i="1"/>
  <c r="J125" i="1"/>
  <c r="C491" i="1"/>
  <c r="J491" i="1"/>
  <c r="K491" i="1"/>
  <c r="C233" i="1"/>
  <c r="K233" i="1"/>
  <c r="J233" i="1"/>
  <c r="C297" i="1"/>
  <c r="K297" i="1"/>
  <c r="J297" i="1"/>
  <c r="C361" i="1"/>
  <c r="K361" i="1"/>
  <c r="J361" i="1"/>
  <c r="C425" i="1"/>
  <c r="K425" i="1"/>
  <c r="J425" i="1"/>
  <c r="C489" i="1"/>
  <c r="K489" i="1"/>
  <c r="J489" i="1"/>
  <c r="C34" i="1"/>
  <c r="K34" i="1"/>
  <c r="J34" i="1"/>
  <c r="C98" i="1"/>
  <c r="K98" i="1"/>
  <c r="J98" i="1"/>
  <c r="C162" i="1"/>
  <c r="J162" i="1"/>
  <c r="K162" i="1"/>
  <c r="C226" i="1"/>
  <c r="J226" i="1"/>
  <c r="K226" i="1"/>
  <c r="C290" i="1"/>
  <c r="J290" i="1"/>
  <c r="K290" i="1"/>
  <c r="C354" i="1"/>
  <c r="J354" i="1"/>
  <c r="K354" i="1"/>
  <c r="C418" i="1"/>
  <c r="J418" i="1"/>
  <c r="K418" i="1"/>
  <c r="C482" i="1"/>
  <c r="J482" i="1"/>
  <c r="K482" i="1"/>
  <c r="C52" i="1"/>
  <c r="K52" i="1"/>
  <c r="J52" i="1"/>
  <c r="C180" i="1"/>
  <c r="K180" i="1"/>
  <c r="J180" i="1"/>
  <c r="C308" i="1"/>
  <c r="K308" i="1"/>
  <c r="J308" i="1"/>
  <c r="C245" i="1"/>
  <c r="J245" i="1"/>
  <c r="K245" i="1"/>
  <c r="C315" i="1"/>
  <c r="K315" i="1"/>
  <c r="J315" i="1"/>
  <c r="C371" i="1"/>
  <c r="K371" i="1"/>
  <c r="J371" i="1"/>
  <c r="C419" i="1"/>
  <c r="J419" i="1"/>
  <c r="K419" i="1"/>
  <c r="C467" i="1"/>
  <c r="K467" i="1"/>
  <c r="J467" i="1"/>
  <c r="C92" i="1"/>
  <c r="K92" i="1"/>
  <c r="J92" i="1"/>
  <c r="C220" i="1"/>
  <c r="K220" i="1"/>
  <c r="J220" i="1"/>
  <c r="C364" i="1"/>
  <c r="K364" i="1"/>
  <c r="J364" i="1"/>
  <c r="C269" i="1"/>
  <c r="K269" i="1"/>
  <c r="J269" i="1"/>
  <c r="C6" i="1"/>
  <c r="J6" i="1"/>
  <c r="K6" i="1"/>
  <c r="C70" i="1"/>
  <c r="J70" i="1"/>
  <c r="K70" i="1"/>
  <c r="C134" i="1"/>
  <c r="K134" i="1"/>
  <c r="J134" i="1"/>
  <c r="C198" i="1"/>
  <c r="K198" i="1"/>
  <c r="J198" i="1"/>
  <c r="C262" i="1"/>
  <c r="K262" i="1"/>
  <c r="J262" i="1"/>
  <c r="C326" i="1"/>
  <c r="K326" i="1"/>
  <c r="J326" i="1"/>
  <c r="C390" i="1"/>
  <c r="K390" i="1"/>
  <c r="J390" i="1"/>
  <c r="C454" i="1"/>
  <c r="K454" i="1"/>
  <c r="J454" i="1"/>
  <c r="C216" i="1"/>
  <c r="K216" i="1"/>
  <c r="J216" i="1"/>
  <c r="C352" i="1"/>
  <c r="K352" i="1"/>
  <c r="J352" i="1"/>
  <c r="C488" i="1"/>
  <c r="K488" i="1"/>
  <c r="J488" i="1"/>
  <c r="C31" i="1"/>
  <c r="K31" i="1"/>
  <c r="J31" i="1"/>
  <c r="C95" i="1"/>
  <c r="K95" i="1"/>
  <c r="J95" i="1"/>
  <c r="C159" i="1"/>
  <c r="K159" i="1"/>
  <c r="J159" i="1"/>
  <c r="C223" i="1"/>
  <c r="K223" i="1"/>
  <c r="J223" i="1"/>
  <c r="C287" i="1"/>
  <c r="K287" i="1"/>
  <c r="J287" i="1"/>
  <c r="C351" i="1"/>
  <c r="K351" i="1"/>
  <c r="J351" i="1"/>
  <c r="C415" i="1"/>
  <c r="K415" i="1"/>
  <c r="J415" i="1"/>
  <c r="C176" i="1"/>
  <c r="J176" i="1"/>
  <c r="K176" i="1"/>
  <c r="C264" i="1"/>
  <c r="K264" i="1"/>
  <c r="J264" i="1"/>
  <c r="C392" i="1"/>
  <c r="K392" i="1"/>
  <c r="J392" i="1"/>
  <c r="C412" i="1"/>
  <c r="K412" i="1"/>
  <c r="J412" i="1"/>
  <c r="C197" i="1"/>
  <c r="K197" i="1"/>
  <c r="J197" i="1"/>
  <c r="C437" i="1"/>
  <c r="K437" i="1"/>
  <c r="J437" i="1"/>
  <c r="C5" i="1"/>
  <c r="J5" i="1"/>
  <c r="K5" i="1"/>
  <c r="C56" i="1"/>
  <c r="K56" i="1"/>
  <c r="J56" i="1"/>
  <c r="C120" i="1"/>
  <c r="K120" i="1"/>
  <c r="J120" i="1"/>
  <c r="C21" i="1"/>
  <c r="J21" i="1"/>
  <c r="K21" i="1"/>
  <c r="C85" i="1"/>
  <c r="J85" i="1"/>
  <c r="K85" i="1"/>
  <c r="C149" i="1"/>
  <c r="J149" i="1"/>
  <c r="K149" i="1"/>
  <c r="C193" i="1"/>
  <c r="K193" i="1"/>
  <c r="J193" i="1"/>
  <c r="C257" i="1"/>
  <c r="K257" i="1"/>
  <c r="J257" i="1"/>
  <c r="C321" i="1"/>
  <c r="K321" i="1"/>
  <c r="J321" i="1"/>
  <c r="C385" i="1"/>
  <c r="J385" i="1"/>
  <c r="K385" i="1"/>
  <c r="C449" i="1"/>
  <c r="J449" i="1"/>
  <c r="K449" i="1"/>
  <c r="C58" i="1"/>
  <c r="J58" i="1"/>
  <c r="K58" i="1"/>
  <c r="C122" i="1"/>
  <c r="J122" i="1"/>
  <c r="K122" i="1"/>
  <c r="C186" i="1"/>
  <c r="J186" i="1"/>
  <c r="K186" i="1"/>
  <c r="C250" i="1"/>
  <c r="J250" i="1"/>
  <c r="K250" i="1"/>
  <c r="C314" i="1"/>
  <c r="J314" i="1"/>
  <c r="K314" i="1"/>
  <c r="C378" i="1"/>
  <c r="J378" i="1"/>
  <c r="K378" i="1"/>
  <c r="C442" i="1"/>
  <c r="J442" i="1"/>
  <c r="K442" i="1"/>
  <c r="C12" i="1"/>
  <c r="K12" i="1"/>
  <c r="J12" i="1"/>
  <c r="C100" i="1"/>
  <c r="K100" i="1"/>
  <c r="J100" i="1"/>
  <c r="C228" i="1"/>
  <c r="K228" i="1"/>
  <c r="J228" i="1"/>
  <c r="C380" i="1"/>
  <c r="K380" i="1"/>
  <c r="J380" i="1"/>
  <c r="C357" i="1"/>
  <c r="J357" i="1"/>
  <c r="K357" i="1"/>
  <c r="C91" i="1"/>
  <c r="K91" i="1"/>
  <c r="J91" i="1"/>
  <c r="C35" i="1"/>
  <c r="K35" i="1"/>
  <c r="J35" i="1"/>
  <c r="C83" i="1"/>
  <c r="K83" i="1"/>
  <c r="J83" i="1"/>
  <c r="C131" i="1"/>
  <c r="J131" i="1"/>
  <c r="K131" i="1"/>
  <c r="C227" i="1"/>
  <c r="J227" i="1"/>
  <c r="K227" i="1"/>
  <c r="C275" i="1"/>
  <c r="K275" i="1"/>
  <c r="J275" i="1"/>
  <c r="C140" i="1"/>
  <c r="K140" i="1"/>
  <c r="J140" i="1"/>
  <c r="C268" i="1"/>
  <c r="K268" i="1"/>
  <c r="J268" i="1"/>
  <c r="C484" i="1"/>
  <c r="K484" i="1"/>
  <c r="J484" i="1"/>
  <c r="C349" i="1"/>
  <c r="K349" i="1"/>
  <c r="J349" i="1"/>
  <c r="C30" i="1"/>
  <c r="J30" i="1"/>
  <c r="K30" i="1"/>
  <c r="C94" i="1"/>
  <c r="J94" i="1"/>
  <c r="K94" i="1"/>
  <c r="C158" i="1"/>
  <c r="K158" i="1"/>
  <c r="J158" i="1"/>
  <c r="C222" i="1"/>
  <c r="K222" i="1"/>
  <c r="J222" i="1"/>
  <c r="C286" i="1"/>
  <c r="K286" i="1"/>
  <c r="J286" i="1"/>
  <c r="C350" i="1"/>
  <c r="K350" i="1"/>
  <c r="J350" i="1"/>
  <c r="C414" i="1"/>
  <c r="K414" i="1"/>
  <c r="J414" i="1"/>
  <c r="C478" i="1"/>
  <c r="K478" i="1"/>
  <c r="J478" i="1"/>
  <c r="C272" i="1"/>
  <c r="J272" i="1"/>
  <c r="K272" i="1"/>
  <c r="C400" i="1"/>
  <c r="J400" i="1"/>
  <c r="K400" i="1"/>
  <c r="C436" i="1"/>
  <c r="K436" i="1"/>
  <c r="J436" i="1"/>
  <c r="C285" i="1"/>
  <c r="K285" i="1"/>
  <c r="J285" i="1"/>
  <c r="C55" i="1"/>
  <c r="K55" i="1"/>
  <c r="J55" i="1"/>
  <c r="C119" i="1"/>
  <c r="K119" i="1"/>
  <c r="J119" i="1"/>
  <c r="C183" i="1"/>
  <c r="K183" i="1"/>
  <c r="J183" i="1"/>
  <c r="C247" i="1"/>
  <c r="K247" i="1"/>
  <c r="J247" i="1"/>
  <c r="C311" i="1"/>
  <c r="K311" i="1"/>
  <c r="J311" i="1"/>
  <c r="C375" i="1"/>
  <c r="K375" i="1"/>
  <c r="J375" i="1"/>
  <c r="C200" i="1"/>
  <c r="K200" i="1"/>
  <c r="J200" i="1"/>
  <c r="C312" i="1"/>
  <c r="K312" i="1"/>
  <c r="J312" i="1"/>
  <c r="C448" i="1"/>
  <c r="J448" i="1"/>
  <c r="K448" i="1"/>
  <c r="C356" i="1"/>
  <c r="K356" i="1"/>
  <c r="J356" i="1"/>
  <c r="C261" i="1"/>
  <c r="K261" i="1"/>
  <c r="J261" i="1"/>
  <c r="C129" i="1"/>
  <c r="J129" i="1"/>
  <c r="K129" i="1"/>
  <c r="C69" i="1"/>
  <c r="J69" i="1"/>
  <c r="K69" i="1"/>
  <c r="C17" i="1"/>
  <c r="K17" i="1"/>
  <c r="J17" i="1"/>
  <c r="C81" i="1"/>
  <c r="K81" i="1"/>
  <c r="J81" i="1"/>
  <c r="C145" i="1"/>
  <c r="K145" i="1"/>
  <c r="J145" i="1"/>
  <c r="C16" i="1"/>
  <c r="J16" i="1"/>
  <c r="K16" i="1"/>
  <c r="C80" i="1"/>
  <c r="K80" i="1"/>
  <c r="J80" i="1"/>
  <c r="C144" i="1"/>
  <c r="K144" i="1"/>
  <c r="J144" i="1"/>
  <c r="C41" i="1"/>
  <c r="J41" i="1"/>
  <c r="K41" i="1"/>
  <c r="C105" i="1"/>
  <c r="J105" i="1"/>
  <c r="K105" i="1"/>
  <c r="C169" i="1"/>
  <c r="K169" i="1"/>
  <c r="J169" i="1"/>
  <c r="C45" i="1"/>
  <c r="K45" i="1"/>
  <c r="J45" i="1"/>
  <c r="C109" i="1"/>
  <c r="K109" i="1"/>
  <c r="J109" i="1"/>
  <c r="C173" i="1"/>
  <c r="K173" i="1"/>
  <c r="J173" i="1"/>
  <c r="C217" i="1"/>
  <c r="K217" i="1"/>
  <c r="J217" i="1"/>
  <c r="C281" i="1"/>
  <c r="K281" i="1"/>
  <c r="J281" i="1"/>
  <c r="C345" i="1"/>
  <c r="K345" i="1"/>
  <c r="J345" i="1"/>
  <c r="C409" i="1"/>
  <c r="K409" i="1"/>
  <c r="J409" i="1"/>
  <c r="C473" i="1"/>
  <c r="K473" i="1"/>
  <c r="J473" i="1"/>
  <c r="C267" i="1"/>
  <c r="J267" i="1"/>
  <c r="K267" i="1"/>
  <c r="C18" i="1"/>
  <c r="K18" i="1"/>
  <c r="J18" i="1"/>
  <c r="C82" i="1"/>
  <c r="K82" i="1"/>
  <c r="J82" i="1"/>
  <c r="C146" i="1"/>
  <c r="K146" i="1"/>
  <c r="J146" i="1"/>
  <c r="C210" i="1"/>
  <c r="K210" i="1"/>
  <c r="J210" i="1"/>
  <c r="C274" i="1"/>
  <c r="K274" i="1"/>
  <c r="J274" i="1"/>
  <c r="C338" i="1"/>
  <c r="K338" i="1"/>
  <c r="J338" i="1"/>
  <c r="C402" i="1"/>
  <c r="K402" i="1"/>
  <c r="J402" i="1"/>
  <c r="C466" i="1"/>
  <c r="K466" i="1"/>
  <c r="J466" i="1"/>
  <c r="C36" i="1"/>
  <c r="K36" i="1"/>
  <c r="J36" i="1"/>
  <c r="C148" i="1"/>
  <c r="K148" i="1"/>
  <c r="J148" i="1"/>
  <c r="C276" i="1"/>
  <c r="K276" i="1"/>
  <c r="J276" i="1"/>
  <c r="C189" i="1"/>
  <c r="K189" i="1"/>
  <c r="J189" i="1"/>
  <c r="C323" i="1"/>
  <c r="J323" i="1"/>
  <c r="K323" i="1"/>
  <c r="C43" i="1"/>
  <c r="J43" i="1"/>
  <c r="K43" i="1"/>
  <c r="C179" i="1"/>
  <c r="K179" i="1"/>
  <c r="J179" i="1"/>
  <c r="C235" i="1"/>
  <c r="J235" i="1"/>
  <c r="K235" i="1"/>
  <c r="C283" i="1"/>
  <c r="K283" i="1"/>
  <c r="J283" i="1"/>
  <c r="C299" i="1"/>
  <c r="J299" i="1"/>
  <c r="K299" i="1"/>
  <c r="C347" i="1"/>
  <c r="K347" i="1"/>
  <c r="J347" i="1"/>
  <c r="C395" i="1"/>
  <c r="J395" i="1"/>
  <c r="K395" i="1"/>
  <c r="C499" i="1"/>
  <c r="J499" i="1"/>
  <c r="K499" i="1"/>
  <c r="C60" i="1"/>
  <c r="K60" i="1"/>
  <c r="J60" i="1"/>
  <c r="C188" i="1"/>
  <c r="K188" i="1"/>
  <c r="J188" i="1"/>
  <c r="C316" i="1"/>
  <c r="K316" i="1"/>
  <c r="J316" i="1"/>
  <c r="C413" i="1"/>
  <c r="K413" i="1"/>
  <c r="J413" i="1"/>
  <c r="C229" i="1"/>
  <c r="J229" i="1"/>
  <c r="K229" i="1"/>
  <c r="C461" i="1"/>
  <c r="K461" i="1"/>
  <c r="J461" i="1"/>
  <c r="C54" i="1"/>
  <c r="J54" i="1"/>
  <c r="K54" i="1"/>
  <c r="C118" i="1"/>
  <c r="J118" i="1"/>
  <c r="K118" i="1"/>
  <c r="C182" i="1"/>
  <c r="J182" i="1"/>
  <c r="K182" i="1"/>
  <c r="C246" i="1"/>
  <c r="K246" i="1"/>
  <c r="J246" i="1"/>
  <c r="C310" i="1"/>
  <c r="K310" i="1"/>
  <c r="J310" i="1"/>
  <c r="C374" i="1"/>
  <c r="K374" i="1"/>
  <c r="J374" i="1"/>
  <c r="C438" i="1"/>
  <c r="K438" i="1"/>
  <c r="J438" i="1"/>
  <c r="C502" i="1"/>
  <c r="K502" i="1"/>
  <c r="J502" i="1"/>
  <c r="C320" i="1"/>
  <c r="J320" i="1"/>
  <c r="K320" i="1"/>
  <c r="C456" i="1"/>
  <c r="K456" i="1"/>
  <c r="J456" i="1"/>
  <c r="C477" i="1"/>
  <c r="K477" i="1"/>
  <c r="J477" i="1"/>
  <c r="C15" i="1"/>
  <c r="K15" i="1"/>
  <c r="J15" i="1"/>
  <c r="C79" i="1"/>
  <c r="K79" i="1"/>
  <c r="J79" i="1"/>
  <c r="C143" i="1"/>
  <c r="K143" i="1"/>
  <c r="J143" i="1"/>
  <c r="C207" i="1"/>
  <c r="K207" i="1"/>
  <c r="J207" i="1"/>
  <c r="C271" i="1"/>
  <c r="K271" i="1"/>
  <c r="J271" i="1"/>
  <c r="C335" i="1"/>
  <c r="K335" i="1"/>
  <c r="J335" i="1"/>
  <c r="C399" i="1"/>
  <c r="K399" i="1"/>
  <c r="J399" i="1"/>
  <c r="C232" i="1"/>
  <c r="K232" i="1"/>
  <c r="J232" i="1"/>
  <c r="C360" i="1"/>
  <c r="K360" i="1"/>
  <c r="J360" i="1"/>
  <c r="C504" i="1"/>
  <c r="K504" i="1"/>
  <c r="J504" i="1"/>
  <c r="C445" i="1"/>
  <c r="K445" i="1"/>
  <c r="J445" i="1"/>
  <c r="C452" i="1"/>
  <c r="K452" i="1"/>
  <c r="J452" i="1"/>
  <c r="C365" i="1"/>
  <c r="J365" i="1"/>
  <c r="K365" i="1"/>
  <c r="W2" i="1"/>
  <c r="J2" i="1" l="1"/>
  <c r="K2" i="1"/>
  <c r="C2" i="1"/>
</calcChain>
</file>

<file path=xl/sharedStrings.xml><?xml version="1.0" encoding="utf-8"?>
<sst xmlns="http://schemas.openxmlformats.org/spreadsheetml/2006/main" count="19735" uniqueCount="1422">
  <si>
    <t>msgid</t>
  </si>
  <si>
    <t>channelcode</t>
  </si>
  <si>
    <t>pmtinfid</t>
  </si>
  <si>
    <t>reqdexctndt</t>
  </si>
  <si>
    <t>debtorname</t>
  </si>
  <si>
    <t>debtoracctid</t>
  </si>
  <si>
    <t>debtoracctissr</t>
  </si>
  <si>
    <t>debtoracctname</t>
  </si>
  <si>
    <t>debtoragtfininstid</t>
  </si>
  <si>
    <t>instrid</t>
  </si>
  <si>
    <t>endtoendid</t>
  </si>
  <si>
    <t>txstp</t>
  </si>
  <si>
    <t>instdamtcurr</t>
  </si>
  <si>
    <t>instdamt</t>
  </si>
  <si>
    <t>creditorname</t>
  </si>
  <si>
    <t>creditoracctiban</t>
  </si>
  <si>
    <t>rmtinfustrd</t>
  </si>
  <si>
    <t>EQ</t>
  </si>
  <si>
    <t>OKHBHUHB</t>
  </si>
  <si>
    <t>KALOCZKAY JNÉ</t>
  </si>
  <si>
    <t>inttrid</t>
  </si>
  <si>
    <t>0002G94287100</t>
  </si>
  <si>
    <t>-endtoend-</t>
  </si>
  <si>
    <t>Ebank sorszám</t>
  </si>
  <si>
    <t>Electra sorszám</t>
  </si>
  <si>
    <t>OpenApi sorszám</t>
  </si>
  <si>
    <t>Type1</t>
  </si>
  <si>
    <t>Csatorna</t>
  </si>
  <si>
    <t>Közlemény</t>
  </si>
  <si>
    <t>E</t>
  </si>
  <si>
    <t>K</t>
  </si>
  <si>
    <t>N</t>
  </si>
  <si>
    <t>Y</t>
  </si>
  <si>
    <t>G</t>
  </si>
  <si>
    <t>B</t>
  </si>
  <si>
    <t>Z</t>
  </si>
  <si>
    <t>Bankon kívüli számla</t>
  </si>
  <si>
    <t>HU71117490082015982100000000</t>
  </si>
  <si>
    <t>Zeusz számla</t>
  </si>
  <si>
    <t>Zeusz kedvezm.</t>
  </si>
  <si>
    <t>SZIKSZAI TAMARA</t>
  </si>
  <si>
    <t>HU20104000237157565454551000</t>
  </si>
  <si>
    <t>Bank kívüli Kedvezm.</t>
  </si>
  <si>
    <t>Bankon belüli</t>
  </si>
  <si>
    <t>UPC Magyarország</t>
  </si>
  <si>
    <t>HU78104100220021994330000100</t>
  </si>
  <si>
    <t>EB</t>
  </si>
  <si>
    <t/>
  </si>
  <si>
    <t>EL</t>
  </si>
  <si>
    <t>Indító számlák</t>
  </si>
  <si>
    <t>00021018F0100</t>
  </si>
  <si>
    <t>ctgypurp</t>
  </si>
  <si>
    <t>INTC</t>
  </si>
  <si>
    <t>HU72104000237157525056551015</t>
  </si>
  <si>
    <t>HU49104065000051158700000016</t>
  </si>
  <si>
    <t>Kedvezményezett</t>
  </si>
  <si>
    <t>Haidai Viachesl</t>
  </si>
  <si>
    <t>HU24104075017811111100480681</t>
  </si>
  <si>
    <t>HU39104065006755574848501038</t>
  </si>
  <si>
    <t>Electra számlatípus-művelettípus ts</t>
  </si>
  <si>
    <t>Electra számlatípus Arksys</t>
  </si>
  <si>
    <t>HU23104000234948495670481016</t>
  </si>
  <si>
    <t>HU51104075017811100019080840</t>
  </si>
  <si>
    <t>HU92104065006555535353531080</t>
  </si>
  <si>
    <t>Type2</t>
  </si>
  <si>
    <t>F176KV</t>
  </si>
  <si>
    <t>F176ST (STP-s)</t>
  </si>
  <si>
    <t>F176IN (InterCompany)</t>
  </si>
  <si>
    <t>F176PT (PaymentType)</t>
  </si>
  <si>
    <t>S</t>
  </si>
  <si>
    <t>Q</t>
  </si>
  <si>
    <t>XXX</t>
  </si>
  <si>
    <t>I</t>
  </si>
  <si>
    <t>04X</t>
  </si>
  <si>
    <t>F176AK (Azonnali konverzió)</t>
  </si>
  <si>
    <t>F176CO (Konverziós)</t>
  </si>
  <si>
    <t>C</t>
  </si>
  <si>
    <t>04B</t>
  </si>
  <si>
    <t>04C</t>
  </si>
  <si>
    <t>D</t>
  </si>
  <si>
    <t>07J</t>
  </si>
  <si>
    <t>A</t>
  </si>
  <si>
    <t>14E</t>
  </si>
  <si>
    <t>14F</t>
  </si>
  <si>
    <t>14K</t>
  </si>
  <si>
    <t>14L</t>
  </si>
  <si>
    <t>O</t>
  </si>
  <si>
    <t>21N</t>
  </si>
  <si>
    <t>H</t>
  </si>
  <si>
    <t>SHA</t>
  </si>
  <si>
    <t>32A</t>
  </si>
  <si>
    <t>OUR</t>
  </si>
  <si>
    <t>32B</t>
  </si>
  <si>
    <t>BEN</t>
  </si>
  <si>
    <t>32C</t>
  </si>
  <si>
    <t>L</t>
  </si>
  <si>
    <t>35A</t>
  </si>
  <si>
    <t>35B</t>
  </si>
  <si>
    <t>35C</t>
  </si>
  <si>
    <t>04A</t>
  </si>
  <si>
    <t>07H</t>
  </si>
  <si>
    <t>14C</t>
  </si>
  <si>
    <t>14D</t>
  </si>
  <si>
    <t>068</t>
  </si>
  <si>
    <t>049</t>
  </si>
  <si>
    <t>066</t>
  </si>
  <si>
    <t>14I</t>
  </si>
  <si>
    <t>14J</t>
  </si>
  <si>
    <t>01L</t>
  </si>
  <si>
    <t>01M</t>
  </si>
  <si>
    <t>03P</t>
  </si>
  <si>
    <t>04U</t>
  </si>
  <si>
    <t>04W</t>
  </si>
  <si>
    <t>033</t>
  </si>
  <si>
    <t>034</t>
  </si>
  <si>
    <t>047</t>
  </si>
  <si>
    <t>36Z</t>
  </si>
  <si>
    <t>37A</t>
  </si>
  <si>
    <t>37B</t>
  </si>
  <si>
    <t>37I</t>
  </si>
  <si>
    <t>37J</t>
  </si>
  <si>
    <t>37K</t>
  </si>
  <si>
    <t>39T</t>
  </si>
  <si>
    <t>39U</t>
  </si>
  <si>
    <t>39V</t>
  </si>
  <si>
    <t>40F</t>
  </si>
  <si>
    <t>40G</t>
  </si>
  <si>
    <t>40H</t>
  </si>
  <si>
    <t>40O</t>
  </si>
  <si>
    <t>40P</t>
  </si>
  <si>
    <t>40Q</t>
  </si>
  <si>
    <t>01H</t>
  </si>
  <si>
    <t>01I</t>
  </si>
  <si>
    <t>027</t>
  </si>
  <si>
    <t>028</t>
  </si>
  <si>
    <t>03O</t>
  </si>
  <si>
    <t>04T</t>
  </si>
  <si>
    <t>04V</t>
  </si>
  <si>
    <t>07F</t>
  </si>
  <si>
    <t>045</t>
  </si>
  <si>
    <t>046</t>
  </si>
  <si>
    <t>062</t>
  </si>
  <si>
    <t>072</t>
  </si>
  <si>
    <t>13T</t>
  </si>
  <si>
    <t>J</t>
  </si>
  <si>
    <t>33J</t>
  </si>
  <si>
    <t>36Q</t>
  </si>
  <si>
    <t>36R</t>
  </si>
  <si>
    <t>36S</t>
  </si>
  <si>
    <t>38R</t>
  </si>
  <si>
    <t>38S</t>
  </si>
  <si>
    <t>38T</t>
  </si>
  <si>
    <t>04P</t>
  </si>
  <si>
    <t>04Q</t>
  </si>
  <si>
    <t>06W</t>
  </si>
  <si>
    <t>07L</t>
  </si>
  <si>
    <t>13K</t>
  </si>
  <si>
    <t>14G</t>
  </si>
  <si>
    <t>14H</t>
  </si>
  <si>
    <t>14O</t>
  </si>
  <si>
    <t>14P</t>
  </si>
  <si>
    <t>15B</t>
  </si>
  <si>
    <t>21E</t>
  </si>
  <si>
    <t>21O</t>
  </si>
  <si>
    <t>33E</t>
  </si>
  <si>
    <t>33F</t>
  </si>
  <si>
    <t>33G</t>
  </si>
  <si>
    <t>36N</t>
  </si>
  <si>
    <t>36O</t>
  </si>
  <si>
    <t>36P</t>
  </si>
  <si>
    <t>38O</t>
  </si>
  <si>
    <t>38P</t>
  </si>
  <si>
    <t>38Q</t>
  </si>
  <si>
    <t>F</t>
  </si>
  <si>
    <t>218</t>
  </si>
  <si>
    <t xml:space="preserve">32B  </t>
  </si>
  <si>
    <t xml:space="preserve">32C  </t>
  </si>
  <si>
    <t xml:space="preserve">35A  </t>
  </si>
  <si>
    <t xml:space="preserve">35B  </t>
  </si>
  <si>
    <t xml:space="preserve">35C  </t>
  </si>
  <si>
    <t xml:space="preserve">401  </t>
  </si>
  <si>
    <t xml:space="preserve">402  </t>
  </si>
  <si>
    <t xml:space="preserve">403  </t>
  </si>
  <si>
    <t xml:space="preserve">04A  </t>
  </si>
  <si>
    <t xml:space="preserve">049  </t>
  </si>
  <si>
    <t xml:space="preserve">066  </t>
  </si>
  <si>
    <t xml:space="preserve">07H  </t>
  </si>
  <si>
    <t xml:space="preserve">132  </t>
  </si>
  <si>
    <t xml:space="preserve">14C  </t>
  </si>
  <si>
    <t xml:space="preserve">14D  </t>
  </si>
  <si>
    <t xml:space="preserve">14I </t>
  </si>
  <si>
    <t xml:space="preserve">14J </t>
  </si>
  <si>
    <t xml:space="preserve">158 </t>
  </si>
  <si>
    <t xml:space="preserve">174 </t>
  </si>
  <si>
    <t xml:space="preserve">21P </t>
  </si>
  <si>
    <t xml:space="preserve">216 </t>
  </si>
  <si>
    <t xml:space="preserve">347 </t>
  </si>
  <si>
    <t xml:space="preserve">348 </t>
  </si>
  <si>
    <t xml:space="preserve">349 </t>
  </si>
  <si>
    <t xml:space="preserve">377 </t>
  </si>
  <si>
    <t xml:space="preserve">378 </t>
  </si>
  <si>
    <t xml:space="preserve">379 </t>
  </si>
  <si>
    <t xml:space="preserve">398 </t>
  </si>
  <si>
    <t xml:space="preserve">399 </t>
  </si>
  <si>
    <t xml:space="preserve">400 </t>
  </si>
  <si>
    <t xml:space="preserve">047 </t>
  </si>
  <si>
    <t xml:space="preserve">048 </t>
  </si>
  <si>
    <t xml:space="preserve">064 </t>
  </si>
  <si>
    <t xml:space="preserve">07A </t>
  </si>
  <si>
    <t xml:space="preserve">07G </t>
  </si>
  <si>
    <t xml:space="preserve">13U </t>
  </si>
  <si>
    <t xml:space="preserve">214 </t>
  </si>
  <si>
    <t xml:space="preserve">226 </t>
  </si>
  <si>
    <t xml:space="preserve">33N </t>
  </si>
  <si>
    <t xml:space="preserve">33O </t>
  </si>
  <si>
    <t xml:space="preserve">33P </t>
  </si>
  <si>
    <t xml:space="preserve">33T </t>
  </si>
  <si>
    <t xml:space="preserve">33U </t>
  </si>
  <si>
    <t xml:space="preserve">33V </t>
  </si>
  <si>
    <t xml:space="preserve">332 </t>
  </si>
  <si>
    <t xml:space="preserve">333 </t>
  </si>
  <si>
    <t xml:space="preserve">334 </t>
  </si>
  <si>
    <t xml:space="preserve">335 </t>
  </si>
  <si>
    <t xml:space="preserve">336 </t>
  </si>
  <si>
    <t xml:space="preserve">337 </t>
  </si>
  <si>
    <t xml:space="preserve">36Z </t>
  </si>
  <si>
    <t xml:space="preserve">368 </t>
  </si>
  <si>
    <t xml:space="preserve">369 </t>
  </si>
  <si>
    <t xml:space="preserve">37A </t>
  </si>
  <si>
    <t xml:space="preserve">37B </t>
  </si>
  <si>
    <t xml:space="preserve">37I </t>
  </si>
  <si>
    <t xml:space="preserve">37J  </t>
  </si>
  <si>
    <t xml:space="preserve">37K  </t>
  </si>
  <si>
    <t xml:space="preserve">370  </t>
  </si>
  <si>
    <t xml:space="preserve">371  </t>
  </si>
  <si>
    <t xml:space="preserve">372  </t>
  </si>
  <si>
    <t xml:space="preserve">373  </t>
  </si>
  <si>
    <t xml:space="preserve">39T  </t>
  </si>
  <si>
    <t xml:space="preserve">39U  </t>
  </si>
  <si>
    <t xml:space="preserve">39V  </t>
  </si>
  <si>
    <t xml:space="preserve">392  </t>
  </si>
  <si>
    <t xml:space="preserve">393  </t>
  </si>
  <si>
    <t xml:space="preserve">394  </t>
  </si>
  <si>
    <t xml:space="preserve">40F  </t>
  </si>
  <si>
    <t xml:space="preserve">40G </t>
  </si>
  <si>
    <t xml:space="preserve">40H </t>
  </si>
  <si>
    <t xml:space="preserve">40O </t>
  </si>
  <si>
    <t xml:space="preserve">40P </t>
  </si>
  <si>
    <t xml:space="preserve">40Q </t>
  </si>
  <si>
    <t xml:space="preserve">01H </t>
  </si>
  <si>
    <t xml:space="preserve">01I </t>
  </si>
  <si>
    <t xml:space="preserve">027 </t>
  </si>
  <si>
    <t xml:space="preserve">028 </t>
  </si>
  <si>
    <t xml:space="preserve">03O </t>
  </si>
  <si>
    <t xml:space="preserve">04T </t>
  </si>
  <si>
    <t xml:space="preserve">04V </t>
  </si>
  <si>
    <t xml:space="preserve">045 </t>
  </si>
  <si>
    <t xml:space="preserve">046 </t>
  </si>
  <si>
    <t xml:space="preserve">062 </t>
  </si>
  <si>
    <t xml:space="preserve">07F </t>
  </si>
  <si>
    <t xml:space="preserve">072 </t>
  </si>
  <si>
    <t xml:space="preserve">13T </t>
  </si>
  <si>
    <t xml:space="preserve">131 </t>
  </si>
  <si>
    <t xml:space="preserve">133 </t>
  </si>
  <si>
    <t xml:space="preserve">152 </t>
  </si>
  <si>
    <t xml:space="preserve">153 </t>
  </si>
  <si>
    <t xml:space="preserve">154 </t>
  </si>
  <si>
    <t xml:space="preserve">155 </t>
  </si>
  <si>
    <t xml:space="preserve">172 </t>
  </si>
  <si>
    <t xml:space="preserve">173 </t>
  </si>
  <si>
    <t xml:space="preserve">212 </t>
  </si>
  <si>
    <t xml:space="preserve">224 </t>
  </si>
  <si>
    <t xml:space="preserve">326 </t>
  </si>
  <si>
    <t xml:space="preserve">327 </t>
  </si>
  <si>
    <t xml:space="preserve">328 </t>
  </si>
  <si>
    <t xml:space="preserve">329 </t>
  </si>
  <si>
    <t xml:space="preserve">33K </t>
  </si>
  <si>
    <t xml:space="preserve">33L </t>
  </si>
  <si>
    <t xml:space="preserve">33M </t>
  </si>
  <si>
    <t xml:space="preserve">33Q </t>
  </si>
  <si>
    <t xml:space="preserve">33R </t>
  </si>
  <si>
    <t xml:space="preserve">33S </t>
  </si>
  <si>
    <t xml:space="preserve">330 </t>
  </si>
  <si>
    <t xml:space="preserve">331 </t>
  </si>
  <si>
    <t xml:space="preserve">352 </t>
  </si>
  <si>
    <t xml:space="preserve">353 </t>
  </si>
  <si>
    <t xml:space="preserve">354 </t>
  </si>
  <si>
    <t xml:space="preserve">355 </t>
  </si>
  <si>
    <t xml:space="preserve">36T </t>
  </si>
  <si>
    <t xml:space="preserve">36U </t>
  </si>
  <si>
    <t xml:space="preserve">36V </t>
  </si>
  <si>
    <t xml:space="preserve">360 </t>
  </si>
  <si>
    <t xml:space="preserve">361 </t>
  </si>
  <si>
    <t xml:space="preserve">37F </t>
  </si>
  <si>
    <t xml:space="preserve">37G </t>
  </si>
  <si>
    <t xml:space="preserve">37H </t>
  </si>
  <si>
    <t xml:space="preserve">382 </t>
  </si>
  <si>
    <t xml:space="preserve">383 </t>
  </si>
  <si>
    <t xml:space="preserve">385 </t>
  </si>
  <si>
    <t xml:space="preserve">39Q </t>
  </si>
  <si>
    <t xml:space="preserve">39R </t>
  </si>
  <si>
    <t xml:space="preserve">39S </t>
  </si>
  <si>
    <t xml:space="preserve">39W </t>
  </si>
  <si>
    <t xml:space="preserve">40A </t>
  </si>
  <si>
    <t xml:space="preserve">40B </t>
  </si>
  <si>
    <t xml:space="preserve">40L </t>
  </si>
  <si>
    <t xml:space="preserve">40M </t>
  </si>
  <si>
    <t xml:space="preserve">40N </t>
  </si>
  <si>
    <t xml:space="preserve">184 </t>
  </si>
  <si>
    <t xml:space="preserve">185 </t>
  </si>
  <si>
    <t xml:space="preserve">04B </t>
  </si>
  <si>
    <t xml:space="preserve">04C </t>
  </si>
  <si>
    <t xml:space="preserve">068 </t>
  </si>
  <si>
    <t xml:space="preserve">07J </t>
  </si>
  <si>
    <t>401</t>
  </si>
  <si>
    <t>402</t>
  </si>
  <si>
    <t>403</t>
  </si>
  <si>
    <t>132</t>
  </si>
  <si>
    <t>158</t>
  </si>
  <si>
    <t>174</t>
  </si>
  <si>
    <t>3</t>
  </si>
  <si>
    <t xml:space="preserve">01L </t>
  </si>
  <si>
    <t xml:space="preserve">01M </t>
  </si>
  <si>
    <t xml:space="preserve">03P </t>
  </si>
  <si>
    <t xml:space="preserve">033 </t>
  </si>
  <si>
    <t xml:space="preserve">034 </t>
  </si>
  <si>
    <t xml:space="preserve">04U </t>
  </si>
  <si>
    <t xml:space="preserve">04W </t>
  </si>
  <si>
    <t>334</t>
  </si>
  <si>
    <t>335</t>
  </si>
  <si>
    <t>336</t>
  </si>
  <si>
    <t>337</t>
  </si>
  <si>
    <t>368</t>
  </si>
  <si>
    <t>369</t>
  </si>
  <si>
    <t>370</t>
  </si>
  <si>
    <t>371</t>
  </si>
  <si>
    <t>372</t>
  </si>
  <si>
    <t>373</t>
  </si>
  <si>
    <t>392</t>
  </si>
  <si>
    <t>393</t>
  </si>
  <si>
    <t>394</t>
  </si>
  <si>
    <t>131</t>
  </si>
  <si>
    <t>133</t>
  </si>
  <si>
    <t>152</t>
  </si>
  <si>
    <t>153</t>
  </si>
  <si>
    <t>7</t>
  </si>
  <si>
    <t xml:space="preserve">04R </t>
  </si>
  <si>
    <t xml:space="preserve">04S  </t>
  </si>
  <si>
    <t xml:space="preserve">06Y  </t>
  </si>
  <si>
    <t xml:space="preserve">07N  </t>
  </si>
  <si>
    <t xml:space="preserve">14M  </t>
  </si>
  <si>
    <t xml:space="preserve">14N  </t>
  </si>
  <si>
    <t xml:space="preserve">14Q  </t>
  </si>
  <si>
    <t xml:space="preserve">14R  </t>
  </si>
  <si>
    <t xml:space="preserve">21G  </t>
  </si>
  <si>
    <t xml:space="preserve">21M  </t>
  </si>
  <si>
    <t xml:space="preserve">33H  </t>
  </si>
  <si>
    <t xml:space="preserve">33I  </t>
  </si>
  <si>
    <t>181</t>
  </si>
  <si>
    <t xml:space="preserve">14P  </t>
  </si>
  <si>
    <t xml:space="preserve">15B  </t>
  </si>
  <si>
    <t xml:space="preserve">181  </t>
  </si>
  <si>
    <t xml:space="preserve">21E  </t>
  </si>
  <si>
    <t xml:space="preserve">21O  </t>
  </si>
  <si>
    <t xml:space="preserve">33E  </t>
  </si>
  <si>
    <t xml:space="preserve">33F  </t>
  </si>
  <si>
    <t xml:space="preserve">33G  </t>
  </si>
  <si>
    <t xml:space="preserve">36N  </t>
  </si>
  <si>
    <t xml:space="preserve">36O  </t>
  </si>
  <si>
    <t xml:space="preserve">36P  </t>
  </si>
  <si>
    <t xml:space="preserve">38O  </t>
  </si>
  <si>
    <t xml:space="preserve">38P  </t>
  </si>
  <si>
    <t xml:space="preserve">38Q  </t>
  </si>
  <si>
    <t>F176NF (Nofloat)</t>
  </si>
  <si>
    <t>Ebank L sorszám</t>
  </si>
  <si>
    <t>Értéknap</t>
  </si>
  <si>
    <t>EUR</t>
  </si>
  <si>
    <t>1.3</t>
  </si>
  <si>
    <t>Cégszámla HUF</t>
  </si>
  <si>
    <t>Lakossági számla HUF</t>
  </si>
  <si>
    <t>Lakossági számla EUR</t>
  </si>
  <si>
    <t>Cégszámla EUR</t>
  </si>
  <si>
    <t>0002G94287102</t>
  </si>
  <si>
    <t>KALOCZKAY JNÉ EUR</t>
  </si>
  <si>
    <t>Electra számlatípus-művelettípus EUR</t>
  </si>
  <si>
    <t>00021018F0119</t>
  </si>
  <si>
    <t>utalás HUF</t>
  </si>
  <si>
    <t>lakossági átvezetés HUF</t>
  </si>
  <si>
    <t>Céges átvezetés HUF</t>
  </si>
  <si>
    <t>EQ számla HUF</t>
  </si>
  <si>
    <t>EQ számla FCY</t>
  </si>
  <si>
    <t>HU46104000237157565454551017</t>
  </si>
  <si>
    <t>HU06104000237157525056551039</t>
  </si>
  <si>
    <t>SZIKSZAI TAMARA EUR</t>
  </si>
  <si>
    <t>HU05104000234948495670481243</t>
  </si>
  <si>
    <t>Közl-04X-Devizakártya</t>
  </si>
  <si>
    <t>OA</t>
  </si>
  <si>
    <t>E000010100100001</t>
  </si>
  <si>
    <t>BANKKÁRTYA ELSZ</t>
  </si>
  <si>
    <t>0983731042101</t>
  </si>
  <si>
    <t>EBNG000000901002</t>
  </si>
  <si>
    <t>Közl-04B-Ebank lakossági-KötelezettSzla FCY-FCY-EQ átvezetés-EgyediÁrf/NonSTP-KöltsVis Nincs</t>
  </si>
  <si>
    <t>EBNG000000901003</t>
  </si>
  <si>
    <t>Közl-04C-Ebank lakossági-KötelezettSzla FCY-FCY-EQ átutalás-EgyediÁrf/NonSTP-KöltsVis Nincs</t>
  </si>
  <si>
    <t>EBNG000000901004</t>
  </si>
  <si>
    <t>HUF</t>
  </si>
  <si>
    <t>Közl-068-Forint konverziós-Ebank lakossági-KötelezettSzla FCY-HUF-EQ átutalás-Konverziós-Sürgős/AzonKonv-EgyediÁrf/NonSTP-KöltsVis Nincs</t>
  </si>
  <si>
    <t>EBNG000000901005</t>
  </si>
  <si>
    <t>Közl-068-Forint konverziós-Ebank lakossági-KötelezettSzla FCY-HUF-EQ átutalás-Konverziós-EgyediÁrf/NonSTP-KöltsVis Nincs</t>
  </si>
  <si>
    <t>EBNG000000901006</t>
  </si>
  <si>
    <t>Közl-07J-Forint konverziós-Ebank lakossági-KötelezettSzla FCY-HUF-EQ átvezetés-Konverziós-Sürgős/AzonKonv-EgyediÁrf/NonSTP-KöltsVis Nincs</t>
  </si>
  <si>
    <t>EBNG000000901007</t>
  </si>
  <si>
    <t>Közl-07J-Forint konverziós-Ebank lakossági-KötelezettSzla FCY-HUF-EQ átvezetés-Konverziós-EgyediÁrf/NonSTP-KöltsVis Nincs</t>
  </si>
  <si>
    <t>EBNG000000901008</t>
  </si>
  <si>
    <t>Közl-14E-Ebank lakossági-KötelezettSzla HUF-FCY-EQ átvezetés-Konverziós-Sürgős/AzonKonv-EgyediÁrf/NonSTP-KöltsVis Nincs</t>
  </si>
  <si>
    <t>EBNG000000901009</t>
  </si>
  <si>
    <t>Közl-14E-Ebank lakossági-KötelezettSzla HUF-FCY-EQ átvezetés-Konverziós-EgyediÁrf/NonSTP-KöltsVis Nincs</t>
  </si>
  <si>
    <t>EBNG000000901010</t>
  </si>
  <si>
    <t>Közl-14F-Ebank lakossági-KötelezettSzla HUF-FCY-EQ átutalás-Konverziós-Sürgős/AzonKonv-EgyediÁrf/NonSTP-KöltsVis Nincs</t>
  </si>
  <si>
    <t>EBNG000000901011</t>
  </si>
  <si>
    <t>Közl-14F-Ebank lakossági-KötelezettSzla HUF-FCY-EQ átutalás-Konverziós-EgyediÁrf/NonSTP-KöltsVis Nincs</t>
  </si>
  <si>
    <t>EBNG000000901012</t>
  </si>
  <si>
    <t>Közl-14K-Ebank lakossági-KötelezettSzla FCY-FCY-EQ átvezetés-Konverziós-Sürgős/AzonKonv-EgyediÁrf/NonSTP-KöltsVis Nincs</t>
  </si>
  <si>
    <t>EBNG000000901013</t>
  </si>
  <si>
    <t>Közl-14K-Ebank lakossági-KötelezettSzla FCY-FCY-EQ átvezetés-Konverziós-EgyediÁrf/NonSTP-KöltsVis Nincs</t>
  </si>
  <si>
    <t>EBNG000000901014</t>
  </si>
  <si>
    <t>Közl-14L-Ebank lakossági-KötelezettSzla FCY-FCY-EQ átutalás-Konverziós-Sürgős/AzonKonv-EgyediÁrf/NonSTP-KöltsVis Nincs</t>
  </si>
  <si>
    <t>EBNG000000901015</t>
  </si>
  <si>
    <t>Közl-14L-Ebank lakossági-KötelezettSzla FCY-FCY-EQ átutalás-Konverziós-EgyediÁrf/NonSTP-KöltsVis Nincs</t>
  </si>
  <si>
    <t>EBNG000000901016</t>
  </si>
  <si>
    <t>Közl-21N-Forint konverziós-Ebank lakossági-KötelezettSzla FCY-HUF-Bankon belüli átvezetés-Konverziós-Sürgős/AzonKonv-EgyediÁrf/NonSTP-KöltsVis Nincs</t>
  </si>
  <si>
    <t>EBNG000000901017</t>
  </si>
  <si>
    <t>Közl-21N-Forint konverziós-Ebank lakossági-KötelezettSzla FCY-HUF-Bankon belüli átvezetés-Konverziós-EgyediÁrf/NonSTP-KöltsVis Nincs</t>
  </si>
  <si>
    <t>EBNG000000901018</t>
  </si>
  <si>
    <t>Közl-218-Forint konverziós-Ebank lakossági-KötelezettSzla FCY-HUF-Bankon belüli átutalás-Konverziós-Sürgős/AzonKonv-EgyediÁrf/NonSTP-KöltsVis Nincs</t>
  </si>
  <si>
    <t>EBNG000000901019</t>
  </si>
  <si>
    <t>Közl-218-Forint konverziós-Ebank lakossági-KötelezettSzla FCY-HUF-Bankon belüli átutalás-Konverziós-EgyediÁrf/NonSTP-KöltsVis Nincs</t>
  </si>
  <si>
    <t>EBNG000000901020</t>
  </si>
  <si>
    <t>Közl-32A-Ebank lakossági-KötelezettSzla HUF-FCY-Bankon kívül utalás-Konverziós-EgyediÁrf/NonSTP-KöltsVis Osztott</t>
  </si>
  <si>
    <t>EBNG000000901021</t>
  </si>
  <si>
    <t>Közl-32B  -Ebank lakossági-KötelezettSzla HUF-FCY-Bankon kívül utalás-Konverziós-EgyediÁrf/NonSTP-KöltsVis Indító</t>
  </si>
  <si>
    <t>EBNG000000901022</t>
  </si>
  <si>
    <t>Közl-32C  -Ebank lakossági-KötelezettSzla HUF-FCY-Bankon kívül utalás-Konverziós-EgyediÁrf/NonSTP-KöltsVis Kedvezm</t>
  </si>
  <si>
    <t>EBNG000000901023</t>
  </si>
  <si>
    <t>Közl-35A  -Ebank lakossági-KötelezettSzla FCY-FCY Bankon kívül utalás-Konverziós-EgyediÁrf/NonSTP-KöltsVis Osztott</t>
  </si>
  <si>
    <t>EBNG000000901024</t>
  </si>
  <si>
    <t>Közl-35B  -Ebank lakossági-KötelezettSzla FCY-FCY Bankon kívül utalás-Konverziós-EgyediÁrf/NonSTP-KöltsVis Indító</t>
  </si>
  <si>
    <t>EBNG000000901025</t>
  </si>
  <si>
    <t>Közl-35C  -Ebank lakossági-KötelezettSzla FCY-FCY Bankon kívül utalás-Konverziós-EgyediÁrf/NonSTP-KöltsVis Kedvezm</t>
  </si>
  <si>
    <t>EBNG000000901026</t>
  </si>
  <si>
    <t>Közl-401  -Ebank lakossági-KötelezettSzla FCY-FCY Bankon kívül utalás-EgyediÁrf/NonSTP-KöltsVis Osztott</t>
  </si>
  <si>
    <t>EBNG000000901027</t>
  </si>
  <si>
    <t>Közl-402  -Ebank lakossági-KötelezettSzla FCY-FCY Bankon kívül utalás-EgyediÁrf/NonSTP-KöltsVis Indító</t>
  </si>
  <si>
    <t>EBNG000000901028</t>
  </si>
  <si>
    <t>Közl-403  -Ebank lakossági-KötelezettSzla FCY-FCY Bankon kívül utalás-EgyediÁrf/NonSTP-KöltsVis Kedvezm</t>
  </si>
  <si>
    <t>EBNG000000901029</t>
  </si>
  <si>
    <t>Közl-04A  -Ebank lakossági-KötelezettSzla FCY-FCY-EQ átutalás-KöltsVis Nincs</t>
  </si>
  <si>
    <t>EBNG000000901030</t>
  </si>
  <si>
    <t>Közl-049  -Ebank lakossági-KötelezettSzla FCY-FCY-EQ átvezetés-KöltsVis Nincs</t>
  </si>
  <si>
    <t>EBNG000000901031</t>
  </si>
  <si>
    <t>Közl-066  -Forint konverziós-Ebank lakossági-KötelezettSzla FCY-HUF-EQ átutalás-Konverziós-Sürgős/AzonKonv-KöltsVis Nincs</t>
  </si>
  <si>
    <t>EBNG000000901032</t>
  </si>
  <si>
    <t>Közl-066  -Forint konverziós-Ebank lakossági-KötelezettSzla FCY-HUF-EQ átutalás-Konverziós-KöltsVis Nincs</t>
  </si>
  <si>
    <t>EBNG000000901033</t>
  </si>
  <si>
    <t>Közl-07H  -Forint konverziós-Ebank lakossági-KötelezettSzla FCY-HUF-EQ átvezetés-Konverziós-Sürgős/AzonKonv-KöltsVis Nincs</t>
  </si>
  <si>
    <t>EBNG000000901034</t>
  </si>
  <si>
    <t>Közl-07H  -Forint konverziós-Ebank lakossági-KötelezettSzla FCY-HUF-EQ átvezetés-Konverziós-KöltsVis Nincs</t>
  </si>
  <si>
    <t>EBNG000000901035</t>
  </si>
  <si>
    <t>Közl-132  -Ebank lakossági-KötelezettSzla HUF-FCY-Bankon belüli átutalás-Konverziós-KöltsVis Nincs</t>
  </si>
  <si>
    <t>EBNG000000901036</t>
  </si>
  <si>
    <t>Közl-14C  -Ebank lakossági-KötelezettSzla HUF-FCY-EQ átvezetés-Konverziós-Sürgős/AzonKonv-KöltsVis Nincs</t>
  </si>
  <si>
    <t>EBNG000000901037</t>
  </si>
  <si>
    <t>Közl-14C  -Ebank lakossági-KötelezettSzla HUF-FCY-EQ átvezetés-Konverziós-KöltsVis Nincs</t>
  </si>
  <si>
    <t>EBNG000000901038</t>
  </si>
  <si>
    <t>Közl-14D  -Ebank lakossági-KötelezettSzla HUF-FCY-EQ átutalás-Konverziós-Sürgős/AzonKonv-KöltsVis Nincs</t>
  </si>
  <si>
    <t>EBNG000000901039</t>
  </si>
  <si>
    <t>Közl-14D  -Ebank lakossági-KötelezettSzla HUF-FCY-EQ átutalás-Konverziós-KöltsVis Nincs</t>
  </si>
  <si>
    <t>EBNG000000901040</t>
  </si>
  <si>
    <t>Közl-14I -Ebank lakossági-KötelezettSzla FCY-FCY-EQ átvezetés-Konverziós-Sürgős/AzonKonv-KöltsVis Nincs</t>
  </si>
  <si>
    <t>EBNG000000901041</t>
  </si>
  <si>
    <t>Közl-14I -Ebank lakossági-KötelezettSzla FCY-FCY-EQ átvezetés-Konverziós-KöltsVis Nincs</t>
  </si>
  <si>
    <t>EBNG000000901042</t>
  </si>
  <si>
    <t>Közl-14J -Ebank lakossági-KötelezettSzla FCY-FCY-EQ átutalás-Konverziós-Sürgős/AzonKonv-KöltsVis Nincs</t>
  </si>
  <si>
    <t>EBNG000000901043</t>
  </si>
  <si>
    <t>Közl-14J -Ebank lakossági-KötelezettSzla FCY-FCY-EQ átutalás-Konverziós-KöltsVis Nincs</t>
  </si>
  <si>
    <t>EBNG000000901044</t>
  </si>
  <si>
    <t>Közl-158 -Ebank lakossági-KötelezettSzla FCY-FCY-Bankon belüli átutalás-Konverziós-KöltsVis Nincs</t>
  </si>
  <si>
    <t>EBNG000000901045</t>
  </si>
  <si>
    <t>Közl-174 -Ebank lakossági-KötelezettSzla FCY-FCY-Bankon belüli átutalás-KöltsVis Nincs</t>
  </si>
  <si>
    <t>EBNG000000901046</t>
  </si>
  <si>
    <t>Közl-21P -Forint konverziós-Ebank lakossági-KötelezettSzla FCY-HUF-Bankon belüli átvezetés-Konverziós-Sürgős/AzonKonv-KöltsVis Nincs</t>
  </si>
  <si>
    <t>EBNG000000901047</t>
  </si>
  <si>
    <t>Közl-21P -Forint konverziós-Ebank lakossági-KötelezettSzla FCY-HUF-Bankon belüli átvezetés-Konverziós-KöltsVis Nincs</t>
  </si>
  <si>
    <t>EBNG000000901048</t>
  </si>
  <si>
    <t>Közl-216 -Forint konverziós-Ebank lakossági-KötelezettSzla FCY-HUF-Bankon belüli átutalás-Konverziós-Sürgős/AzonKonv-KöltsVis Nincs</t>
  </si>
  <si>
    <t>EBNG000000901049</t>
  </si>
  <si>
    <t>Közl-216 -Forint konverziós-Ebank lakossági-KötelezettSzla FCY-HUF-Bankon belüli átutalás-Konverziós-KöltsVis Nincs</t>
  </si>
  <si>
    <t>EBNG000000901050</t>
  </si>
  <si>
    <t>Közl-347 -Ebank lakossági-KötelezettSzla HUF-FCY-Bankon kívül utalás-Konverziós-KöltsVis Osztott</t>
  </si>
  <si>
    <t>EBNG000000901051</t>
  </si>
  <si>
    <t>Közl-348 -Ebank lakossági-KötelezettSzla HUF-FCY-Bankon kívül utalás-Konverziós-KöltsVis Indító</t>
  </si>
  <si>
    <t>EBNG000000901052</t>
  </si>
  <si>
    <t>Közl-349 -Ebank lakossági-KötelezettSzla HUF-FCY-Bankon kívül utalás-Konverziós-KöltsVis Kedvezm</t>
  </si>
  <si>
    <t>EBNG000000901053</t>
  </si>
  <si>
    <t>Közl-377 -Ebank lakossági-KötelezettSzla FCY-FCY Bankon kívül utalás-Konverziós-KöltsVis Osztott</t>
  </si>
  <si>
    <t>EBNG000000901054</t>
  </si>
  <si>
    <t>Közl-378 -Ebank lakossági-KötelezettSzla FCY-FCY Bankon kívül utalás-Konverziós-KöltsVis Indító</t>
  </si>
  <si>
    <t>EBNG000000901055</t>
  </si>
  <si>
    <t>Közl-379 -Ebank lakossági-KötelezettSzla FCY-FCY Bankon kívül utalás-Konverziós-KöltsVis Kedvezm</t>
  </si>
  <si>
    <t>EBNG000000901056</t>
  </si>
  <si>
    <t>Közl-398 -Ebank lakossági-KötelezettSzla FCY-FCY Bankon kívül utalás-KöltsVis Osztott</t>
  </si>
  <si>
    <t>EBNG000000901057</t>
  </si>
  <si>
    <t>Közl-399 -Ebank lakossági-KötelezettSzla FCY-FCY Bankon kívül utalás-KöltsVis Indító</t>
  </si>
  <si>
    <t>EBNG000000901058</t>
  </si>
  <si>
    <t>Közl-400 -Ebank lakossági-KötelezettSzla FCY-FCY Bankon kívül utalás-KöltsVis Kedvezm</t>
  </si>
  <si>
    <t>E000010105900001</t>
  </si>
  <si>
    <t>Közl-01L-Elektra/Ebank KKV-KötelezettSzla HUF-FCY-EQ átvezetés-Konverziós-Sürgős/AzonKonv-EgyediÁrf/NonSTP-KöltsVis Nincs</t>
  </si>
  <si>
    <t>E000010106000001</t>
  </si>
  <si>
    <t>Közl-01L-Elektra/Ebank KKV-KötelezettSzla HUF-FCY-EQ átvezetés-InterCompany-Konverziós-Sürgős/AzonKonv-EgyediÁrf/NonSTP-KöltsVis Nincs</t>
  </si>
  <si>
    <t>E000010106100001</t>
  </si>
  <si>
    <t>Közl-01L-Elektra/Ebank KKV-KötelezettSzla HUF-FCY-EQ átvezetés-Konverziós-EgyediÁrf/NonSTP-KöltsVis Nincs</t>
  </si>
  <si>
    <t>E000010106200001</t>
  </si>
  <si>
    <t>Közl-01L-Elektra/Ebank KKV-KötelezettSzla HUF-FCY-EQ átvezetés-InterCompany-Konverziós-EgyediÁrf/NonSTP-KöltsVis Nincs</t>
  </si>
  <si>
    <t>E000010106300001</t>
  </si>
  <si>
    <t>Közl-01M-Elektra/Ebank KKV-KötelezettSzla HUF-FCY-EQ átutalás-Konverziós-Sürgős/AzonKonv-EgyediÁrf/NonSTP-KöltsVis Nincs</t>
  </si>
  <si>
    <t>E000010106400001</t>
  </si>
  <si>
    <t>Közl-01M-Elektra/Ebank KKV-KötelezettSzla HUF-FCY-EQ átutalás-Konverziós-EgyediÁrf/NonSTP-KöltsVis Nincs</t>
  </si>
  <si>
    <t>E000010106500001</t>
  </si>
  <si>
    <t>Közl-03P-Elektra/Ebank KKV-KötelezettSzla FCY-FCY-EQ átutalás-InterCompany-Konverziós-Sürgős/AzonKonv-EgyediÁrf/NonSTP-KöltsVis Nincs</t>
  </si>
  <si>
    <t>E000010106600001</t>
  </si>
  <si>
    <t>Közl-03P-Elektra/Ebank KKV-KötelezettSzla FCY-FCY-EQ átutalás-InterCompany-Konverziós-EgyediÁrf/NonSTP-KöltsVis Nincs</t>
  </si>
  <si>
    <t>E000010106700001</t>
  </si>
  <si>
    <t>Közl-033-Elektra/Ebank KKV-KötelezettSzla FCY-FCY-EQ átvezetés-Konverziós-Sürgős/AzonKonv-EgyediÁrf/NonSTP-KöltsVis Nincs</t>
  </si>
  <si>
    <t>E000010106800001</t>
  </si>
  <si>
    <t>Közl-033-Elektra/Ebank KKV-KötelezettSzla FCY-FCY-EQ átvezetés-InterCompany-Konverziós-Sürgős/AzonKonv-EgyediÁrf/NonSTP-KöltsVis Nincs</t>
  </si>
  <si>
    <t>E000010106900001</t>
  </si>
  <si>
    <t>Közl-033-Elektra/Ebank KKV-KötelezettSzla FCY-FCY-EQ átvezetés-Konverziós-EgyediÁrf/NonSTP-KöltsVis Nincs</t>
  </si>
  <si>
    <t>E000010107000001</t>
  </si>
  <si>
    <t>Közl-033-Elektra/Ebank KKV-KötelezettSzla FCY-FCY-EQ átvezetés-InterCompany-Konverziós-EgyediÁrf/NonSTP-KöltsVis Nincs</t>
  </si>
  <si>
    <t>E000010107100001</t>
  </si>
  <si>
    <t>Közl-034-Elektra/Ebank KKV-KötelezettSzla FCY-FCY-EQ átutalás-Konverziós-Sürgős/AzonKonv-EgyediÁrf/NonSTP-KöltsVis Nincs</t>
  </si>
  <si>
    <t>E000010107200001</t>
  </si>
  <si>
    <t>Közl-034-Elektra/Ebank KKV-KötelezettSzla FCY-FCY-EQ átutalás-Konverziós-EgyediÁrf/NonSTP-KöltsVis Nincs</t>
  </si>
  <si>
    <t>E000010107300001</t>
  </si>
  <si>
    <t>Közl-04U-Elektra/Ebank KKV-KötelezettSzla FCY-FCY-EQ átutalás-InterCompany-EgyediÁrf/NonSTP-KöltsVis Nincs</t>
  </si>
  <si>
    <t>E000010107400001</t>
  </si>
  <si>
    <t>Közl-04W-Elektra/Ebank KKV-KötelezettSzla FCY-FCY-EQ átutalás-InterCompany-Sürgős/AzonKonv-EgyediÁrf/NonSTP-KöltsVis Nincs</t>
  </si>
  <si>
    <t>E000010107500001</t>
  </si>
  <si>
    <t>Közl-047-Elektra/Ebank KKV-KötelezettSzla FCY-FCY-EQ átvezetés-Sürgős/AzonKonv-EgyediÁrf/NonSTP-KöltsVis Nincs</t>
  </si>
  <si>
    <t>E000010107600001</t>
  </si>
  <si>
    <t>Közl-047-Elektra/Ebank KKV-KötelezettSzla FCY-FCY-EQ átvezetés-InterCompany-Sürgős/AzonKonv-EgyediÁrf/NonSTP-KöltsVis Nincs</t>
  </si>
  <si>
    <t>E000010107700001</t>
  </si>
  <si>
    <t>Közl-047-Elektra/Ebank KKV-KötelezettSzla FCY-FCY-EQ átvezetés-EgyediÁrf/NonSTP-KöltsVis Nincs</t>
  </si>
  <si>
    <t>E000010107800001</t>
  </si>
  <si>
    <t>Közl-047 -Elektra/Ebank KKV-KötelezettSzla FCY-FCY-EQ átvezetés-InterCompany-EgyediÁrf/NonSTP-KöltsVis Nincs</t>
  </si>
  <si>
    <t>E000010107900001</t>
  </si>
  <si>
    <t>Közl-048 -Elektra/Ebank KKV-KötelezettSzla FCY-FCY-EQ átutalás-Sürgős/AzonKonv-EgyediÁrf/NonSTP-KöltsVis Nincs</t>
  </si>
  <si>
    <t>E000010108000001</t>
  </si>
  <si>
    <t>Közl-048 -Elektra/Ebank KKV-KötelezettSzla FCY-FCY-EQ átutalás-EgyediÁrf/NonSTP-KöltsVis Nincs</t>
  </si>
  <si>
    <t>E000010108100001</t>
  </si>
  <si>
    <t>Közl-064 -Forint konverziós-Elektra/Ebank KKV-KötelezettSzla FCY-HUF-EQ átutalás-Konverziós-Sürgős/AzonKonv-EgyediÁrf/NonSTP-KöltsVis Nincs</t>
  </si>
  <si>
    <t>E000010108200001</t>
  </si>
  <si>
    <t>Közl-064 -Forint konverziós-Elektra/Ebank KKV-KötelezettSzla FCY-HUF-EQ átutalás-Konverziós-EgyediÁrf/NonSTP-KöltsVis Nincs</t>
  </si>
  <si>
    <t>E000010108300001</t>
  </si>
  <si>
    <t>Közl-07A -Forint konverziós-Elektra/Ebank KKV-KötelezettSzla FCY-HUF-EQ átvezetés-Konverziós-Sürgős/AzonKonv-EgyediÁrf/NonSTP-KöltsVis Nincs</t>
  </si>
  <si>
    <t>E000010108400001</t>
  </si>
  <si>
    <t>Közl-07A -Forint konverziós-Elektra/Ebank KKV-KötelezettSzla FCY-HUF-EQ átvezetés-InterCompany-Konverziós-Sürgős/AzonKonv-EgyediÁrf/NonSTP-KöltsVis Nincs</t>
  </si>
  <si>
    <t>E000010108500001</t>
  </si>
  <si>
    <t>Közl-07A -Forint konverziós-Elektra/Ebank KKV-KötelezettSzla FCY-HUF-EQ átvezetés-Konverziós-EgyediÁrf/NonSTP-KöltsVis Nincs</t>
  </si>
  <si>
    <t>E000010108600001</t>
  </si>
  <si>
    <t>Közl-07A -Forint konverziós-Elektra/Ebank KKV-KötelezettSzla FCY-HUF-EQ átvezetés-InterCompany-Konverziós-EgyediÁrf/NonSTP-KöltsVis Nincs</t>
  </si>
  <si>
    <t>E000010108700001</t>
  </si>
  <si>
    <t>Közl-07G -Forint konverziós-Elektra/Ebank KKV-KötelezettSzla FCY-HUF-EQ átutalás-InterCompany-Konverziós-Sürgős/AzonKonv-EgyediÁrf/NonSTP-KöltsVis Nincs</t>
  </si>
  <si>
    <t>E000010108800001</t>
  </si>
  <si>
    <t>Közl-07G -Forint konverziós-Elektra/Ebank KKV-KötelezettSzla FCY-HUF-EQ átutalás-InterCompany-Konverziós-EgyediÁrf/NonSTP-KöltsVis Nincs</t>
  </si>
  <si>
    <t>E000010108900001</t>
  </si>
  <si>
    <t>Közl-13U -Elektra/Ebank KKV-KötelezettSzla HUF-FCY-EQ átutalás-InterCompany-Konverziós-Sürgős/AzonKonv-EgyediÁrf/NonSTP-KöltsVis Nincs</t>
  </si>
  <si>
    <t>E000010109000001</t>
  </si>
  <si>
    <t>Közl-13U -Elektra/Ebank KKV-KötelezettSzla HUF-FCY-EQ átutalás-InterCompany-Konverziós-EgyediÁrf/NonSTP-KöltsVis Nincs</t>
  </si>
  <si>
    <t>E000010109100001</t>
  </si>
  <si>
    <t>Közl-214 -Forint konverziós-Elektra/Ebank KKV-KötelezettSzla FCY-HUF-Bankon belüli átutalás-Konverziós-Sürgős/AzonKonv-EgyediÁrf/NonSTP-KöltsVis Nincs</t>
  </si>
  <si>
    <t>E000010109200001</t>
  </si>
  <si>
    <t>Közl-214 -Forint konverziós-Elektra/Ebank KKV-KötelezettSzla FCY-HUF-Bankon belüli átutalás-Konverziós-EgyediÁrf/NonSTP-KöltsVis Nincs</t>
  </si>
  <si>
    <t>E000010109300001</t>
  </si>
  <si>
    <t>Közl-226 -Forint konverziós-Elektra/Ebank KKV-KötelezettSzla FCY-HUF-Bankon belüli átvezetés-Konverziós-Sürgős/AzonKonv-EgyediÁrf/NonSTP-KöltsVis Nincs</t>
  </si>
  <si>
    <t>E000010109400001</t>
  </si>
  <si>
    <t>Közl-226 -Forint konverziós-Elektra/Ebank KKV-KötelezettSzla FCY-HUF-Bankon belüli átvezetés-Konverziós-EgyediÁrf/NonSTP-KöltsVis Nincs</t>
  </si>
  <si>
    <t>E000010109500001</t>
  </si>
  <si>
    <t>Közl-33N -Elektra/Ebank KKV-KötelezettSzla HUF-FCY-Bankon kívül utalás-InterCompany-Konverziós-EgyediÁrf/NonSTP-KöltsVis Osztott</t>
  </si>
  <si>
    <t>E000010109600001</t>
  </si>
  <si>
    <t>Közl-33O -Elektra/Ebank KKV-KötelezettSzla HUF-FCY-Bankon kívül utalás-InterCompany-Konverziós-EgyediÁrf/NonSTP-KöltsVis Indító</t>
  </si>
  <si>
    <t>E000010109700001</t>
  </si>
  <si>
    <t>Közl-33P -Elektra/Ebank KKV-KötelezettSzla HUF-FCY-Bankon kívül utalás-InterCompany-Konverziós-EgyediÁrf/NonSTP-KöltsVis Kedvezm</t>
  </si>
  <si>
    <t>E000010109800001</t>
  </si>
  <si>
    <t>Közl-33T -Elektra/Ebank KKV-KötelezettSzla HUF-FCY-Bankon kívül utalás-InterCompany-Konverziós-Sürgős/AzonKonv-EgyediÁrf/NonSTP-KöltsVis Osztott</t>
  </si>
  <si>
    <t>E000010109900001</t>
  </si>
  <si>
    <t>Közl-33U -Elektra/Ebank KKV-KötelezettSzla HUF-FCY-Bankon kívül utalás-InterCompany-Konverziós-Sürgős/AzonKonv-EgyediÁrf/NonSTP-KöltsVis Indító</t>
  </si>
  <si>
    <t>E000010110000001</t>
  </si>
  <si>
    <t>Közl-33V -Elektra/Ebank KKV-KötelezettSzla HUF-FCY-Bankon kívül utalás-InterCompany-Konverziós-Sürgős/AzonKonv-EgyediÁrf/NonSTP-KöltsVis Kedvezm</t>
  </si>
  <si>
    <t>E000010110100001</t>
  </si>
  <si>
    <t>Közl-332 -Elektra/Ebank KKV-KötelezettSzla HUF-FCY-Bankon kívül utalás-Konverziós-EgyediÁrf/NonSTP-KöltsVis Osztott</t>
  </si>
  <si>
    <t>E000010110200001</t>
  </si>
  <si>
    <t>Közl-333 -Elektra/Ebank KKV-KötelezettSzla HUF-FCY-Bankon kívül utalás-Konverziós-EgyediÁrf/NonSTP-KöltsVis Indító</t>
  </si>
  <si>
    <t>E000010110300001</t>
  </si>
  <si>
    <t>Közl-334 -Elektra/Ebank KKV-KötelezettSzla HUF-FCY-Bankon kívül utalás-Konverziós-EgyediÁrf/NonSTP-KöltsVis Kedvezm</t>
  </si>
  <si>
    <t>E000010110400001</t>
  </si>
  <si>
    <t>Közl-335 -Elektra/Ebank KKV-KötelezettSzla HUF-FCY-Bankon kívül utalás-Konverziós-Sürgős/AzonKonv-EgyediÁrf/NonSTP-KöltsVis Osztott</t>
  </si>
  <si>
    <t>E000010110500001</t>
  </si>
  <si>
    <t>Közl-336 -Elektra/Ebank KKV-KötelezettSzla HUF-FCY-Bankon kívül utalás-Konverziós-Sürgős/AzonKonv-EgyediÁrf/NonSTP-KöltsVis Indító</t>
  </si>
  <si>
    <t>E000010110600001</t>
  </si>
  <si>
    <t>Közl-337 -Elektra/Ebank KKV-KötelezettSzla HUF-FCY-Bankon kívül utalás-Konverziós-Sürgős/AzonKonv-EgyediÁrf/NonSTP-KöltsVis Kedvezm</t>
  </si>
  <si>
    <t>E000010110700001</t>
  </si>
  <si>
    <t>Közl-36Z -Elektra/Ebank KKV-KötelezettSzla FCY-FCY Bankon kívül utalás-InterCompany-Konverziós-EgyediÁrf/NonSTP-KöltsVis Osztott</t>
  </si>
  <si>
    <t>E000010110800001</t>
  </si>
  <si>
    <t>Közl-368 -Elektra/Ebank KKV-KötelezettSzla FCY-FCY Bankon kívül utalás-Konverziós-EgyediÁrf/NonSTP-KöltsVis Osztott</t>
  </si>
  <si>
    <t>E000010110900001</t>
  </si>
  <si>
    <t>Közl-369 -Elektra/Ebank KKV-KötelezettSzla FCY-FCY Bankon kívül utalás-Konverziós-EgyediÁrf/NonSTP-KöltsVis Indító</t>
  </si>
  <si>
    <t>E000010111000001</t>
  </si>
  <si>
    <t>Közl-37A -Elektra/Ebank KKV-KötelezettSzla FCY-FCY Bankon kívül utalás-InterCompany-Konverziós-EgyediÁrf/NonSTP-KöltsVis Indító</t>
  </si>
  <si>
    <t>E000010111100001</t>
  </si>
  <si>
    <t>Közl-37B -Elektra/Ebank KKV-KötelezettSzla FCY-FCY Bankon kívül utalás-InterCompany-Konverziós-EgyediÁrf/NonSTP-KöltsVis Kedvezm</t>
  </si>
  <si>
    <t>E000010111200001</t>
  </si>
  <si>
    <t>Közl-37I -Elektra/Ebank KKV-KötelezettSzla FCY-FCY Bankon kívül utalás-InterCompany-Konverziós-Sürgős/AzonKonv-EgyediÁrf/NonSTP-KöltsVis Osztott</t>
  </si>
  <si>
    <t>E000010111300001</t>
  </si>
  <si>
    <t>Közl-37J  -Elektra/Ebank KKV-KötelezettSzla FCY-FCY Bankon kívül utalás-InterCompany-Konverziós-Sürgős/AzonKonv-EgyediÁrf/NonSTP-KöltsVis Indító</t>
  </si>
  <si>
    <t>E000010111400001</t>
  </si>
  <si>
    <t>Közl-37K  -Elektra/Ebank KKV-KötelezettSzla FCY-FCY Bankon kívül utalás-InterCompany-Konverziós-Sürgős/AzonKonv-EgyediÁrf/NonSTP-KöltsVis Kedvezm</t>
  </si>
  <si>
    <t>E000010111500001</t>
  </si>
  <si>
    <t>Közl-370  -Elektra/Ebank KKV-KötelezettSzla FCY-FCY Bankon kívül utalás-Konverziós-Sürgős/AzonKonv-EgyediÁrf/NonSTP-KöltsVis Osztott</t>
  </si>
  <si>
    <t>E000010111600001</t>
  </si>
  <si>
    <t>Közl-371  -Elektra/Ebank KKV-KötelezettSzla FCY-FCY Bankon kívül utalás-Konverziós-Sürgős/AzonKonv-EgyediÁrf/NonSTP-KöltsVis Indító</t>
  </si>
  <si>
    <t>E000010111700001</t>
  </si>
  <si>
    <t>Közl-372  -Elektra/Ebank KKV-KötelezettSzla FCY-FCY Bankon kívül utalás-Konverziós-EgyediÁrf/NonSTP-KöltsVis Kedvezm</t>
  </si>
  <si>
    <t>E000010111800001</t>
  </si>
  <si>
    <t>Közl-373  -Elektra/Ebank KKV-KötelezettSzla FCY-FCY Bankon kívül utalás-Konverziós-Sürgős/AzonKonv-EgyediÁrf/NonSTP-KöltsVis Kedvezm</t>
  </si>
  <si>
    <t>E000010111900001</t>
  </si>
  <si>
    <t>Közl-39T  -Elektra/Ebank KKV-KötelezettSzla FCY-FCY Bankon kívül utalás-Sürgős/AzonKonv-EgyediÁrf/NonSTP-KöltsVis Osztott</t>
  </si>
  <si>
    <t>E000010112000001</t>
  </si>
  <si>
    <t>Közl-39U  -Elektra/Ebank KKV-KötelezettSzla FCY-FCY Bankon kívül utalás-Sürgős/AzonKonv-EgyediÁrf/NonSTP-KöltsVis Indító</t>
  </si>
  <si>
    <t>E000010112100001</t>
  </si>
  <si>
    <t>Közl-39V  -Elektra/Ebank KKV-KötelezettSzla FCY-FCY Bankon kívül utalás-Sürgős/AzonKonv-EgyediÁrf/NonSTP-KöltsVis Kedvezm</t>
  </si>
  <si>
    <t>E000010112200001</t>
  </si>
  <si>
    <t>Közl-392  -Elektra/Ebank KKV-KötelezettSzla FCY-FCY Bankon kívül utalás-EgyediÁrf/NonSTP-KöltsVis Osztott</t>
  </si>
  <si>
    <t>E000010112300001</t>
  </si>
  <si>
    <t>Közl-393  -Elektra/Ebank KKV-KötelezettSzla FCY-FCY Bankon kívül utalás-EgyediÁrf/NonSTP-KöltsVis Indító</t>
  </si>
  <si>
    <t>E000010112400001</t>
  </si>
  <si>
    <t>Közl-394  -Elektra/Ebank KKV-KötelezettSzla FCY-FCY Bankon kívül utalás-EgyediÁrf/NonSTP-KöltsVis Kedvezm</t>
  </si>
  <si>
    <t>E000010112500001</t>
  </si>
  <si>
    <t>Közl-40F  -Elektra/Ebank KKV-KötelezettSzla FCY-FCY Bankon kívül utalás-InterCompany-EgyediÁrf/NonSTP-KöltsVis Osztott</t>
  </si>
  <si>
    <t>E000010112600001</t>
  </si>
  <si>
    <t>Közl-40G -Elektra/Ebank KKV-KötelezettSzla FCY-FCY Bankon kívül utalás-InterCompany-EgyediÁrf/NonSTP-KöltsVis Indító</t>
  </si>
  <si>
    <t>E000010112700001</t>
  </si>
  <si>
    <t>Közl-40H -Elektra/Ebank KKV-KötelezettSzla FCY-FCY Bankon kívül utalás-InterCompany-EgyediÁrf/NonSTP-KöltsVis Kedvezm</t>
  </si>
  <si>
    <t>E000010112800001</t>
  </si>
  <si>
    <t>Közl-40O -Elektra/Ebank KKV-KötelezettSzla FCY-FCY Bankon kívül utalás-InterCompany-Sürgős/AzonKonv-EgyediÁrf/NonSTP-KöltsVis Osztott</t>
  </si>
  <si>
    <t>E000010112900001</t>
  </si>
  <si>
    <t>Közl-40P -Elektra/Ebank KKV-KötelezettSzla FCY-FCY Bankon kívül utalás-InterCompany-Sürgős/AzonKonv-EgyediÁrf/NonSTP-KöltsVis Indító</t>
  </si>
  <si>
    <t>E000010113000001</t>
  </si>
  <si>
    <t>Közl-40Q -Elektra/Ebank KKV-KötelezettSzla FCY-FCY Bankon kívül utalás-InterCompany-Sürgős/AzonKonv-EgyediÁrf/NonSTP-KöltsVis Kedvezm</t>
  </si>
  <si>
    <t>E000010113100001</t>
  </si>
  <si>
    <t>Közl-01H -Elektra/Ebank KKV-KötelezettSzla HUF-FCY-EQ átvezetés-Konverziós-Sürgős/AzonKonv-KöltsVis Nincs</t>
  </si>
  <si>
    <t>E000010113200001</t>
  </si>
  <si>
    <t>Közl-01H -Elektra/Ebank KKV-KötelezettSzla HUF-FCY-EQ átvezetés-InterCompany-Konverziós-Sürgős/AzonKonv-KöltsVis Nincs</t>
  </si>
  <si>
    <t>E000010113300001</t>
  </si>
  <si>
    <t>Közl-01H -Elektra/Ebank KKV-KötelezettSzla HUF-FCY-EQ átvezetés-Konverziós-KöltsVis Nincs</t>
  </si>
  <si>
    <t>E000010113400001</t>
  </si>
  <si>
    <t>Közl-01H -Elektra/Ebank KKV-KötelezettSzla HUF-FCY-EQ átvezetés-InterCompany-Konverziós-KöltsVis Nincs</t>
  </si>
  <si>
    <t>E000010113500001</t>
  </si>
  <si>
    <t>Közl-01I -Elektra/Ebank KKV-KötelezettSzla HUF-FCY-EQ átutalás-Konverziós-Sürgős/AzonKonv-KöltsVis Nincs</t>
  </si>
  <si>
    <t>E000010113600001</t>
  </si>
  <si>
    <t>Közl-01I -Elektra/Ebank KKV-KötelezettSzla HUF-FCY-EQ átutalás-Konverziós-KöltsVis Nincs</t>
  </si>
  <si>
    <t>E000010113700001</t>
  </si>
  <si>
    <t>Közl-027 -Elektra/Ebank KKV-KötelezettSzla FCY-FCY-EQ átvezetés-Konverziós-Sürgős/AzonKonv-KöltsVis Nincs</t>
  </si>
  <si>
    <t>E000010113800001</t>
  </si>
  <si>
    <t>Közl-027 -Elektra/Ebank KKV-KötelezettSzla FCY-FCY-EQ átvezetés-InterCompany-Konverziós-Sürgős/AzonKonv-KöltsVis Nincs</t>
  </si>
  <si>
    <t>E000010113900001</t>
  </si>
  <si>
    <t>Közl-027 -Elektra/Ebank KKV-KötelezettSzla FCY-FCY-EQ átvezetés-Konverziós-KöltsVis Nincs</t>
  </si>
  <si>
    <t>E000010114000001</t>
  </si>
  <si>
    <t>Közl-027 -Elektra/Ebank KKV-KötelezettSzla FCY-FCY-EQ átvezetés-InterCompany-Konverziós-KöltsVis Nincs</t>
  </si>
  <si>
    <t>E000010114100001</t>
  </si>
  <si>
    <t>Közl-028 -Elektra/Ebank KKV-KötelezettSzla FCY-FCY-EQ átutalás-Konverziós-Sürgős/AzonKonv-KöltsVis Nincs</t>
  </si>
  <si>
    <t>E000010114200001</t>
  </si>
  <si>
    <t>Közl-028 -Elektra/Ebank KKV-KötelezettSzla FCY-FCY-EQ átutalás-Konverziós-KöltsVis Nincs</t>
  </si>
  <si>
    <t>E000010114300001</t>
  </si>
  <si>
    <t>Közl-03O -Elektra/Ebank KKV-KötelezettSzla FCY-FCY-EQ átutalás-InterCompany-Konverziós-Sürgős/AzonKonv-KöltsVis Nincs</t>
  </si>
  <si>
    <t>E000010114400001</t>
  </si>
  <si>
    <t>Közl-03O -Elektra/Ebank KKV-KötelezettSzla FCY-FCY-EQ átutalás-InterCompany-Konverziós-KöltsVis Nincs</t>
  </si>
  <si>
    <t>E000010114500001</t>
  </si>
  <si>
    <t>Közl-04T -Elektra/Ebank KKV-KötelezettSzla FCY-FCY-EQ átutalás-InterCompany-KöltsVis Nincs</t>
  </si>
  <si>
    <t>E000010114600001</t>
  </si>
  <si>
    <t>Közl-04V -Elektra/Ebank KKV-KötelezettSzla FCY-FCY-EQ átutalás-InterCompany-Sürgős/AzonKonv-KöltsVis Nincs</t>
  </si>
  <si>
    <t>E000010114700001</t>
  </si>
  <si>
    <t>Közl-045 -Elektra/Ebank KKV-KötelezettSzla FCY-FCY-EQ átvezetés-Sürgős/AzonKonv-KöltsVis Nincs</t>
  </si>
  <si>
    <t>E000010114800001</t>
  </si>
  <si>
    <t>Közl-045 -Elektra/Ebank KKV-KötelezettSzla FCY-FCY-EQ átvezetés-InterCompany-Sürgős/AzonKonv-KöltsVis Nincs</t>
  </si>
  <si>
    <t>E000010114900001</t>
  </si>
  <si>
    <t>Közl-045 -Elektra/Ebank KKV-KötelezettSzla FCY-FCY-EQ átvezetés-KöltsVis Nincs</t>
  </si>
  <si>
    <t>E000010115000001</t>
  </si>
  <si>
    <t>Közl-045 -Elektra/Ebank KKV-KötelezettSzla FCY-FCY-EQ átvezetés-InterCompany-KöltsVis Nincs</t>
  </si>
  <si>
    <t>E000010115100001</t>
  </si>
  <si>
    <t>Közl-046 -Elektra/Ebank KKV-KötelezettSzla FCY-FCY-EQ átutalás-Sürgős/AzonKonv-KöltsVis Nincs</t>
  </si>
  <si>
    <t>E000010115200001</t>
  </si>
  <si>
    <t>Közl-046 -Elektra/Ebank KKV-KötelezettSzla FCY-FCY-EQ átutalás-KöltsVis Nincs</t>
  </si>
  <si>
    <t>E000010115300001</t>
  </si>
  <si>
    <t>Közl-062 -Forint konverziós-Elektra/Ebank KKV-KötelezettSzla FCY-HUF-EQ átutalás-Konverziós-Sürgős/AzonKonv-KöltsVis Nincs</t>
  </si>
  <si>
    <t>E000010115400001</t>
  </si>
  <si>
    <t>Közl-062 -Forint konverziós-Elektra/Ebank KKV-KötelezettSzla FCY-HUF-EQ átutalás-Konverziós-KöltsVis Nincs</t>
  </si>
  <si>
    <t>E000010115500001</t>
  </si>
  <si>
    <t>Közl-07F -Forint konverziós-Elektra/Ebank KKV-KötelezettSzla FCY-HUF-EQ átutalás-InterCompany-Konverziós-Sürgős/AzonKonv-KöltsVis Nincs</t>
  </si>
  <si>
    <t>E000010115600001</t>
  </si>
  <si>
    <t>Közl-07F -Forint konverziós-Elektra/Ebank KKV-KötelezettSzla FCY-HUF-EQ átutalás-InterCompany-Konverziós-KöltsVis Nincs</t>
  </si>
  <si>
    <t>E000010115700001</t>
  </si>
  <si>
    <t>Közl-072 -Forint konverziós-Elektra/Ebank KKV-KötelezettSzla FCY-HUF-EQ átvezetés-Konverziós-Sürgős/AzonKonv-KöltsVis Nincs</t>
  </si>
  <si>
    <t>E000010115800001</t>
  </si>
  <si>
    <t>Közl-072 -Forint konverziós-Elektra/Ebank KKV-KötelezettSzla FCY-HUF-EQ átvezetés-InterCompany-Konverziós-Sürgős/AzonKonv-KöltsVis Nincs</t>
  </si>
  <si>
    <t>E000010115900001</t>
  </si>
  <si>
    <t>Közl-072 -Forint konverziós-Elektra/Ebank KKV-KötelezettSzla FCY-HUF-EQ átvezetés-Konverziós-KöltsVis Nincs</t>
  </si>
  <si>
    <t>E000010116000001</t>
  </si>
  <si>
    <t>Közl-072 -Forint konverziós-Elektra/Ebank KKV-KötelezettSzla FCY-HUF-EQ átvezetés-InterCompany-Konverziós-KöltsVis Nincs</t>
  </si>
  <si>
    <t>E000010116100001</t>
  </si>
  <si>
    <t>Közl-13T -Elektra/Ebank KKV-KötelezettSzla HUF-FCY-EQ átutalás-InterCompany-Konverziós-Sürgős/AzonKonv-KöltsVis Nincs</t>
  </si>
  <si>
    <t>E000010116200001</t>
  </si>
  <si>
    <t>Közl-13T -Elektra/Ebank KKV-KötelezettSzla HUF-FCY-EQ átutalás-InterCompany-Konverziós-KöltsVis Nincs</t>
  </si>
  <si>
    <t>E000010116300001</t>
  </si>
  <si>
    <t>Közl-131 -Elektra/Ebank KKV-KötelezettSzla HUF-FCY-Bankon belüli átutalás-Konverziós-KöltsVis Nincs</t>
  </si>
  <si>
    <t>E000010116400001</t>
  </si>
  <si>
    <t>Közl-133 -Elektra/Ebank KKV-KötelezettSzla HUF-FCY-Bankon belüli átutalás-Konverziós-Sürgős/AzonKonv-KöltsVis Nincs</t>
  </si>
  <si>
    <t>E000010116500001</t>
  </si>
  <si>
    <t>Közl-152 -Elektra/Ebank KKV-KötelezettSzla FCY-FCY Bankon belüli átvezetés-Konverziós-KöltsVis Nincs</t>
  </si>
  <si>
    <t>E000010116600001</t>
  </si>
  <si>
    <t>Közl-153 -Elektra/Ebank KKV-KötelezettSzla FCY-FCY-Bankon belüli átutalás-Konverziós-KöltsVis Nincs</t>
  </si>
  <si>
    <t>E000010116700001</t>
  </si>
  <si>
    <t>Közl-154 -Elektra/Ebank KKV-KötelezettSzla FCY-FCY Bankon belüli átvezetés-Konverziós-Sürgős/AzonKonv-KöltsVis Nincs</t>
  </si>
  <si>
    <t>E000010116800001</t>
  </si>
  <si>
    <t>Közl-155 -Elektra/Ebank KKV-KötelezettSzla FCY-FCY-Bankon belüli átutalás-Konverziós-Sürgős/AzonKonv-KöltsVis Nincs</t>
  </si>
  <si>
    <t>E000010116900001</t>
  </si>
  <si>
    <t>Közl-172 -Elektra/Ebank KKV-KötelezettSzla FCY-FCY Bankon belüli átvezetés-KöltsVis Nincs</t>
  </si>
  <si>
    <t>E000010117000001</t>
  </si>
  <si>
    <t>Közl-173 -Elektra/Ebank KKV-KötelezettSzla FCY-FCY-Bankon belüli átutalás-KöltsVis Nincs</t>
  </si>
  <si>
    <t>E000010117100001</t>
  </si>
  <si>
    <t>Közl-212 -Forint konverziós-Elektra/Ebank KKV-KötelezettSzla FCY-HUF-Bankon belüli átutalás-Konverziós-Sürgős/AzonKonv-KöltsVis Nincs</t>
  </si>
  <si>
    <t>E000010117200001</t>
  </si>
  <si>
    <t>Közl-212 -Forint konverziós-Elektra/Ebank KKV-KötelezettSzla FCY-HUF-Bankon belüli átutalás-Konverziós-KöltsVis Nincs</t>
  </si>
  <si>
    <t>E000010117300001</t>
  </si>
  <si>
    <t>Közl-224 -Forint konverziós-Elektra/Ebank KKV-KötelezettSzla FCY-HUF-Bankon belüli átvezetés-Konverziós-Sürgős/AzonKonv-KöltsVis Nincs</t>
  </si>
  <si>
    <t>E000010117400001</t>
  </si>
  <si>
    <t>Közl-224 -Forint konverziós-Elektra/Ebank KKV-KötelezettSzla FCY-HUF-Bankon belüli átvezetés-Konverziós-KöltsVis Nincs</t>
  </si>
  <si>
    <t>E000010117500001</t>
  </si>
  <si>
    <t>Közl-326 -Elektra/Ebank KKV-KötelezettSzla HUF-FCY-Bankon kívül utalás-Konverziós-KöltsVis Osztott</t>
  </si>
  <si>
    <t>E000010117600001</t>
  </si>
  <si>
    <t>Közl-327 -Elektra/Ebank KKV-KötelezettSzla HUF-FCY-Bankon kívül utalás-Konverziós-KöltsVis Indító</t>
  </si>
  <si>
    <t>E000010117700001</t>
  </si>
  <si>
    <t>Közl-328 -Elektra/Ebank KKV-KötelezettSzla HUF-FCY-Bankon kívül utalás-Konverziós-KöltsVis Kedvezm</t>
  </si>
  <si>
    <t>E000010117800001</t>
  </si>
  <si>
    <t>Közl-329 -Elektra/Ebank KKV-KötelezettSzla HUF-FCY-Bankon kívül utalás-Konverziós-Sürgős/AzonKonv-KöltsVis Osztott</t>
  </si>
  <si>
    <t>E000010117900001</t>
  </si>
  <si>
    <t>Közl-33K -Elektra/Ebank KKV-KötelezettSzla HUF-FCY-Bankon kívül utalás-InterCompany-Konverziós-KöltsVis Osztott</t>
  </si>
  <si>
    <t>E000010118000001</t>
  </si>
  <si>
    <t>Közl-33L -Elektra/Ebank KKV-KötelezettSzla HUF-FCY-Bankon kívül utalás-InterCompany-Konverziós-KöltsVis Indító</t>
  </si>
  <si>
    <t>E000010118100001</t>
  </si>
  <si>
    <t>Közl-33M -Elektra/Ebank KKV-KötelezettSzla HUF-FCY-Bankon kívül utalás-InterCompany-Konverziós-KöltsVis Kedvezm</t>
  </si>
  <si>
    <t>E000010118200001</t>
  </si>
  <si>
    <t>Közl-33Q -Elektra/Ebank KKV-KötelezettSzla HUF-FCY-Bankon kívül utalás-InterCompany-Konverziós-Sürgős/AzonKonv-KöltsVis Osztott</t>
  </si>
  <si>
    <t>E000010118300001</t>
  </si>
  <si>
    <t>Közl-33R -Elektra/Ebank KKV-KötelezettSzla HUF-FCY-Bankon kívül utalás-InterCompany-Konverziós-Sürgős/AzonKonv-KöltsVis Indító</t>
  </si>
  <si>
    <t>E000010118400001</t>
  </si>
  <si>
    <t>Közl-33S -Elektra/Ebank KKV-KötelezettSzla HUF-FCY-Bankon kívül utalás-InterCompany-Konverziós-Sürgős/AzonKonv-KöltsVis Kedvezm</t>
  </si>
  <si>
    <t>E000010118500001</t>
  </si>
  <si>
    <t>Közl-330 -Elektra/Ebank KKV-KötelezettSzla HUF-FCY-Bankon kívül utalás-Konverziós-Sürgős/AzonKonv-KöltsVis Indító</t>
  </si>
  <si>
    <t>E000010118600001</t>
  </si>
  <si>
    <t>Közl-331 -Elektra/Ebank KKV-KötelezettSzla HUF-FCY-Bankon kívül utalás-Konverziós-Sürgős/AzonKonv-KöltsVis Kedvezm</t>
  </si>
  <si>
    <t>E000010118700001</t>
  </si>
  <si>
    <t>Közl-352 -Elektra/Ebank KKV-KötelezettSzla FCY-FCY Bankon kívül utalás-Konverziós-KöltsVis Osztott</t>
  </si>
  <si>
    <t>E000010118800001</t>
  </si>
  <si>
    <t>Közl-353 -Elektra/Ebank KKV-KötelezettSzla FCY-FCY Bankon kívül utalás-Konverziós-KöltsVis Indító</t>
  </si>
  <si>
    <t>E000010118900001</t>
  </si>
  <si>
    <t>Közl-354 -Elektra/Ebank KKV-KötelezettSzla FCY-FCY Bankon kívül utalás-Konverziós-Sürgős/AzonKonv-KöltsVis Osztott</t>
  </si>
  <si>
    <t>E000010119000001</t>
  </si>
  <si>
    <t>Közl-355 -Elektra/Ebank KKV-KötelezettSzla FCY-FCY Bankon kívül utalás-Konverziós-Sürgős/AzonKonv-KöltsVis Indító</t>
  </si>
  <si>
    <t>E000010119100001</t>
  </si>
  <si>
    <t>Közl-36T -Elektra/Ebank KKV-KötelezettSzla FCY-FCY Bankon kívül utalás-InterCompany-Konverziós-KöltsVis Osztott</t>
  </si>
  <si>
    <t>E000010119200001</t>
  </si>
  <si>
    <t>Közl-36U -Elektra/Ebank KKV-KötelezettSzla FCY-FCY Bankon kívül utalás-InterCompany-Konverziós-KöltsVis Indító</t>
  </si>
  <si>
    <t>E000010119300001</t>
  </si>
  <si>
    <t>Közl-36V -Elektra/Ebank KKV-KötelezettSzla FCY-FCY Bankon kívül utalás-InterCompany-Konverziós-KöltsVis Kedvezm</t>
  </si>
  <si>
    <t>E000010119400001</t>
  </si>
  <si>
    <t>Közl-360 -Elektra/Ebank KKV-KötelezettSzla FCY-FCY Bankon kívül utalás-Konverziós-KöltsVis Kedvezm</t>
  </si>
  <si>
    <t>E000010119500001</t>
  </si>
  <si>
    <t>Közl-361 -Elektra/Ebank KKV-KötelezettSzla FCY-FCY Bankon kívül utalás-Konverziós-Sürgős/AzonKonv-KöltsVis Kedvezm</t>
  </si>
  <si>
    <t>E000010119600001</t>
  </si>
  <si>
    <t>Közl-37F -Elektra/Ebank KKV-KötelezettSzla FCY-FCY Bankon kívül utalás-InterCompany-Konverziós-Sürgős/AzonKonv-KöltsVis Osztott</t>
  </si>
  <si>
    <t>E000010119700001</t>
  </si>
  <si>
    <t>Közl-37G -Elektra/Ebank KKV-KötelezettSzla FCY-FCY Bankon kívül utalás-InterCompany-Konverziós-Sürgős/AzonKonv-KöltsVis Indító</t>
  </si>
  <si>
    <t>E000010119800001</t>
  </si>
  <si>
    <t>Közl-37H -Elektra/Ebank KKV-KötelezettSzla FCY-FCY Bankon kívül utalás-InterCompany-Konverziós-Sürgős/AzonKonv-KöltsVis Kedvezm</t>
  </si>
  <si>
    <t>E000010119900001</t>
  </si>
  <si>
    <t>Közl-382 -Elektra/Ebank KKV-KötelezettSzla FCY-FCY Bankon kívül utalás-KöltsVis Osztott</t>
  </si>
  <si>
    <t>E000010120000001</t>
  </si>
  <si>
    <t>Közl-383 -Elektra/Ebank KKV-KötelezettSzla FCY-FCY Bankon kívül utalás-KöltsVis Indító</t>
  </si>
  <si>
    <t>E000010120100001</t>
  </si>
  <si>
    <t>Közl-385 -Elektra/Ebank KKV-KötelezettSzla FCY-FCY Bankon kívül utalás-KöltsVis Kedvezm</t>
  </si>
  <si>
    <t>E000010120200001</t>
  </si>
  <si>
    <t>Közl-39Q -Elektra/Ebank KKV-KötelezettSzla FCY-FCY Bankon kívül utalás-Sürgős/AzonKonv-KöltsVis Osztott</t>
  </si>
  <si>
    <t>E000010120300001</t>
  </si>
  <si>
    <t>Közl-39R -Elektra/Ebank KKV-KötelezettSzla FCY-FCY Bankon kívül utalás-Sürgős/AzonKonv-KöltsVis Indító</t>
  </si>
  <si>
    <t>E000010120400001</t>
  </si>
  <si>
    <t>Közl-39S -Elektra/Ebank KKV-KötelezettSzla FCY-FCY Bankon kívül utalás-Sürgős/AzonKonv-KöltsVis Kedvezm</t>
  </si>
  <si>
    <t>E000010120500001</t>
  </si>
  <si>
    <t>Közl-39W -Elektra/Ebank KKV-KötelezettSzla FCY-FCY Bankon kívül utalás-InterCompany-KöltsVis Osztott</t>
  </si>
  <si>
    <t>E000010120600001</t>
  </si>
  <si>
    <t>Közl-40A -Elektra/Ebank KKV-KötelezettSzla FCY-FCY Bankon kívül utalás-InterCompany-KöltsVis Indító</t>
  </si>
  <si>
    <t>E000010120700001</t>
  </si>
  <si>
    <t>Közl-40B -Elektra/Ebank KKV-KötelezettSzla FCY-FCY Bankon kívül utalás-InterCompany-KöltsVis Kedvezm</t>
  </si>
  <si>
    <t>E000010120800001</t>
  </si>
  <si>
    <t>Közl-40L -Elektra/Ebank KKV-KötelezettSzla FCY-FCY Bankon kívül utalás-InterCompany-Sürgős/AzonKonv-KöltsVis Osztott</t>
  </si>
  <si>
    <t>E000010120900001</t>
  </si>
  <si>
    <t>Közl-40M -Elektra/Ebank KKV-KötelezettSzla FCY-FCY Bankon kívül utalás-InterCompany-Sürgős/AzonKonv-KöltsVis Indító</t>
  </si>
  <si>
    <t>E000010121000001</t>
  </si>
  <si>
    <t>Közl-40N -Elektra/Ebank KKV-KötelezettSzla FCY-FCY Bankon kívül utalás-InterCompany-Sürgős/AzonKonv-KöltsVis Kedvezm</t>
  </si>
  <si>
    <t>EBNG000000901211</t>
  </si>
  <si>
    <t>Közl-184 -Elektra/Ebank Zeus célszámla-KötelezettSzla FCY-FCY-Bankon belüli átutalás-Sürgős/AzonKonv-EgyediÁrf/NonSTP-KöltsVis Nincs</t>
  </si>
  <si>
    <t>EBNG000000901212</t>
  </si>
  <si>
    <t>Közl-184 -Elektra/Ebank Zeus célszámla-KötelezettSzla FCY-FCY-Bankon belüli átutalás-EgyediÁrf/NonSTP-KöltsVis Nincs</t>
  </si>
  <si>
    <t>EBNG000000901213</t>
  </si>
  <si>
    <t>Közl-185 -Elektra/Ebank Zeus célszámla-KötelezettSzla FCY-FCY Bankon belüli átvezetés-Sürgős/AzonKonv-EgyediÁrf/NonSTP-KöltsVis Nincs</t>
  </si>
  <si>
    <t>EBNG000000901214</t>
  </si>
  <si>
    <t>Közl-185 -Elektra/Ebank Zeus célszámla-KötelezettSzla FCY-FCY Bankon belüli átvezetés-EgyediÁrf/NonSTP-KöltsVis Nincs</t>
  </si>
  <si>
    <t>EBNG000000901215</t>
  </si>
  <si>
    <t>Közl-184 -Elektra/Ebank Zeus célszámla-KötelezettSzla FCY-FCY-Bankon belüli átutalás-Sürgős/AzonKonv-KöltsVis Nincs</t>
  </si>
  <si>
    <t>EBNG000000901216</t>
  </si>
  <si>
    <t>Közl-184 -Elektra/Ebank Zeus célszámla-KötelezettSzla FCY-FCY-Bankon belüli átutalás-KöltsVis Nincs</t>
  </si>
  <si>
    <t>EBNG000000901217</t>
  </si>
  <si>
    <t>Közl-185 -Elektra/Ebank Zeus célszámla-KötelezettSzla FCY-FCY Bankon belüli átvezetés-Sürgős/AzonKonv-KöltsVis Nincs</t>
  </si>
  <si>
    <t>EBNG000000901218</t>
  </si>
  <si>
    <t>Közl-185 -Elektra/Ebank Zeus célszámla-KötelezettSzla FCY-FCY Bankon belüli átvezetés-KöltsVis Nincs</t>
  </si>
  <si>
    <t>Közl-04B -OpenApi Lakossági-KötelezettSzla FCY-FCY-EQ átvezetés-EgyediÁrf/NonSTP-KöltsVis Nincs</t>
  </si>
  <si>
    <t>Közl-04C -OpenApi Lakossági-KötelezettSzla FCY-FCY-EQ átutalás-EgyediÁrf/NonSTP-KöltsVis Nincs</t>
  </si>
  <si>
    <t>Közl-068 -Forint konverziós-OpenApi Lakossági-KötelezettSzla FCY-HUF-EQ átutalás-Konverziós-Sürgős/AzonKonv-EgyediÁrf/NonSTP-KöltsVis Nincs</t>
  </si>
  <si>
    <t>Közl-068 -Forint konverziós-OpenApi Lakossági-KötelezettSzla FCY-HUF-EQ átutalás-Konverziós-EgyediÁrf/NonSTP-KöltsVis Nincs</t>
  </si>
  <si>
    <t>Közl-07J -Forint konverziós-OpenApi Lakossági-KötelezettSzla FCY-HUF-EQ átvezetés-Konverziós-Sürgős/AzonKonv-EgyediÁrf/NonSTP-KöltsVis Nincs</t>
  </si>
  <si>
    <t>Közl-07J -Forint konverziós-OpenApi Lakossági-KötelezettSzla FCY-HUF-EQ átvezetés-Konverziós-EgyediÁrf/NonSTP-KöltsVis Nincs</t>
  </si>
  <si>
    <t>Közl-14E-OpenApi Lakossági-KötelezettSzla HUF-FCY-EQ átvezetés-Konverziós-Sürgős/AzonKonv-EgyediÁrf/NonSTP-KöltsVis Nincs</t>
  </si>
  <si>
    <t>Közl-14E-OpenApi Lakossági-KötelezettSzla HUF-FCY-EQ átvezetés-Konverziós-EgyediÁrf/NonSTP-KöltsVis Nincs</t>
  </si>
  <si>
    <t>Közl-14F-OpenApi Lakossági-KötelezettSzla HUF-FCY-EQ átutalás-Konverziós-Sürgős/AzonKonv-EgyediÁrf/NonSTP-KöltsVis Nincs</t>
  </si>
  <si>
    <t>Közl-14F-OpenApi Lakossági-KötelezettSzla HUF-FCY-EQ átutalás-Konverziós-EgyediÁrf/NonSTP-KöltsVis Nincs</t>
  </si>
  <si>
    <t>Közl-14K-OpenApi Lakossági-KötelezettSzla FCY-FCY-EQ átvezetés-Konverziós-Sürgős/AzonKonv-EgyediÁrf/NonSTP-KöltsVis Nincs</t>
  </si>
  <si>
    <t>Közl-14K-OpenApi Lakossági-KötelezettSzla FCY-FCY-EQ átvezetés-Konverziós-EgyediÁrf/NonSTP-KöltsVis Nincs</t>
  </si>
  <si>
    <t>Közl-14L-OpenApi Lakossági-KötelezettSzla FCY-FCY-EQ átutalás-Konverziós-Sürgős/AzonKonv-EgyediÁrf/NonSTP-KöltsVis Nincs</t>
  </si>
  <si>
    <t>Közl-14L-OpenApi Lakossági-KötelezettSzla FCY-FCY-EQ átutalás-Konverziós-EgyediÁrf/NonSTP-KöltsVis Nincs</t>
  </si>
  <si>
    <t>Közl-21N-Forint konverziós-OpenApi Lakossági-KötelezettSzla FCY-HUF-Bankon belüli átvezetés-Konverziós-Sürgős/AzonKonv-EgyediÁrf/NonSTP-KöltsVis Nincs</t>
  </si>
  <si>
    <t>Közl-21N-Forint konverziós-OpenApi Lakossági-KötelezettSzla FCY-HUF-Bankon belüli átvezetés-Konverziós-EgyediÁrf/NonSTP-KöltsVis Nincs</t>
  </si>
  <si>
    <t>Közl-218-Forint konverziós-OpenApi Lakossági-KötelezettSzla FCY-HUF-Bankon belüli átutalás-Konverziós-Sürgős/AzonKonv-EgyediÁrf/NonSTP-KöltsVis Nincs</t>
  </si>
  <si>
    <t>Közl-218-Forint konverziós-OpenApi Lakossági-KötelezettSzla FCY-HUF-Bankon belüli átutalás-Konverziós-EgyediÁrf/NonSTP-KöltsVis Nincs</t>
  </si>
  <si>
    <t>Közl-32A-OpenApi Lakossági-KötelezettSzla HUF-FCY-Bankon kívül utalás-Konverziós-EgyediÁrf/NonSTP-KöltsVis Osztott</t>
  </si>
  <si>
    <t>Közl-32B-OpenApi Lakossági-KötelezettSzla HUF-FCY-Bankon kívül utalás-Konverziós-EgyediÁrf/NonSTP-KöltsVis Indító</t>
  </si>
  <si>
    <t>Közl-32C-OpenApi Lakossági-KötelezettSzla HUF-FCY-Bankon kívül utalás-Konverziós-EgyediÁrf/NonSTP-KöltsVis Kedvezm</t>
  </si>
  <si>
    <t>Közl-35A-OpenApi Lakossági-KötelezettSzla FCY-FCY Bankon kívül utalás-Konverziós-EgyediÁrf/NonSTP-KöltsVis Osztott</t>
  </si>
  <si>
    <t>Közl-35B-OpenApi Lakossági-KötelezettSzla FCY-FCY Bankon kívül utalás-Konverziós-EgyediÁrf/NonSTP-KöltsVis Indító</t>
  </si>
  <si>
    <t>Közl-35C-OpenApi Lakossági-KötelezettSzla FCY-FCY Bankon kívül utalás-Konverziós-EgyediÁrf/NonSTP-KöltsVis Kedvezm</t>
  </si>
  <si>
    <t>Közl-401-OpenApi Lakossági-KötelezettSzla FCY-FCY Bankon kívül utalás-EgyediÁrf/NonSTP-KöltsVis Osztott</t>
  </si>
  <si>
    <t>Közl-402-OpenApi Lakossági-KötelezettSzla FCY-FCY Bankon kívül utalás-EgyediÁrf/NonSTP-KöltsVis Indító</t>
  </si>
  <si>
    <t>Közl-403-OpenApi Lakossági-KötelezettSzla FCY-FCY Bankon kívül utalás-EgyediÁrf/NonSTP-KöltsVis Kedvezm</t>
  </si>
  <si>
    <t>Közl-04A-OpenApi Lakossági-KötelezettSzla FCY-FCY-EQ átutalás-KöltsVis Nincs</t>
  </si>
  <si>
    <t>Közl-049-OpenApi Lakossági-KötelezettSzla FCY-FCY-EQ átvezetés-KöltsVis Nincs</t>
  </si>
  <si>
    <t>Közl-066-Forint konverziós-OpenApi Lakossági-KötelezettSzla FCY-HUF-EQ átutalás-Konverziós-Sürgős/AzonKonv-KöltsVis Nincs</t>
  </si>
  <si>
    <t>Közl-066-Forint konverziós-OpenApi Lakossági-KötelezettSzla FCY-HUF-EQ átutalás-Konverziós-KöltsVis Nincs</t>
  </si>
  <si>
    <t>Közl-07H-Forint konverziós-OpenApi Lakossági-KötelezettSzla FCY-HUF-EQ átvezetés-Konverziós-Sürgős/AzonKonv-KöltsVis Nincs</t>
  </si>
  <si>
    <t>Közl-07H-Forint konverziós-OpenApi Lakossági-KötelezettSzla FCY-HUF-EQ átvezetés-Konverziós-KöltsVis Nincs</t>
  </si>
  <si>
    <t>Közl-132-OpenApi Lakossági-KötelezettSzla HUF-FCY-Bankon belüli átutalás-Konverziós-KöltsVis Nincs</t>
  </si>
  <si>
    <t>Közl-14C-OpenApi Lakossági-KötelezettSzla HUF-FCY-EQ átvezetés-Konverziós-Sürgős/AzonKonv-KöltsVis Nincs</t>
  </si>
  <si>
    <t>Közl-14C-OpenApi Lakossági-KötelezettSzla HUF-FCY-EQ átvezetés-Konverziós-KöltsVis Nincs</t>
  </si>
  <si>
    <t>Közl-14D-OpenApi Lakossági-KötelezettSzla HUF-FCY-EQ átutalás-Konverziós-Sürgős/AzonKonv-KöltsVis Nincs</t>
  </si>
  <si>
    <t>Közl-14D-OpenApi Lakossági-KötelezettSzla HUF-FCY-EQ átutalás-Konverziós-KöltsVis Nincs</t>
  </si>
  <si>
    <t>Közl-14I-OpenApi Lakossági-KötelezettSzla FCY-FCY-EQ átvezetés-Konverziós-Sürgős/AzonKonv-KöltsVis Nincs</t>
  </si>
  <si>
    <t>Közl-14I-OpenApi Lakossági-KötelezettSzla FCY-FCY-EQ átvezetés-Konverziós-KöltsVis Nincs</t>
  </si>
  <si>
    <t>Közl-14J-OpenApi Lakossági-KötelezettSzla FCY-FCY-EQ átutalás-Konverziós-Sürgős/AzonKonv-KöltsVis Nincs</t>
  </si>
  <si>
    <t>Közl-14J-OpenApi Lakossági-KötelezettSzla FCY-FCY-EQ átutalás-Konverziós-KöltsVis Nincs</t>
  </si>
  <si>
    <t>Közl-158-OpenApi Lakossági-KötelezettSzla FCY-FCY-Bankon belüli átutalás-Konverziós-KöltsVis Nincs</t>
  </si>
  <si>
    <t>Közl-174-OpenApi Lakossági-KötelezettSzla FCY-FCY-Bankon belüli átutalás-KöltsVis Nincs</t>
  </si>
  <si>
    <t>Közl-21P -Forint konverziós-OpenApi Lakossági-KötelezettSzla FCY-HUF-Bankon belüli átvezetés-Konverziós-Sürgős/AzonKonv-KöltsVis Nincs</t>
  </si>
  <si>
    <t>Közl-21P -Forint konverziós-OpenApi Lakossági-KötelezettSzla FCY-HUF-Bankon belüli átvezetés-Konverziós-KöltsVis Nincs</t>
  </si>
  <si>
    <t>Közl-216 -Forint konverziós-OpenApi Lakossági-KötelezettSzla FCY-HUF-Bankon belüli átutalás-Konverziós-Sürgős/AzonKonv-KöltsVis Nincs</t>
  </si>
  <si>
    <t>Közl-216 -Forint konverziós-OpenApi Lakossági-KötelezettSzla FCY-HUF-Bankon belüli átutalás-Konverziós-KöltsVis Nincs</t>
  </si>
  <si>
    <t>Közl-347 -OpenApi Lakossági-KötelezettSzla HUF-FCY-Bankon kívül utalás-Konverziós-KöltsVis Osztott</t>
  </si>
  <si>
    <t>Közl-348 -OpenApi Lakossági-KötelezettSzla HUF-FCY-Bankon kívül utalás-Konverziós-KöltsVis Indító</t>
  </si>
  <si>
    <t>Közl-349 -OpenApi Lakossági-KötelezettSzla HUF-FCY-Bankon kívül utalás-Konverziós-KöltsVis Kedvezm</t>
  </si>
  <si>
    <t>Közl-377 -OpenApi Lakossági-KötelezettSzla FCY-FCY Bankon kívül utalás-Konverziós-KöltsVis Osztott</t>
  </si>
  <si>
    <t>Közl-378 -OpenApi Lakossági-KötelezettSzla FCY-FCY Bankon kívül utalás-Konverziós-KöltsVis Indító</t>
  </si>
  <si>
    <t>Közl-379 -OpenApi Lakossági-KötelezettSzla FCY-FCY Bankon kívül utalás-Konverziós-KöltsVis Kedvezm</t>
  </si>
  <si>
    <t>Közl-398 -OpenApi Lakossági-KötelezettSzla FCY-FCY Bankon kívül utalás-KöltsVis Osztott</t>
  </si>
  <si>
    <t>Közl-399 -OpenApi Lakossági-KötelezettSzla FCY-FCY Bankon kívül utalás-KöltsVis Indító</t>
  </si>
  <si>
    <t>Közl-400 -OpenApi Lakossági-KötelezettSzla FCY-FCY Bankon kívül utalás-KöltsVis Kedvezm</t>
  </si>
  <si>
    <t>Közl-01L -OpenApi Vállalati-KötelezettSzla HUF-FCY-EQ átvezetés-Konverziós-Sürgős/AzonKonv-EgyediÁrf/NonSTP-KöltsVis Nincs</t>
  </si>
  <si>
    <t>Közl-01L -OpenApi Vállalati-KötelezettSzla HUF-FCY-EQ átvezetés-InterCompany-Konverziós-Sürgős/AzonKonv-EgyediÁrf/NonSTP-KöltsVis Nincs</t>
  </si>
  <si>
    <t>Közl-01L -OpenApi Vállalati-KötelezettSzla HUF-FCY-EQ átvezetés-Konverziós-EgyediÁrf/NonSTP-KöltsVis Nincs</t>
  </si>
  <si>
    <t>Közl-01L -OpenApi Vállalati-KötelezettSzla HUF-FCY-EQ átvezetés-InterCompany-Konverziós-EgyediÁrf/NonSTP-KöltsVis Nincs</t>
  </si>
  <si>
    <t>Közl-01M -OpenApi Vállalati-KötelezettSzla HUF-FCY-EQ átutalás-Konverziós-Sürgős/AzonKonv-EgyediÁrf/NonSTP-KöltsVis Nincs</t>
  </si>
  <si>
    <t>Közl-01M -OpenApi Vállalati-KötelezettSzla HUF-FCY-EQ átutalás-Konverziós-EgyediÁrf/NonSTP-KöltsVis Nincs</t>
  </si>
  <si>
    <t>Közl-03P -OpenApi Vállalati-KötelezettSzla FCY-FCY-EQ átutalás-InterCompany-Konverziós-Sürgős/AzonKonv-EgyediÁrf/NonSTP-KöltsVis Nincs</t>
  </si>
  <si>
    <t>Közl-03P -OpenApi Vállalati-KötelezettSzla FCY-FCY-EQ átutalás-InterCompany-Konverziós-EgyediÁrf/NonSTP-KöltsVis Nincs</t>
  </si>
  <si>
    <t>Közl-033 -OpenApi Vállalati-KötelezettSzla FCY-FCY-EQ átvezetés-Konverziós-Sürgős/AzonKonv-EgyediÁrf/NonSTP-KöltsVis Nincs</t>
  </si>
  <si>
    <t>Közl-033 -OpenApi Vállalati-KötelezettSzla FCY-FCY-EQ átvezetés-InterCompany-Konverziós-Sürgős/AzonKonv-EgyediÁrf/NonSTP-KöltsVis Nincs</t>
  </si>
  <si>
    <t>Közl-033 -OpenApi Vállalati-KötelezettSzla FCY-FCY-EQ átvezetés-Konverziós-EgyediÁrf/NonSTP-KöltsVis Nincs</t>
  </si>
  <si>
    <t>Közl-033 -OpenApi Vállalati-KötelezettSzla FCY-FCY-EQ átvezetés-InterCompany-Konverziós-EgyediÁrf/NonSTP-KöltsVis Nincs</t>
  </si>
  <si>
    <t>Közl-034 -OpenApi Vállalati-KötelezettSzla FCY-FCY-EQ átutalás-Konverziós-Sürgős/AzonKonv-EgyediÁrf/NonSTP-KöltsVis Nincs</t>
  </si>
  <si>
    <t>Közl-034 -OpenApi Vállalati-KötelezettSzla FCY-FCY-EQ átutalás-Konverziós-EgyediÁrf/NonSTP-KöltsVis Nincs</t>
  </si>
  <si>
    <t>Közl-04U -OpenApi Vállalati-KötelezettSzla FCY-FCY-EQ átutalás-InterCompany-EgyediÁrf/NonSTP-KöltsVis Nincs</t>
  </si>
  <si>
    <t>Közl-04W -OpenApi Vállalati-KötelezettSzla FCY-FCY-EQ átutalás-InterCompany-Sürgős/AzonKonv-EgyediÁrf/NonSTP-KöltsVis Nincs</t>
  </si>
  <si>
    <t>Közl-047 -OpenApi Vállalati-KötelezettSzla FCY-FCY-EQ átvezetés-Sürgős/AzonKonv-EgyediÁrf/NonSTP-KöltsVis Nincs</t>
  </si>
  <si>
    <t>Közl-047 -OpenApi Vállalati-KötelezettSzla FCY-FCY-EQ átvezetés-InterCompany-Sürgős/AzonKonv-EgyediÁrf/NonSTP-KöltsVis Nincs</t>
  </si>
  <si>
    <t>Közl-047 -OpenApi Vállalati-KötelezettSzla FCY-FCY-EQ átvezetés-EgyediÁrf/NonSTP-KöltsVis Nincs</t>
  </si>
  <si>
    <t>Közl-047 -OpenApi Vállalati-KötelezettSzla FCY-FCY-EQ átvezetés-InterCompany-EgyediÁrf/NonSTP-KöltsVis Nincs</t>
  </si>
  <si>
    <t>Közl-048 -OpenApi Vállalati-KötelezettSzla FCY-FCY-EQ átutalás-Sürgős/AzonKonv-EgyediÁrf/NonSTP-KöltsVis Nincs</t>
  </si>
  <si>
    <t>Közl-048 -OpenApi Vállalati-KötelezettSzla FCY-FCY-EQ átutalás-EgyediÁrf/NonSTP-KöltsVis Nincs</t>
  </si>
  <si>
    <t>Közl-064 -Forint konverziós-OpenApi Vállalati-KötelezettSzla FCY-HUF-EQ átutalás-Konverziós-Sürgős/AzonKonv-EgyediÁrf/NonSTP-KöltsVis Nincs</t>
  </si>
  <si>
    <t>Közl-064 -Forint konverziós-OpenApi Vállalati-KötelezettSzla FCY-HUF-EQ átutalás-Konverziós-EgyediÁrf/NonSTP-KöltsVis Nincs</t>
  </si>
  <si>
    <t>Közl-07A -Forint konverziós-OpenApi Vállalati-KötelezettSzla FCY-HUF-EQ átvezetés-Konverziós-Sürgős/AzonKonv-EgyediÁrf/NonSTP-KöltsVis Nincs</t>
  </si>
  <si>
    <t>Közl-07A -Forint konverziós-OpenApi Vállalati-KötelezettSzla FCY-HUF-EQ átvezetés-InterCompany-Konverziós-Sürgős/AzonKonv-EgyediÁrf/NonSTP-KöltsVis Nincs</t>
  </si>
  <si>
    <t>Közl-07A -Forint konverziós-OpenApi Vállalati-KötelezettSzla FCY-HUF-EQ átvezetés-Konverziós-EgyediÁrf/NonSTP-KöltsVis Nincs</t>
  </si>
  <si>
    <t>Közl-07A -Forint konverziós-OpenApi Vállalati-KötelezettSzla FCY-HUF-EQ átvezetés-InterCompany-Konverziós-EgyediÁrf/NonSTP-KöltsVis Nincs</t>
  </si>
  <si>
    <t>Közl-07G -Forint konverziós-OpenApi Vállalati-KötelezettSzla FCY-HUF-EQ átutalás-InterCompany-Konverziós-Sürgős/AzonKonv-EgyediÁrf/NonSTP-KöltsVis Nincs</t>
  </si>
  <si>
    <t>Közl-07G -Forint konverziós-OpenApi Vállalati-KötelezettSzla FCY-HUF-EQ átutalás-InterCompany-Konverziós-EgyediÁrf/NonSTP-KöltsVis Nincs</t>
  </si>
  <si>
    <t>Közl-13U -OpenApi Vállalati-KötelezettSzla HUF-FCY-EQ átutalás-InterCompany-Konverziós-Sürgős/AzonKonv-EgyediÁrf/NonSTP-KöltsVis Nincs</t>
  </si>
  <si>
    <t>Közl-13U -OpenApi Vállalati-KötelezettSzla HUF-FCY-EQ átutalás-InterCompany-Konverziós-EgyediÁrf/NonSTP-KöltsVis Nincs</t>
  </si>
  <si>
    <t>Közl-214 -Forint konverziós-OpenApi Vállalati-KötelezettSzla FCY-HUF-Bankon belüli átutalás-Konverziós-Sürgős/AzonKonv-EgyediÁrf/NonSTP-KöltsVis Nincs</t>
  </si>
  <si>
    <t>Közl-214 -Forint konverziós-OpenApi Vállalati-KötelezettSzla FCY-HUF-Bankon belüli átutalás-Konverziós-EgyediÁrf/NonSTP-KöltsVis Nincs</t>
  </si>
  <si>
    <t>Közl-226 -Forint konverziós-OpenApi Vállalati-KötelezettSzla FCY-HUF-Bankon belüli átvezetés-Konverziós-Sürgős/AzonKonv-EgyediÁrf/NonSTP-KöltsVis Nincs</t>
  </si>
  <si>
    <t>Közl-226 -Forint konverziós-OpenApi Vállalati-KötelezettSzla FCY-HUF-Bankon belüli átvezetés-Konverziós-EgyediÁrf/NonSTP-KöltsVis Nincs</t>
  </si>
  <si>
    <t>Közl-33N -OpenApi Vállalati-KötelezettSzla HUF-FCY-Bankon kívül utalás-InterCompany-Konverziós-EgyediÁrf/NonSTP-KöltsVis Osztott</t>
  </si>
  <si>
    <t>Közl-33O -OpenApi Vállalati-KötelezettSzla HUF-FCY-Bankon kívül utalás-InterCompany-Konverziós-EgyediÁrf/NonSTP-KöltsVis Indító</t>
  </si>
  <si>
    <t>Közl-33P -OpenApi Vállalati-KötelezettSzla HUF-FCY-Bankon kívül utalás-InterCompany-Konverziós-EgyediÁrf/NonSTP-KöltsVis Kedvezm</t>
  </si>
  <si>
    <t>Közl-33T -OpenApi Vállalati-KötelezettSzla HUF-FCY-Bankon kívül utalás-InterCompany-Konverziós-Sürgős/AzonKonv-EgyediÁrf/NonSTP-KöltsVis Osztott</t>
  </si>
  <si>
    <t>Közl-33U -OpenApi Vállalati-KötelezettSzla HUF-FCY-Bankon kívül utalás-InterCompany-Konverziós-Sürgős/AzonKonv-EgyediÁrf/NonSTP-KöltsVis Indító</t>
  </si>
  <si>
    <t>Közl-33V -OpenApi Vállalati-KötelezettSzla HUF-FCY-Bankon kívül utalás-InterCompany-Konverziós-Sürgős/AzonKonv-EgyediÁrf/NonSTP-KöltsVis Kedvezm</t>
  </si>
  <si>
    <t>Közl-332 -OpenApi Vállalati-KötelezettSzla HUF-FCY-Bankon kívül utalás-Konverziós-EgyediÁrf/NonSTP-KöltsVis Osztott</t>
  </si>
  <si>
    <t>Közl-333 -OpenApi Vállalati-KötelezettSzla HUF-FCY-Bankon kívül utalás-Konverziós-EgyediÁrf/NonSTP-KöltsVis Indító</t>
  </si>
  <si>
    <t>Közl-334-OpenApi Vállalati-KötelezettSzla HUF-FCY-Bankon kívül utalás-Konverziós-EgyediÁrf/NonSTP-KöltsVis Kedvezm</t>
  </si>
  <si>
    <t>Közl-335-OpenApi Vállalati-KötelezettSzla HUF-FCY-Bankon kívül utalás-Konverziós-Sürgős/AzonKonv-EgyediÁrf/NonSTP-KöltsVis Osztott</t>
  </si>
  <si>
    <t>Közl-336-OpenApi Vállalati-KötelezettSzla HUF-FCY-Bankon kívül utalás-Konverziós-Sürgős/AzonKonv-EgyediÁrf/NonSTP-KöltsVis Indító</t>
  </si>
  <si>
    <t>Közl-337-OpenApi Vállalati-KötelezettSzla HUF-FCY-Bankon kívül utalás-Konverziós-Sürgős/AzonKonv-EgyediÁrf/NonSTP-KöltsVis Kedvezm</t>
  </si>
  <si>
    <t>Közl-36Z-OpenApi Vállalati-KötelezettSzla FCY-FCY Bankon kívül utalás-InterCompany-Konverziós-EgyediÁrf/NonSTP-KöltsVis Osztott</t>
  </si>
  <si>
    <t>Közl-368-OpenApi Vállalati-KötelezettSzla FCY-FCY Bankon kívül utalás-Konverziós-EgyediÁrf/NonSTP-KöltsVis Osztott</t>
  </si>
  <si>
    <t>Közl-369-OpenApi Vállalati-KötelezettSzla FCY-FCY Bankon kívül utalás-Konverziós-EgyediÁrf/NonSTP-KöltsVis Indító</t>
  </si>
  <si>
    <t>Közl-37A-OpenApi Vállalati-KötelezettSzla FCY-FCY Bankon kívül utalás-InterCompany-Konverziós-EgyediÁrf/NonSTP-KöltsVis Indító</t>
  </si>
  <si>
    <t>Közl-37B-OpenApi Vállalati-KötelezettSzla FCY-FCY Bankon kívül utalás-InterCompany-Konverziós-EgyediÁrf/NonSTP-KöltsVis Kedvezm</t>
  </si>
  <si>
    <t>Közl-37I-OpenApi Vállalati-KötelezettSzla FCY-FCY Bankon kívül utalás-InterCompany-Konverziós-Sürgős/AzonKonv-EgyediÁrf/NonSTP-KöltsVis Osztott</t>
  </si>
  <si>
    <t>Közl-37J-OpenApi Vállalati-KötelezettSzla FCY-FCY Bankon kívül utalás-InterCompany-Konverziós-Sürgős/AzonKonv-EgyediÁrf/NonSTP-KöltsVis Indító</t>
  </si>
  <si>
    <t>Közl-37K-OpenApi Vállalati-KötelezettSzla FCY-FCY Bankon kívül utalás-InterCompany-Konverziós-Sürgős/AzonKonv-EgyediÁrf/NonSTP-KöltsVis Kedvezm</t>
  </si>
  <si>
    <t>Közl-370-OpenApi Vállalati-KötelezettSzla FCY-FCY Bankon kívül utalás-Konverziós-Sürgős/AzonKonv-EgyediÁrf/NonSTP-KöltsVis Osztott</t>
  </si>
  <si>
    <t>Közl-371-OpenApi Vállalati-KötelezettSzla FCY-FCY Bankon kívül utalás-Konverziós-Sürgős/AzonKonv-EgyediÁrf/NonSTP-KöltsVis Indító</t>
  </si>
  <si>
    <t>Közl-372-OpenApi Vállalati-KötelezettSzla FCY-FCY Bankon kívül utalás-Konverziós-EgyediÁrf/NonSTP-KöltsVis Kedvezm</t>
  </si>
  <si>
    <t>Közl-373-OpenApi Vállalati-KötelezettSzla FCY-FCY Bankon kívül utalás-Konverziós-Sürgős/AzonKonv-EgyediÁrf/NonSTP-KöltsVis Kedvezm</t>
  </si>
  <si>
    <t>Közl-39T-OpenApi Vállalati-KötelezettSzla FCY-FCY Bankon kívül utalás-Sürgős/AzonKonv-EgyediÁrf/NonSTP-KöltsVis Osztott</t>
  </si>
  <si>
    <t>Közl-39U-OpenApi Vállalati-KötelezettSzla FCY-FCY Bankon kívül utalás-Sürgős/AzonKonv-EgyediÁrf/NonSTP-KöltsVis Indító</t>
  </si>
  <si>
    <t>Közl-39V-OpenApi Vállalati-KötelezettSzla FCY-FCY Bankon kívül utalás-Sürgős/AzonKonv-EgyediÁrf/NonSTP-KöltsVis Kedvezm</t>
  </si>
  <si>
    <t>Közl-392-OpenApi Vállalati-KötelezettSzla FCY-FCY Bankon kívül utalás-EgyediÁrf/NonSTP-KöltsVis Osztott</t>
  </si>
  <si>
    <t>Közl-393-OpenApi Vállalati-KötelezettSzla FCY-FCY Bankon kívül utalás-EgyediÁrf/NonSTP-KöltsVis Indító</t>
  </si>
  <si>
    <t>Közl-394-OpenApi Vállalati-KötelezettSzla FCY-FCY Bankon kívül utalás-EgyediÁrf/NonSTP-KöltsVis Kedvezm</t>
  </si>
  <si>
    <t>Közl-40F-OpenApi Vállalati-KötelezettSzla FCY-FCY Bankon kívül utalás-InterCompany-EgyediÁrf/NonSTP-KöltsVis Osztott</t>
  </si>
  <si>
    <t>Közl-40G-OpenApi Vállalati-KötelezettSzla FCY-FCY Bankon kívül utalás-InterCompany-EgyediÁrf/NonSTP-KöltsVis Indító</t>
  </si>
  <si>
    <t>Közl-40H-OpenApi Vállalati-KötelezettSzla FCY-FCY Bankon kívül utalás-InterCompany-EgyediÁrf/NonSTP-KöltsVis Kedvezm</t>
  </si>
  <si>
    <t>Közl-40O-OpenApi Vállalati-KötelezettSzla FCY-FCY Bankon kívül utalás-InterCompany-Sürgős/AzonKonv-EgyediÁrf/NonSTP-KöltsVis Osztott</t>
  </si>
  <si>
    <t>Közl-40P-OpenApi Vállalati-KötelezettSzla FCY-FCY Bankon kívül utalás-InterCompany-Sürgős/AzonKonv-EgyediÁrf/NonSTP-KöltsVis Indító</t>
  </si>
  <si>
    <t>Közl-40Q-OpenApi Vállalati-KötelezettSzla FCY-FCY Bankon kívül utalás-InterCompany-Sürgős/AzonKonv-EgyediÁrf/NonSTP-KöltsVis Kedvezm</t>
  </si>
  <si>
    <t>Közl-01H-OpenApi Vállalati-KötelezettSzla HUF-FCY-EQ átvezetés-Konverziós-Sürgős/AzonKonv-KöltsVis Nincs</t>
  </si>
  <si>
    <t>Közl-01H-OpenApi Vállalati-KötelezettSzla HUF-FCY-EQ átvezetés-InterCompany-Konverziós-Sürgős/AzonKonv-KöltsVis Nincs</t>
  </si>
  <si>
    <t>Közl-01H-OpenApi Vállalati-KötelezettSzla HUF-FCY-EQ átvezetés-Konverziós-KöltsVis Nincs</t>
  </si>
  <si>
    <t>Közl-01H-OpenApi Vállalati-KötelezettSzla HUF-FCY-EQ átvezetés-InterCompany-Konverziós-KöltsVis Nincs</t>
  </si>
  <si>
    <t>Közl-01I-OpenApi Vállalati-KötelezettSzla HUF-FCY-EQ átutalás-Konverziós-Sürgős/AzonKonv-KöltsVis Nincs</t>
  </si>
  <si>
    <t>Közl-01I-OpenApi Vállalati-KötelezettSzla HUF-FCY-EQ átutalás-Konverziós-KöltsVis Nincs</t>
  </si>
  <si>
    <t>Közl-027-OpenApi Vállalati-KötelezettSzla FCY-FCY-EQ átvezetés-Konverziós-Sürgős/AzonKonv-KöltsVis Nincs</t>
  </si>
  <si>
    <t>Közl-027-OpenApi Vállalati-KötelezettSzla FCY-FCY-EQ átvezetés-InterCompany-Konverziós-Sürgős/AzonKonv-KöltsVis Nincs</t>
  </si>
  <si>
    <t>Közl-027-OpenApi Vállalati-KötelezettSzla FCY-FCY-EQ átvezetés-Konverziós-KöltsVis Nincs</t>
  </si>
  <si>
    <t>Közl-027-OpenApi Vállalati-KötelezettSzla FCY-FCY-EQ átvezetés-InterCompany-Konverziós-KöltsVis Nincs</t>
  </si>
  <si>
    <t>Közl-028-OpenApi Vállalati-KötelezettSzla FCY-FCY-EQ átutalás-Konverziós-Sürgős/AzonKonv-KöltsVis Nincs</t>
  </si>
  <si>
    <t>Közl-028-OpenApi Vállalati-KötelezettSzla FCY-FCY-EQ átutalás-Konverziós-KöltsVis Nincs</t>
  </si>
  <si>
    <t>Közl-03O-OpenApi Vállalati-KötelezettSzla FCY-FCY-EQ átutalás-InterCompany-Konverziós-Sürgős/AzonKonv-KöltsVis Nincs</t>
  </si>
  <si>
    <t>Közl-03O-OpenApi Vállalati-KötelezettSzla FCY-FCY-EQ átutalás-InterCompany-Konverziós-KöltsVis Nincs</t>
  </si>
  <si>
    <t>Közl-04T-OpenApi Vállalati-KötelezettSzla FCY-FCY-EQ átutalás-InterCompany-KöltsVis Nincs</t>
  </si>
  <si>
    <t>Közl-04V-OpenApi Vállalati-KötelezettSzla FCY-FCY-EQ átutalás-InterCompany-Sürgős/AzonKonv-KöltsVis Nincs</t>
  </si>
  <si>
    <t>Közl-045-OpenApi Vállalati-KötelezettSzla FCY-FCY-EQ átvezetés-Sürgős/AzonKonv-KöltsVis Nincs</t>
  </si>
  <si>
    <t>Közl-045-OpenApi Vállalati-KötelezettSzla FCY-FCY-EQ átvezetés-InterCompany-Sürgős/AzonKonv-KöltsVis Nincs</t>
  </si>
  <si>
    <t>Közl-045-OpenApi Vállalati-KötelezettSzla FCY-FCY-EQ átvezetés-KöltsVis Nincs</t>
  </si>
  <si>
    <t>Közl-045-OpenApi Vállalati-KötelezettSzla FCY-FCY-EQ átvezetés-InterCompany-KöltsVis Nincs</t>
  </si>
  <si>
    <t>Közl-046-OpenApi Vállalati-KötelezettSzla FCY-FCY-EQ átutalás-Sürgős/AzonKonv-KöltsVis Nincs</t>
  </si>
  <si>
    <t>Közl-046-OpenApi Vállalati-KötelezettSzla FCY-FCY-EQ átutalás-KöltsVis Nincs</t>
  </si>
  <si>
    <t>Közl-062-Forint konverziós-OpenApi Vállalati-KötelezettSzla FCY-HUF-EQ átutalás-Konverziós-Sürgős/AzonKonv-KöltsVis Nincs</t>
  </si>
  <si>
    <t>Közl-062-Forint konverziós-OpenApi Vállalati-KötelezettSzla FCY-HUF-EQ átutalás-Konverziós-KöltsVis Nincs</t>
  </si>
  <si>
    <t>Közl-07F-Forint konverziós-OpenApi Vállalati-KötelezettSzla FCY-HUF-EQ átutalás-InterCompany-Konverziós-Sürgős/AzonKonv-KöltsVis Nincs</t>
  </si>
  <si>
    <t>Közl-07F-Forint konverziós-OpenApi Vállalati-KötelezettSzla FCY-HUF-EQ átutalás-InterCompany-Konverziós-KöltsVis Nincs</t>
  </si>
  <si>
    <t>Közl-072-Forint konverziós-OpenApi Vállalati-KötelezettSzla FCY-HUF-EQ átvezetés-Konverziós-Sürgős/AzonKonv-KöltsVis Nincs</t>
  </si>
  <si>
    <t>Közl-072-Forint konverziós-OpenApi Vállalati-KötelezettSzla FCY-HUF-EQ átvezetés-InterCompany-Konverziós-Sürgős/AzonKonv-KöltsVis Nincs</t>
  </si>
  <si>
    <t>Közl-072-Forint konverziós-OpenApi Vállalati-KötelezettSzla FCY-HUF-EQ átvezetés-Konverziós-KöltsVis Nincs</t>
  </si>
  <si>
    <t>Közl-072-Forint konverziós-OpenApi Vállalati-KötelezettSzla FCY-HUF-EQ átvezetés-InterCompany-Konverziós-KöltsVis Nincs</t>
  </si>
  <si>
    <t>Közl-13T-OpenApi Vállalati-KötelezettSzla HUF-FCY-EQ átutalás-InterCompany-Konverziós-Sürgős/AzonKonv-KöltsVis Nincs</t>
  </si>
  <si>
    <t>Közl-13T-OpenApi Vállalati-KötelezettSzla HUF-FCY-EQ átutalás-InterCompany-Konverziós-KöltsVis Nincs</t>
  </si>
  <si>
    <t>Közl-131-OpenApi Vállalati-KötelezettSzla HUF-FCY-Bankon belüli átutalás-Konverziós-KöltsVis Nincs</t>
  </si>
  <si>
    <t>Közl-133-OpenApi Vállalati-KötelezettSzla HUF-FCY-Bankon belüli átutalás-Konverziós-Sürgős/AzonKonv-KöltsVis Nincs</t>
  </si>
  <si>
    <t>Közl-152-OpenApi Vállalati-KötelezettSzla FCY-FCY Bankon belüli átvezetés-Konverziós-KöltsVis Nincs</t>
  </si>
  <si>
    <t>Közl-153-OpenApi Vállalati-KötelezettSzla FCY-FCY-Bankon belüli átutalás-Konverziós-KöltsVis Nincs</t>
  </si>
  <si>
    <t>Közl-154 -OpenApi Vállalati-KötelezettSzla FCY-FCY Bankon belüli átvezetés-Konverziós-Sürgős/AzonKonv-KöltsVis Nincs</t>
  </si>
  <si>
    <t>Közl-155 -OpenApi Vállalati-KötelezettSzla FCY-FCY-Bankon belüli átutalás-Konverziós-Sürgős/AzonKonv-KöltsVis Nincs</t>
  </si>
  <si>
    <t>Közl-172 -OpenApi Vállalati-KötelezettSzla FCY-FCY Bankon belüli átvezetés-KöltsVis Nincs</t>
  </si>
  <si>
    <t>Közl-173 -OpenApi Vállalati-KötelezettSzla FCY-FCY-Bankon belüli átutalás-KöltsVis Nincs</t>
  </si>
  <si>
    <t>Közl-212 -Forint konverziós-OpenApi Vállalati-KötelezettSzla FCY-HUF-Bankon belüli átutalás-Konverziós-Sürgős/AzonKonv-KöltsVis Nincs</t>
  </si>
  <si>
    <t>Közl-212 -Forint konverziós-OpenApi Vállalati-KötelezettSzla FCY-HUF-Bankon belüli átutalás-Konverziós-KöltsVis Nincs</t>
  </si>
  <si>
    <t>Közl-224 -Forint konverziós-OpenApi Vállalati-KötelezettSzla FCY-HUF-Bankon belüli átvezetés-Konverziós-Sürgős/AzonKonv-KöltsVis Nincs</t>
  </si>
  <si>
    <t>Közl-224 -Forint konverziós-OpenApi Vállalati-KötelezettSzla FCY-HUF-Bankon belüli átvezetés-Konverziós-KöltsVis Nincs</t>
  </si>
  <si>
    <t>Közl-326 -OpenApi Vállalati-KötelezettSzla HUF-FCY-Bankon kívül utalás-Konverziós-KöltsVis Osztott</t>
  </si>
  <si>
    <t>Közl-327 -OpenApi Vállalati-KötelezettSzla HUF-FCY-Bankon kívül utalás-Konverziós-KöltsVis Indító</t>
  </si>
  <si>
    <t>Közl-328 -OpenApi Vállalati-KötelezettSzla HUF-FCY-Bankon kívül utalás-Konverziós-KöltsVis Kedvezm</t>
  </si>
  <si>
    <t>Közl-329 -OpenApi Vállalati-KötelezettSzla HUF-FCY-Bankon kívül utalás-Konverziós-Sürgős/AzonKonv-KöltsVis Osztott</t>
  </si>
  <si>
    <t>Közl-33K -OpenApi Vállalati-KötelezettSzla HUF-FCY-Bankon kívül utalás-InterCompany-Konverziós-KöltsVis Osztott</t>
  </si>
  <si>
    <t>Közl-33L -OpenApi Vállalati-KötelezettSzla HUF-FCY-Bankon kívül utalás-InterCompany-Konverziós-KöltsVis Indító</t>
  </si>
  <si>
    <t>Közl-33M -OpenApi Vállalati-KötelezettSzla HUF-FCY-Bankon kívül utalás-InterCompany-Konverziós-KöltsVis Kedvezm</t>
  </si>
  <si>
    <t>Közl-33Q -OpenApi Vállalati-KötelezettSzla HUF-FCY-Bankon kívül utalás-InterCompany-Konverziós-Sürgős/AzonKonv-KöltsVis Osztott</t>
  </si>
  <si>
    <t>Közl-33R -OpenApi Vállalati-KötelezettSzla HUF-FCY-Bankon kívül utalás-InterCompany-Konverziós-Sürgős/AzonKonv-KöltsVis Indító</t>
  </si>
  <si>
    <t>Közl-33S -OpenApi Vállalati-KötelezettSzla HUF-FCY-Bankon kívül utalás-InterCompany-Konverziós-Sürgős/AzonKonv-KöltsVis Kedvezm</t>
  </si>
  <si>
    <t>Közl-330 -OpenApi Vállalati-KötelezettSzla HUF-FCY-Bankon kívül utalás-Konverziós-Sürgős/AzonKonv-KöltsVis Indító</t>
  </si>
  <si>
    <t>Közl-331 -OpenApi Vállalati-KötelezettSzla HUF-FCY-Bankon kívül utalás-Konverziós-Sürgős/AzonKonv-KöltsVis Kedvezm</t>
  </si>
  <si>
    <t>Közl-352 -OpenApi Vállalati-KötelezettSzla FCY-FCY Bankon kívül utalás-Konverziós-KöltsVis Osztott</t>
  </si>
  <si>
    <t>Közl-353 -OpenApi Vállalati-KötelezettSzla FCY-FCY Bankon kívül utalás-Konverziós-KöltsVis Indító</t>
  </si>
  <si>
    <t>Közl-354 -OpenApi Vállalati-KötelezettSzla FCY-FCY Bankon kívül utalás-Konverziós-Sürgős/AzonKonv-KöltsVis Osztott</t>
  </si>
  <si>
    <t>Közl-355 -OpenApi Vállalati-KötelezettSzla FCY-FCY Bankon kívül utalás-Konverziós-Sürgős/AzonKonv-KöltsVis Indító</t>
  </si>
  <si>
    <t>Közl-36T -OpenApi Vállalati-KötelezettSzla FCY-FCY Bankon kívül utalás-InterCompany-Konverziós-KöltsVis Osztott</t>
  </si>
  <si>
    <t>Közl-36U -OpenApi Vállalati-KötelezettSzla FCY-FCY Bankon kívül utalás-InterCompany-Konverziós-KöltsVis Indító</t>
  </si>
  <si>
    <t>Közl-36V -OpenApi Vállalati-KötelezettSzla FCY-FCY Bankon kívül utalás-InterCompany-Konverziós-KöltsVis Kedvezm</t>
  </si>
  <si>
    <t>Közl-360 -OpenApi Vállalati-KötelezettSzla FCY-FCY Bankon kívül utalás-Konverziós-KöltsVis Kedvezm</t>
  </si>
  <si>
    <t>Közl-361 -OpenApi Vállalati-KötelezettSzla FCY-FCY Bankon kívül utalás-Konverziós-Sürgős/AzonKonv-KöltsVis Kedvezm</t>
  </si>
  <si>
    <t>Közl-37F -OpenApi Vállalati-KötelezettSzla FCY-FCY Bankon kívül utalás-InterCompany-Konverziós-Sürgős/AzonKonv-KöltsVis Osztott</t>
  </si>
  <si>
    <t>Közl-37G -OpenApi Vállalati-KötelezettSzla FCY-FCY Bankon kívül utalás-InterCompany-Konverziós-Sürgős/AzonKonv-KöltsVis Indító</t>
  </si>
  <si>
    <t>Közl-37H -OpenApi Vállalati-KötelezettSzla FCY-FCY Bankon kívül utalás-InterCompany-Konverziós-Sürgős/AzonKonv-KöltsVis Kedvezm</t>
  </si>
  <si>
    <t>Közl-382 -OpenApi Vállalati-KötelezettSzla FCY-FCY Bankon kívül utalás-KöltsVis Osztott</t>
  </si>
  <si>
    <t>Közl-383 -OpenApi Vállalati-KötelezettSzla FCY-FCY Bankon kívül utalás-KöltsVis Indító</t>
  </si>
  <si>
    <t>Közl-385 -OpenApi Vállalati-KötelezettSzla FCY-FCY Bankon kívül utalás-KöltsVis Kedvezm</t>
  </si>
  <si>
    <t>Közl-39Q -OpenApi Vállalati-KötelezettSzla FCY-FCY Bankon kívül utalás-Sürgős/AzonKonv-KöltsVis Osztott</t>
  </si>
  <si>
    <t>Közl-39R -OpenApi Vállalati-KötelezettSzla FCY-FCY Bankon kívül utalás-Sürgős/AzonKonv-KöltsVis Indító</t>
  </si>
  <si>
    <t>Közl-39S -OpenApi Vállalati-KötelezettSzla FCY-FCY Bankon kívül utalás-Sürgős/AzonKonv-KöltsVis Kedvezm</t>
  </si>
  <si>
    <t>Közl-39W -OpenApi Vállalati-KötelezettSzla FCY-FCY Bankon kívül utalás-InterCompany-KöltsVis Osztott</t>
  </si>
  <si>
    <t>Közl-40A -OpenApi Vállalati-KötelezettSzla FCY-FCY Bankon kívül utalás-InterCompany-KöltsVis Indító</t>
  </si>
  <si>
    <t>Közl-40B -OpenApi Vállalati-KötelezettSzla FCY-FCY Bankon kívül utalás-InterCompany-KöltsVis Kedvezm</t>
  </si>
  <si>
    <t>Közl-40L -OpenApi Vállalati-KötelezettSzla FCY-FCY Bankon kívül utalás-InterCompany-Sürgős/AzonKonv-KöltsVis Osztott</t>
  </si>
  <si>
    <t>Közl-40M -OpenApi Vállalati-KötelezettSzla FCY-FCY Bankon kívül utalás-InterCompany-Sürgős/AzonKonv-KöltsVis Indító</t>
  </si>
  <si>
    <t>Közl-40N -OpenApi Vállalati-KötelezettSzla FCY-FCY Bankon kívül utalás-InterCompany-Sürgős/AzonKonv-KöltsVis Kedvezm</t>
  </si>
  <si>
    <t>EBNL000000901428</t>
  </si>
  <si>
    <t>Közl-04R -Ebank EBNL referencia-KötelezettSzla FCY-FCY-EQ átvezetés-EgyediÁrf/NonSTP-KöltsVis Nincs</t>
  </si>
  <si>
    <t>EBNL000000901429</t>
  </si>
  <si>
    <t>Közl-04S  -Ebank EBNL referencia-KötelezettSzla FCY-FCY-EQ átutalás-EgyediÁrf/NonSTP-KöltsVis Nincs</t>
  </si>
  <si>
    <t>EBNL000000901430</t>
  </si>
  <si>
    <t>Közl-06Y  -Forint konverziós-Ebank EBNL referencia-KötelezettSzla FCY-HUF-EQ átutalás-Konverziós-Sürgős/AzonKonv-EgyediÁrf/NonSTP-KöltsVis Nincs</t>
  </si>
  <si>
    <t>EBNL000000901431</t>
  </si>
  <si>
    <t>Közl-06Y  -Forint konverziós-Ebank EBNL referencia-KötelezettSzla FCY-HUF-EQ átutalás-Konverziós-EgyediÁrf/NonSTP-KöltsVis Nincs</t>
  </si>
  <si>
    <t>EBNL000000901432</t>
  </si>
  <si>
    <t>Közl-07N  -Forint konverziós-Ebank EBNL referencia-KötelezettSzla FCY-HUF-EQ átvezetés-Konverziós-Sürgős/AzonKonv-EgyediÁrf/NonSTP-KöltsVis Nincs</t>
  </si>
  <si>
    <t>EBNL000000901433</t>
  </si>
  <si>
    <t>Közl-07N  -Forint konverziós-Ebank EBNL referencia-KötelezettSzla FCY-HUF-EQ átvezetés-Konverziós-EgyediÁrf/NonSTP-KöltsVis Nincs</t>
  </si>
  <si>
    <t>EBNL000000901434</t>
  </si>
  <si>
    <t>Közl-14M  -Ebank EBNL referencia-KötelezettSzla FCY-FCY-EQ átvezetés-Konverziós-Sürgős/AzonKonv-EgyediÁrf/NonSTP-KöltsVis Nincs</t>
  </si>
  <si>
    <t>EBNL000000901435</t>
  </si>
  <si>
    <t>Közl-14M  -Ebank EBNL referencia-KötelezettSzla FCY-FCY-EQ átvezetés-Konverziós-EgyediÁrf/NonSTP-KöltsVis Nincs</t>
  </si>
  <si>
    <t>EBNL000000901436</t>
  </si>
  <si>
    <t>Közl-14N  -Ebank EBNL referencia-KötelezettSzla FCY-FCY-EQ átutalás-Konverziós-Sürgős/AzonKonv-EgyediÁrf/NonSTP-KöltsVis Nincs</t>
  </si>
  <si>
    <t>EBNL000000901437</t>
  </si>
  <si>
    <t>Közl-14N  -Ebank EBNL referencia-KötelezettSzla FCY-FCY-EQ átutalás-Konverziós-EgyediÁrf/NonSTP-KöltsVis Nincs</t>
  </si>
  <si>
    <t>EBNL000000901438</t>
  </si>
  <si>
    <t>Közl-14Q  -Ebank EBNL referencia-KötelezettSzla HUF-FCY-EQ átvezetés-Konverziós-Sürgős/AzonKonv-EgyediÁrf/NonSTP-KöltsVis Nincs</t>
  </si>
  <si>
    <t>EBNL000000901439</t>
  </si>
  <si>
    <t>Közl-14Q  -Ebank EBNL referencia-KötelezettSzla HUF-FCY-EQ átvezetés-Konverziós-EgyediÁrf/NonSTP-KöltsVis Nincs</t>
  </si>
  <si>
    <t>EBNL000000901440</t>
  </si>
  <si>
    <t>Közl-14R  -Ebank EBNL referencia-KötelezettSzla HUF-FCY-EQ átutalás-Konverziós-Sürgős/AzonKonv-EgyediÁrf/NonSTP-KöltsVis Nincs</t>
  </si>
  <si>
    <t>EBNL000000901441</t>
  </si>
  <si>
    <t>Közl-14R  -Ebank EBNL referencia-KötelezettSzla HUF-FCY-EQ átutalás-Konverziós-EgyediÁrf/NonSTP-KöltsVis Nincs</t>
  </si>
  <si>
    <t>EBNL000000901442</t>
  </si>
  <si>
    <t>Közl-21G  -Forint konverziós-Ebank EBNL referencia-KötelezettSzla FCY-HUF-Bankon belüli átutalás-Konverziós-Sürgős/AzonKonv-EgyediÁrf/NonSTP-KöltsVis Nincs</t>
  </si>
  <si>
    <t>EBNL000000901443</t>
  </si>
  <si>
    <t>Közl-21G  -Forint konverziós-Ebank EBNL referencia-KötelezettSzla FCY-HUF-Bankon belüli átutalás-Konverziós-EgyediÁrf/NonSTP-KöltsVis Nincs</t>
  </si>
  <si>
    <t>EBNL000000901444</t>
  </si>
  <si>
    <t>Közl-21M  -Forint konverziós-Ebank EBNL referencia-KötelezettSzla FCY-HUF-Bankon belüli átvezetés-Konverziós-Sürgős/AzonKonv-EgyediÁrf/NonSTP-KöltsVis Nincs</t>
  </si>
  <si>
    <t>EBNL000000901445</t>
  </si>
  <si>
    <t>Közl-21M  -Forint konverziós-Ebank EBNL referencia-KötelezettSzla FCY-HUF-Bankon belüli átvezetés-Konverziós-EgyediÁrf/NonSTP-KöltsVis Nincs</t>
  </si>
  <si>
    <t>EBNL000000901446</t>
  </si>
  <si>
    <t>Közl-33H  -Ebank EBNL referencia-KötelezettSzla HUF-FCY-Bankon kívül utalás-Konverziós-EgyediÁrf/NonSTP-KöltsVis Osztott</t>
  </si>
  <si>
    <t>EBNL000000901447</t>
  </si>
  <si>
    <t>Közl-33I  -Ebank EBNL referencia-KötelezettSzla HUF-FCY-Bankon kívül utalás-Konverziós-EgyediÁrf/NonSTP-KöltsVis Indító</t>
  </si>
  <si>
    <t>EBNL000000901448</t>
  </si>
  <si>
    <t>Közl-33J-Ebank EBNL referencia-KötelezettSzla HUF-FCY-Bankon kívül utalás-Konverziós-EgyediÁrf/NonSTP-KöltsVis Kedvezm</t>
  </si>
  <si>
    <t>EBNL000000901449</t>
  </si>
  <si>
    <t>Közl-36Q-Ebank EBNL referencia-KötelezettSzla FCY-FCY Bankon kívül utalás-Konverziós-EgyediÁrf/NonSTP-KöltsVis Osztott</t>
  </si>
  <si>
    <t>EBNL000000901450</t>
  </si>
  <si>
    <t>Közl-36R-Ebank EBNL referencia-KötelezettSzla FCY-FCY Bankon kívül utalás-Konverziós-EgyediÁrf/NonSTP-KöltsVis Indító</t>
  </si>
  <si>
    <t>EBNL000000901451</t>
  </si>
  <si>
    <t>Közl-36S-Ebank EBNL referencia-KötelezettSzla FCY-FCY Bankon kívül utalás-Konverziós-EgyediÁrf/NonSTP-KöltsVis Kedvezm</t>
  </si>
  <si>
    <t>EBNL000000901452</t>
  </si>
  <si>
    <t>Közl-38R-Ebank EBNL referencia-KötelezettSzla FCY-FCY Bankon kívül utalás-EgyediÁrf/NonSTP-KöltsVis Osztott</t>
  </si>
  <si>
    <t>EBNL000000901453</t>
  </si>
  <si>
    <t>Közl-38S-Ebank EBNL referencia-KötelezettSzla FCY-FCY Bankon kívül utalás-EgyediÁrf/NonSTP-KöltsVis Indító</t>
  </si>
  <si>
    <t>EBNL000000901454</t>
  </si>
  <si>
    <t>Közl-38T-Ebank EBNL referencia-KötelezettSzla FCY-FCY Bankon kívül utalás-EgyediÁrf/NonSTP-KöltsVis Kedvezm</t>
  </si>
  <si>
    <t>EBNL000000901455</t>
  </si>
  <si>
    <t>Közl-04P-Ebank EBNL referencia-KötelezettSzla FCY-FCY-EQ átvezetés-KöltsVis Nincs</t>
  </si>
  <si>
    <t>EBNL000000901456</t>
  </si>
  <si>
    <t>Közl-04Q-Ebank EBNL referencia-KötelezettSzla FCY-FCY-EQ átutalás-KöltsVis Nincs</t>
  </si>
  <si>
    <t>EBNL000000901457</t>
  </si>
  <si>
    <t>Közl-06W-Forint konverziós-Ebank EBNL referencia-KötelezettSzla FCY-HUF-EQ átutalás-Konverziós-Sürgős/AzonKonv-KöltsVis Nincs</t>
  </si>
  <si>
    <t>EBNL000000901458</t>
  </si>
  <si>
    <t>Közl-06W-Forint konverziós-Ebank EBNL referencia-KötelezettSzla FCY-HUF-EQ átutalás-Konverziós-KöltsVis Nincs</t>
  </si>
  <si>
    <t>EBNL000000901459</t>
  </si>
  <si>
    <t>Közl-07L-Forint konverziós-Ebank EBNL referencia-KötelezettSzla FCY-HUF-EQ átvezetés-Konverziós-Sürgős/AzonKonv-KöltsVis Nincs</t>
  </si>
  <si>
    <t>EBNL000000901460</t>
  </si>
  <si>
    <t>Közl-07L-Forint konverziós-Ebank EBNL referencia-KötelezettSzla FCY-HUF-EQ átvezetés-Konverziós-KöltsVis Nincs</t>
  </si>
  <si>
    <t>EBNL000000901461</t>
  </si>
  <si>
    <t>Közl-13K-Ebank EBNL referencia-KötelezettSzla HUF-FCY-Bankon belüli átutalás-Konverziós-KöltsVis Nincs</t>
  </si>
  <si>
    <t>EBNL000000901462</t>
  </si>
  <si>
    <t>Közl-14G-Ebank EBNL referencia-KötelezettSzla FCY-FCY-EQ átvezetés-Konverziós-Sürgős/AzonKonv-KöltsVis Nincs</t>
  </si>
  <si>
    <t>EBNL000000901463</t>
  </si>
  <si>
    <t>Közl-14G-Ebank EBNL referencia-KötelezettSzla FCY-FCY-EQ átvezetés-Konverziós-KöltsVis Nincs</t>
  </si>
  <si>
    <t>EBNL000000901464</t>
  </si>
  <si>
    <t>Közl-14H-Ebank EBNL referencia-KötelezettSzla FCY-FCY-EQ átutalás-Konverziós-Sürgős/AzonKonv-KöltsVis Nincs</t>
  </si>
  <si>
    <t>EBNL000000901465</t>
  </si>
  <si>
    <t>Közl-14H-Ebank EBNL referencia-KötelezettSzla FCY-FCY-EQ átutalás-Konverziós-KöltsVis Nincs</t>
  </si>
  <si>
    <t>EBNL000000901466</t>
  </si>
  <si>
    <t>Közl-14O-Ebank EBNL referencia-KötelezettSzla HUF-FCY-EQ átvezetés-Konverziós-Sürgős/AzonKonv-KöltsVis Nincs</t>
  </si>
  <si>
    <t>EBNL000000901467</t>
  </si>
  <si>
    <t>Közl-14O-Ebank EBNL referencia-KötelezettSzla HUF-FCY-EQ átvezetés-Konverziós-KöltsVis Nincs</t>
  </si>
  <si>
    <t>EBNL000000901468</t>
  </si>
  <si>
    <t>Közl-14P-Ebank EBNL referencia-KötelezettSzla HUF-FCY-EQ átutalás-Konverziós-Sürgős/AzonKonv-KöltsVis Nincs</t>
  </si>
  <si>
    <t>EBNL000000901469</t>
  </si>
  <si>
    <t>Közl-14P-Ebank EBNL referencia-KötelezettSzla HUF-FCY-EQ átutalás-Konverziós-KöltsVis Nincs</t>
  </si>
  <si>
    <t>EBNL000000901470</t>
  </si>
  <si>
    <t>Közl-15B-Ebank EBNL referencia-KötelezettSzla FCY-FCY-Bankon belüli átutalás-Konverziós-KöltsVis Nincs</t>
  </si>
  <si>
    <t>EBNL000000901471</t>
  </si>
  <si>
    <t>Közl-181-Ebank EBNL referencia-KötelezettSzla FCY-FCY-Bankon belüli átutalás-Sürgős/AzonKonv-KöltsVis Nincs</t>
  </si>
  <si>
    <t>EBNL000000901472</t>
  </si>
  <si>
    <t>Közl-181-Ebank EBNL referencia-KötelezettSzla FCY-FCY-Bankon belüli átutalás-KöltsVis Nincs</t>
  </si>
  <si>
    <t>EBNL000000901473</t>
  </si>
  <si>
    <t>Közl-21E-Forint konverziós-Ebank EBNL referencia-KötelezettSzla FCY-HUF-Bankon belüli átutalás-Konverziós-Sürgős/AzonKonv-KöltsVis Nincs</t>
  </si>
  <si>
    <t>EBNL000000901474</t>
  </si>
  <si>
    <t>Közl-21E-Forint konverziós-Ebank EBNL referencia-KötelezettSzla FCY-HUF-Bankon belüli átutalás-Konverziós-KöltsVis Nincs</t>
  </si>
  <si>
    <t>EBNL000000901475</t>
  </si>
  <si>
    <t>Közl-21O-Forint konverziós-Ebank EBNL referencia-KötelezettSzla FCY-HUF-Bankon belüli átvezetés-Konverziós-Sürgős/AzonKonv-KöltsVis Nincs</t>
  </si>
  <si>
    <t>EBNL000000901476</t>
  </si>
  <si>
    <t>Közl-21O-Forint konverziós-Ebank EBNL referencia-KötelezettSzla FCY-HUF-Bankon belüli átvezetés-Konverziós-KöltsVis Nincs</t>
  </si>
  <si>
    <t>EBNL000000901477</t>
  </si>
  <si>
    <t>Közl-33E-Ebank EBNL referencia-KötelezettSzla HUF-FCY-Bankon kívül utalás-Konverziós-KöltsVis Osztott</t>
  </si>
  <si>
    <t>EBNL000000901478</t>
  </si>
  <si>
    <t>Közl-33F-Ebank EBNL referencia-KötelezettSzla HUF-FCY-Bankon kívül utalás-Konverziós-KöltsVis Indító</t>
  </si>
  <si>
    <t>EBNL000000901479</t>
  </si>
  <si>
    <t>Közl-33G-Ebank EBNL referencia-KötelezettSzla HUF-FCY-Bankon kívül utalás-Konverziós-KöltsVis Kedvezm</t>
  </si>
  <si>
    <t>EBNL000000901480</t>
  </si>
  <si>
    <t>Közl-36N-Ebank EBNL referencia-KötelezettSzla FCY-FCY Bankon kívül utalás-Konverziós-KöltsVis Osztott</t>
  </si>
  <si>
    <t>EBNL000000901481</t>
  </si>
  <si>
    <t>Közl-36O-Ebank EBNL referencia-KötelezettSzla FCY-FCY Bankon kívül utalás-Konverziós-KöltsVis Indító</t>
  </si>
  <si>
    <t>EBNL000000901482</t>
  </si>
  <si>
    <t>Közl-36P-Ebank EBNL referencia-KötelezettSzla FCY-FCY Bankon kívül utalás-Konverziós-KöltsVis Kedvezm</t>
  </si>
  <si>
    <t>EBNL000000901483</t>
  </si>
  <si>
    <t>Közl-38O-Ebank EBNL referencia-KötelezettSzla FCY-FCY Bankon kívül utalás-KöltsVis Osztott</t>
  </si>
  <si>
    <t>EBNL000000901484</t>
  </si>
  <si>
    <t>Közl-38P-Ebank EBNL referencia-KötelezettSzla FCY-FCY Bankon kívül utalás-KöltsVis Indító</t>
  </si>
  <si>
    <t>EBNL000000901485</t>
  </si>
  <si>
    <t>Közl-38Q-Ebank EBNL referencia-KötelezettSzla FCY-FCY Bankon kívül utalás-KöltsVis Kedvezm</t>
  </si>
  <si>
    <t>EBNL000000901486</t>
  </si>
  <si>
    <t>Közl-14P  -Ebank EBNL referencia-KötelezettSzla HUF-FCY-EQ átutalás-Konverziós-Sürgős/AzonKonv-KöltsVis Nincs</t>
  </si>
  <si>
    <t>EBNL000000901487</t>
  </si>
  <si>
    <t>Közl-14P  -Ebank EBNL referencia-KötelezettSzla HUF-FCY-EQ átutalás-Konverziós-KöltsVis Nincs</t>
  </si>
  <si>
    <t>EBNL000000901488</t>
  </si>
  <si>
    <t>Közl-15B  -Ebank EBNL referencia-KötelezettSzla FCY-FCY-Bankon belüli átutalás-Konverziós-KöltsVis Nincs</t>
  </si>
  <si>
    <t>EBNL000000901489</t>
  </si>
  <si>
    <t>Közl-181  -Ebank EBNL referencia-KötelezettSzla FCY-FCY-Bankon belüli átutalás-Sürgős/AzonKonv-KöltsVis Nincs</t>
  </si>
  <si>
    <t>EBNL000000901490</t>
  </si>
  <si>
    <t>Közl-181  -Ebank EBNL referencia-KötelezettSzla FCY-FCY-Bankon belüli átutalás-KöltsVis Nincs</t>
  </si>
  <si>
    <t>EBNL000000901491</t>
  </si>
  <si>
    <t>Közl-21E  -Forint konverziós-Ebank EBNL referencia-KötelezettSzla FCY-HUF-Bankon belüli átutalás-Konverziós-Sürgős/AzonKonv-KöltsVis Nincs</t>
  </si>
  <si>
    <t>EBNL000000901492</t>
  </si>
  <si>
    <t>Közl-21E  -Forint konverziós-Ebank EBNL referencia-KötelezettSzla FCY-HUF-Bankon belüli átutalás-Konverziós-KöltsVis Nincs</t>
  </si>
  <si>
    <t>EBNL000000901493</t>
  </si>
  <si>
    <t>Közl-21O  -Forint konverziós-Ebank EBNL referencia-KötelezettSzla FCY-HUF-Bankon belüli átvezetés-Konverziós-Sürgős/AzonKonv-KöltsVis Nincs</t>
  </si>
  <si>
    <t>EBNL000000901494</t>
  </si>
  <si>
    <t>Közl-21O  -Forint konverziós-Ebank EBNL referencia-KötelezettSzla FCY-HUF-Bankon belüli átvezetés-Konverziós-KöltsVis Nincs</t>
  </si>
  <si>
    <t>EBNL000000901495</t>
  </si>
  <si>
    <t>Közl-33E  -Ebank EBNL referencia-KötelezettSzla HUF-FCY-Bankon kívül utalás-Konverziós-KöltsVis Osztott</t>
  </si>
  <si>
    <t>EBNL000000901496</t>
  </si>
  <si>
    <t>Közl-33F  -Ebank EBNL referencia-KötelezettSzla HUF-FCY-Bankon kívül utalás-Konverziós-KöltsVis Indító</t>
  </si>
  <si>
    <t>EBNL000000901497</t>
  </si>
  <si>
    <t>Közl-33G  -Ebank EBNL referencia-KötelezettSzla HUF-FCY-Bankon kívül utalás-Konverziós-KöltsVis Kedvezm</t>
  </si>
  <si>
    <t>EBNL000000901498</t>
  </si>
  <si>
    <t>Közl-36N  -Ebank EBNL referencia-KötelezettSzla FCY-FCY Bankon kívül utalás-Konverziós-KöltsVis Osztott</t>
  </si>
  <si>
    <t>EBNL000000901499</t>
  </si>
  <si>
    <t>Közl-36O  -Ebank EBNL referencia-KötelezettSzla FCY-FCY Bankon kívül utalás-Konverziós-KöltsVis Indító</t>
  </si>
  <si>
    <t>EBNL000000901500</t>
  </si>
  <si>
    <t>Közl-36P  -Ebank EBNL referencia-KötelezettSzla FCY-FCY Bankon kívül utalás-Konverziós-KöltsVis Kedvezm</t>
  </si>
  <si>
    <t>EBNL000000901501</t>
  </si>
  <si>
    <t>Közl-38O  -Ebank EBNL referencia-KötelezettSzla FCY-FCY Bankon kívül utalás-KöltsVis Osztott</t>
  </si>
  <si>
    <t>EBNL000000901502</t>
  </si>
  <si>
    <t>Közl-38P  -Ebank EBNL referencia-KötelezettSzla FCY-FCY Bankon kívül utalás-KöltsVis Indító</t>
  </si>
  <si>
    <t>EBNL000000901503</t>
  </si>
  <si>
    <t>Közl-38Q  -Ebank EBNL referencia-KötelezettSzla FCY-FCY Bankon kívül utalás-KöltsVis Kedvezm</t>
  </si>
  <si>
    <t>2</t>
  </si>
  <si>
    <t>Zeusz átvezetés kedvezm.</t>
  </si>
  <si>
    <t>Zeusz céges átvezetés kedvezm.</t>
  </si>
  <si>
    <t>chrgbr</t>
  </si>
  <si>
    <t>SLEV</t>
  </si>
  <si>
    <t>DEBT</t>
  </si>
  <si>
    <t>CRED</t>
  </si>
  <si>
    <t>instfordbtragt</t>
  </si>
  <si>
    <t>Instrukciók</t>
  </si>
  <si>
    <t>svclvl</t>
  </si>
  <si>
    <t>URGP</t>
  </si>
  <si>
    <t>DB</t>
  </si>
  <si>
    <t>avae</t>
  </si>
  <si>
    <t>DA</t>
  </si>
  <si>
    <t>DV</t>
  </si>
  <si>
    <t>EBNGOA0000101219</t>
  </si>
  <si>
    <t>EBNGOA0000101220</t>
  </si>
  <si>
    <t>EBNGOA0000101221</t>
  </si>
  <si>
    <t>EBNGOA0000101222</t>
  </si>
  <si>
    <t>EBNGOA0000101223</t>
  </si>
  <si>
    <t>EBNGOA0000101224</t>
  </si>
  <si>
    <t>EBNGOA0000101225</t>
  </si>
  <si>
    <t>EBNGOA0000101226</t>
  </si>
  <si>
    <t>EBNGOA0000101227</t>
  </si>
  <si>
    <t>EBNGOA0000101228</t>
  </si>
  <si>
    <t>EBNGOA0000101229</t>
  </si>
  <si>
    <t>EBNGOA0000101230</t>
  </si>
  <si>
    <t>EBNGOA0000101231</t>
  </si>
  <si>
    <t>EBNGOA0000101232</t>
  </si>
  <si>
    <t>EBNGOA0000101233</t>
  </si>
  <si>
    <t>EBNGOA0000101234</t>
  </si>
  <si>
    <t>EBNGOA0000101235</t>
  </si>
  <si>
    <t>EBNGOA0000101236</t>
  </si>
  <si>
    <t>EBNGOA0000101237</t>
  </si>
  <si>
    <t>EBNGOA0000101238</t>
  </si>
  <si>
    <t>EBNGOA0000101239</t>
  </si>
  <si>
    <t>EBNGOA0000101240</t>
  </si>
  <si>
    <t>EBNGOA0000101241</t>
  </si>
  <si>
    <t>EBNGOA0000101242</t>
  </si>
  <si>
    <t>EBNGOA0000101243</t>
  </si>
  <si>
    <t>EBNGOA0000101244</t>
  </si>
  <si>
    <t>EBNGOA0000101245</t>
  </si>
  <si>
    <t>EBNGOA0000101246</t>
  </si>
  <si>
    <t>EBNGOA0000101247</t>
  </si>
  <si>
    <t>EBNGOA0000101248</t>
  </si>
  <si>
    <t>EBNGOA0000101249</t>
  </si>
  <si>
    <t>EBNGOA0000101250</t>
  </si>
  <si>
    <t>EBNGOA0000101251</t>
  </si>
  <si>
    <t>EBNGOA0000101252</t>
  </si>
  <si>
    <t>EBNGOA0000101253</t>
  </si>
  <si>
    <t>EBNGOA0000101254</t>
  </si>
  <si>
    <t>EBNGOA0000101255</t>
  </si>
  <si>
    <t>EBNGOA0000101256</t>
  </si>
  <si>
    <t>EBNGOA0000101257</t>
  </si>
  <si>
    <t>EBNGOA0000101258</t>
  </si>
  <si>
    <t>EBNGOA0000101259</t>
  </si>
  <si>
    <t>EBNGOA0000101260</t>
  </si>
  <si>
    <t>EBNGOA0000101261</t>
  </si>
  <si>
    <t>EBNGOA0000101262</t>
  </si>
  <si>
    <t>EBNGOA0000101263</t>
  </si>
  <si>
    <t>EBNGOA0000101264</t>
  </si>
  <si>
    <t>EBNGOA0000101265</t>
  </si>
  <si>
    <t>EBNGOA0000101266</t>
  </si>
  <si>
    <t>EBNGOA0000101267</t>
  </si>
  <si>
    <t>EBNGOA0000101268</t>
  </si>
  <si>
    <t>EBNGOA0000101269</t>
  </si>
  <si>
    <t>EBNGOA0000101270</t>
  </si>
  <si>
    <t>EBNGOA0000101271</t>
  </si>
  <si>
    <t>EBNGOA0000101272</t>
  </si>
  <si>
    <t>EBNGOA0000101273</t>
  </si>
  <si>
    <t>EBNGOA0000101274</t>
  </si>
  <si>
    <t>EBNGOA0000101275</t>
  </si>
  <si>
    <t>EBNGOA0000101276</t>
  </si>
  <si>
    <t>EBNGOA0000101277</t>
  </si>
  <si>
    <t>EBNGOA0000101278</t>
  </si>
  <si>
    <t>EBNGOA0000101279</t>
  </si>
  <si>
    <t>EBNGOA0000101280</t>
  </si>
  <si>
    <t>EBNGOA0000101281</t>
  </si>
  <si>
    <t>EBNGOA0000101282</t>
  </si>
  <si>
    <t>EBNGOA0000101283</t>
  </si>
  <si>
    <t>EBNGOA0000101284</t>
  </si>
  <si>
    <t>EBNGOA0000101285</t>
  </si>
  <si>
    <t>EBNGOA0000101286</t>
  </si>
  <si>
    <t>EBNGOA0000101287</t>
  </si>
  <si>
    <t>EBNGOA0000101288</t>
  </si>
  <si>
    <t>EBNGOA0000101289</t>
  </si>
  <si>
    <t>EBNGOA0000101290</t>
  </si>
  <si>
    <t>EBNGOA0000101291</t>
  </si>
  <si>
    <t>EBNGOA0000101292</t>
  </si>
  <si>
    <t>EBNGOA0000101293</t>
  </si>
  <si>
    <t>EBNGOA0000101294</t>
  </si>
  <si>
    <t>EBNGOA0000101295</t>
  </si>
  <si>
    <t>EBNGOA0000101296</t>
  </si>
  <si>
    <t>EBNGOA0000101297</t>
  </si>
  <si>
    <t>EBNGOA0000101298</t>
  </si>
  <si>
    <t>EBNGOA0000101299</t>
  </si>
  <si>
    <t>EBNGOA0000101300</t>
  </si>
  <si>
    <t>EBNGOA0000101301</t>
  </si>
  <si>
    <t>EBNGOA0000101302</t>
  </si>
  <si>
    <t>EBNGOA0000101303</t>
  </si>
  <si>
    <t>EBNGOA0000101304</t>
  </si>
  <si>
    <t>EBNGOA0000101305</t>
  </si>
  <si>
    <t>EBNGOA0000101306</t>
  </si>
  <si>
    <t>EBNGOA0000101307</t>
  </si>
  <si>
    <t>EBNGOA0000101308</t>
  </si>
  <si>
    <t>EBNGOA0000101309</t>
  </si>
  <si>
    <t>EBNGOA0000101310</t>
  </si>
  <si>
    <t>EBNGOA0000101311</t>
  </si>
  <si>
    <t>EBNGOA0000101312</t>
  </si>
  <si>
    <t>EBNGOA0000101313</t>
  </si>
  <si>
    <t>EBNGOA0000101314</t>
  </si>
  <si>
    <t>EBNGOA0000101315</t>
  </si>
  <si>
    <t>EBNGOA0000101316</t>
  </si>
  <si>
    <t>EBNGOA0000101317</t>
  </si>
  <si>
    <t>EBNGOA0000101318</t>
  </si>
  <si>
    <t>EBNGOA0000101319</t>
  </si>
  <si>
    <t>EBNGOA0000101320</t>
  </si>
  <si>
    <t>EBNGOA0000101321</t>
  </si>
  <si>
    <t>EBNGOA0000101322</t>
  </si>
  <si>
    <t>EBNGOA0000101323</t>
  </si>
  <si>
    <t>EBNGOA0000101324</t>
  </si>
  <si>
    <t>EBNGOA0000101325</t>
  </si>
  <si>
    <t>EBNGOA0000101326</t>
  </si>
  <si>
    <t>EBNGOA0000101327</t>
  </si>
  <si>
    <t>EBNGOA0000101328</t>
  </si>
  <si>
    <t>EBNGOA0000101329</t>
  </si>
  <si>
    <t>EBNGOA0000101330</t>
  </si>
  <si>
    <t>EBNGOA0000101331</t>
  </si>
  <si>
    <t>EBNGOA0000101332</t>
  </si>
  <si>
    <t>EBNGOA0000101333</t>
  </si>
  <si>
    <t>EBNGOA0000101334</t>
  </si>
  <si>
    <t>EBNGOA0000101335</t>
  </si>
  <si>
    <t>EBNGOA0000101336</t>
  </si>
  <si>
    <t>EBNGOA0000101337</t>
  </si>
  <si>
    <t>EBNGOA0000101338</t>
  </si>
  <si>
    <t>EBNGOA0000101339</t>
  </si>
  <si>
    <t>EBNGOA0000101340</t>
  </si>
  <si>
    <t>EBNGOA0000101341</t>
  </si>
  <si>
    <t>EBNGOA0000101342</t>
  </si>
  <si>
    <t>EBNGOA0000101343</t>
  </si>
  <si>
    <t>EBNGOA0000101344</t>
  </si>
  <si>
    <t>EBNGOA0000101345</t>
  </si>
  <si>
    <t>EBNGOA0000101346</t>
  </si>
  <si>
    <t>EBNGOA0000101347</t>
  </si>
  <si>
    <t>EBNGOA0000101348</t>
  </si>
  <si>
    <t>EBNGOA0000101349</t>
  </si>
  <si>
    <t>EBNGOA0000101350</t>
  </si>
  <si>
    <t>EBNGOA0000101351</t>
  </si>
  <si>
    <t>EBNGOA0000101352</t>
  </si>
  <si>
    <t>EBNGOA0000101353</t>
  </si>
  <si>
    <t>EBNGOA0000101354</t>
  </si>
  <si>
    <t>EBNGOA0000101355</t>
  </si>
  <si>
    <t>EBNGOA0000101356</t>
  </si>
  <si>
    <t>EBNGOA0000101357</t>
  </si>
  <si>
    <t>EBNGOA0000101358</t>
  </si>
  <si>
    <t>EBNGOA0000101359</t>
  </si>
  <si>
    <t>EBNGOA0000101360</t>
  </si>
  <si>
    <t>EBNGOA0000101361</t>
  </si>
  <si>
    <t>EBNGOA0000101362</t>
  </si>
  <si>
    <t>EBNGOA0000101363</t>
  </si>
  <si>
    <t>EBNGOA0000101364</t>
  </si>
  <si>
    <t>EBNGOA0000101365</t>
  </si>
  <si>
    <t>EBNGOA0000101366</t>
  </si>
  <si>
    <t>EBNGOA0000101367</t>
  </si>
  <si>
    <t>EBNGOA0000101368</t>
  </si>
  <si>
    <t>EBNGOA0000101369</t>
  </si>
  <si>
    <t>EBNGOA0000101370</t>
  </si>
  <si>
    <t>EBNGOA0000101371</t>
  </si>
  <si>
    <t>EBNGOA0000101372</t>
  </si>
  <si>
    <t>EBNGOA0000101373</t>
  </si>
  <si>
    <t>EBNGOA0000101374</t>
  </si>
  <si>
    <t>EBNGOA0000101375</t>
  </si>
  <si>
    <t>EBNGOA0000101376</t>
  </si>
  <si>
    <t>EBNGOA0000101377</t>
  </si>
  <si>
    <t>EBNGOA0000101378</t>
  </si>
  <si>
    <t>EBNGOA0000101379</t>
  </si>
  <si>
    <t>EBNGOA0000101380</t>
  </si>
  <si>
    <t>EBNGOA0000101381</t>
  </si>
  <si>
    <t>EBNGOA0000101382</t>
  </si>
  <si>
    <t>EBNGOA0000101383</t>
  </si>
  <si>
    <t>EBNGOA0000101384</t>
  </si>
  <si>
    <t>EBNGOA0000101385</t>
  </si>
  <si>
    <t>EBNGOA0000101386</t>
  </si>
  <si>
    <t>EBNGOA0000101387</t>
  </si>
  <si>
    <t>EBNGOA0000101388</t>
  </si>
  <si>
    <t>EBNGOA0000101389</t>
  </si>
  <si>
    <t>EBNGOA0000101390</t>
  </si>
  <si>
    <t>EBNGOA0000101391</t>
  </si>
  <si>
    <t>EBNGOA0000101392</t>
  </si>
  <si>
    <t>EBNGOA0000101393</t>
  </si>
  <si>
    <t>EBNGOA0000101394</t>
  </si>
  <si>
    <t>EBNGOA0000101395</t>
  </si>
  <si>
    <t>EBNGOA0000101396</t>
  </si>
  <si>
    <t>EBNGOA0000101397</t>
  </si>
  <si>
    <t>EBNGOA0000101398</t>
  </si>
  <si>
    <t>EBNGOA0000101399</t>
  </si>
  <si>
    <t>EBNGOA0000101400</t>
  </si>
  <si>
    <t>EBNGOA0000101401</t>
  </si>
  <si>
    <t>EBNGOA0000101402</t>
  </si>
  <si>
    <t>EBNGOA0000101403</t>
  </si>
  <si>
    <t>EBNGOA0000101404</t>
  </si>
  <si>
    <t>EBNGOA0000101405</t>
  </si>
  <si>
    <t>EBNGOA0000101406</t>
  </si>
  <si>
    <t>EBNGOA0000101407</t>
  </si>
  <si>
    <t>EBNGOA0000101408</t>
  </si>
  <si>
    <t>EBNGOA0000101409</t>
  </si>
  <si>
    <t>EBNGOA0000101410</t>
  </si>
  <si>
    <t>EBNGOA0000101411</t>
  </si>
  <si>
    <t>EBNGOA0000101412</t>
  </si>
  <si>
    <t>EBNGOA0000101413</t>
  </si>
  <si>
    <t>EBNGOA0000101414</t>
  </si>
  <si>
    <t>EBNGOA0000101415</t>
  </si>
  <si>
    <t>EBNGOA0000101416</t>
  </si>
  <si>
    <t>EBNGOA0000101417</t>
  </si>
  <si>
    <t>EBNGOA0000101418</t>
  </si>
  <si>
    <t>EBNGOA0000101419</t>
  </si>
  <si>
    <t>EBNGOA0000101420</t>
  </si>
  <si>
    <t>EBNGOA0000101421</t>
  </si>
  <si>
    <t>EBNGOA0000101422</t>
  </si>
  <si>
    <t>EBNGOA0000101423</t>
  </si>
  <si>
    <t>EBNGOA0000101424</t>
  </si>
  <si>
    <t>EBNGOA0000101425</t>
  </si>
  <si>
    <t>EBNGOA0000101426</t>
  </si>
  <si>
    <t>EBNGOA0000101427</t>
  </si>
  <si>
    <t>xmlschema</t>
  </si>
  <si>
    <t>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</si>
</sst>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/>
    <xf numFmtId="0" fontId="0" fillId="0" borderId="0" xfId="0" applyNumberForma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4"/>
  <sheetViews>
    <sheetView tabSelected="1" workbookViewId="0"/>
  </sheetViews>
  <sheetFormatPr defaultRowHeight="14.4" x14ac:dyDescent="0.3"/>
  <cols>
    <col min="1" max="1" width="10.109375" bestFit="1" customWidth="1"/>
    <col min="2" max="2" width="17.88671875" bestFit="1" customWidth="1"/>
    <col min="3" max="3" width="11.33203125" bestFit="1" customWidth="1"/>
    <col min="4" max="4" width="17.88671875" bestFit="1" customWidth="1"/>
    <col min="5" max="5" width="10.6640625" bestFit="1" customWidth="1"/>
    <col min="6" max="6" width="30.109375" bestFit="1" customWidth="1"/>
    <col min="7" max="7" width="14.33203125" bestFit="1" customWidth="1"/>
    <col min="8" max="8" width="12.5546875" bestFit="1" customWidth="1"/>
    <col min="9" max="9" width="30.109375" bestFit="1" customWidth="1"/>
    <col min="10" max="10" width="15.5546875" bestFit="1" customWidth="1"/>
    <col min="11" max="12" width="17.88671875" bestFit="1" customWidth="1"/>
    <col min="13" max="13" width="10.33203125" bestFit="1" customWidth="1"/>
    <col min="14" max="14" width="5" bestFit="1" customWidth="1"/>
    <col min="15" max="15" width="11.33203125" bestFit="1" customWidth="1"/>
    <col min="16" max="16" width="8.109375" bestFit="1" customWidth="1"/>
    <col min="17" max="17" width="8" bestFit="1" customWidth="1"/>
    <col min="18" max="19" width="30.109375" bestFit="1" customWidth="1"/>
    <col min="20" max="20" width="72.44140625" bestFit="1" customWidth="1"/>
  </cols>
  <sheetData>
    <row r="1" spans="1:24" x14ac:dyDescent="0.3">
      <c r="A1" t="s">
        <v>1420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</v>
      </c>
      <c r="M1" t="s">
        <v>10</v>
      </c>
      <c r="N1" t="s">
        <v>1208</v>
      </c>
      <c r="O1" t="s">
        <v>11</v>
      </c>
      <c r="P1" t="s">
        <v>12</v>
      </c>
      <c r="Q1" t="s">
        <v>13</v>
      </c>
      <c r="R1" t="s">
        <v>51</v>
      </c>
      <c r="S1" t="s">
        <v>14</v>
      </c>
      <c r="T1" t="s">
        <v>15</v>
      </c>
      <c r="U1" t="s">
        <v>1199</v>
      </c>
      <c r="V1" t="s">
        <v>1203</v>
      </c>
      <c r="W1" t="s">
        <v>1205</v>
      </c>
      <c r="X1" t="s">
        <v>16</v>
      </c>
    </row>
    <row r="2" spans="1:24" x14ac:dyDescent="0.3">
      <c r="A2" t="s">
        <v>1421</v>
      </c>
      <c r="B2" t="s">
        <v>397</v>
      </c>
      <c r="C2" t="s">
        <v>48</v>
      </c>
      <c r="D2" t="s">
        <v>397</v>
      </c>
      <c r="E2" t="s">
        <v>47</v>
      </c>
      <c r="F2" t="s">
        <v>398</v>
      </c>
      <c r="G2" t="s">
        <v>399</v>
      </c>
      <c r="H2" t="s">
        <v>17</v>
      </c>
      <c r="I2" t="s">
        <v>398</v>
      </c>
      <c r="J2" t="s">
        <v>18</v>
      </c>
      <c r="K2" t="s">
        <v>397</v>
      </c>
      <c r="L2" t="s">
        <v>397</v>
      </c>
      <c r="M2" t="s">
        <v>22</v>
      </c>
      <c r="N2" t="s">
        <v>1209</v>
      </c>
      <c r="O2" t="s">
        <v>1207</v>
      </c>
      <c r="P2" t="s">
        <v>376</v>
      </c>
      <c r="Q2" t="s">
        <v>377</v>
      </c>
      <c r="R2" t="s">
        <v>47</v>
      </c>
      <c r="S2" t="s">
        <v>393</v>
      </c>
      <c r="T2" t="s">
        <v>391</v>
      </c>
      <c r="U2" t="s">
        <v>47</v>
      </c>
      <c r="V2" t="s">
        <v>47</v>
      </c>
      <c r="W2" t="s">
        <v>47</v>
      </c>
      <c r="X2" t="s">
        <v>395</v>
      </c>
    </row>
    <row r="3" spans="1:24" x14ac:dyDescent="0.3">
      <c r="A3" t="s">
        <v>1421</v>
      </c>
      <c r="B3" t="s">
        <v>400</v>
      </c>
      <c r="C3" t="s">
        <v>46</v>
      </c>
      <c r="D3" t="s">
        <v>400</v>
      </c>
      <c r="E3" t="s">
        <v>47</v>
      </c>
      <c r="F3" t="s">
        <v>383</v>
      </c>
      <c r="G3" t="s">
        <v>382</v>
      </c>
      <c r="H3" t="s">
        <v>17</v>
      </c>
      <c r="I3" t="s">
        <v>383</v>
      </c>
      <c r="J3" t="s">
        <v>18</v>
      </c>
      <c r="K3" t="s">
        <v>400</v>
      </c>
      <c r="L3" t="s">
        <v>400</v>
      </c>
      <c r="M3" t="s">
        <v>22</v>
      </c>
      <c r="N3" t="s">
        <v>1210</v>
      </c>
      <c r="O3" t="s">
        <v>1207</v>
      </c>
      <c r="P3" t="s">
        <v>376</v>
      </c>
      <c r="Q3" t="s">
        <v>377</v>
      </c>
      <c r="R3" t="s">
        <v>47</v>
      </c>
      <c r="S3" t="s">
        <v>383</v>
      </c>
      <c r="T3" t="s">
        <v>392</v>
      </c>
      <c r="U3" t="s">
        <v>47</v>
      </c>
      <c r="V3" t="s">
        <v>47</v>
      </c>
      <c r="W3" t="s">
        <v>47</v>
      </c>
      <c r="X3" t="s">
        <v>401</v>
      </c>
    </row>
    <row r="4" spans="1:24" x14ac:dyDescent="0.3">
      <c r="A4" t="s">
        <v>1421</v>
      </c>
      <c r="B4" t="s">
        <v>402</v>
      </c>
      <c r="C4" t="s">
        <v>46</v>
      </c>
      <c r="D4" t="s">
        <v>402</v>
      </c>
      <c r="E4" t="s">
        <v>47</v>
      </c>
      <c r="F4" t="s">
        <v>383</v>
      </c>
      <c r="G4" t="s">
        <v>382</v>
      </c>
      <c r="H4" t="s">
        <v>17</v>
      </c>
      <c r="I4" t="s">
        <v>383</v>
      </c>
      <c r="J4" t="s">
        <v>18</v>
      </c>
      <c r="K4" t="s">
        <v>402</v>
      </c>
      <c r="L4" t="s">
        <v>402</v>
      </c>
      <c r="M4" t="s">
        <v>22</v>
      </c>
      <c r="N4" t="s">
        <v>1209</v>
      </c>
      <c r="O4" t="s">
        <v>1207</v>
      </c>
      <c r="P4" t="s">
        <v>376</v>
      </c>
      <c r="Q4" t="s">
        <v>377</v>
      </c>
      <c r="R4" t="s">
        <v>47</v>
      </c>
      <c r="S4" t="s">
        <v>393</v>
      </c>
      <c r="T4" t="s">
        <v>391</v>
      </c>
      <c r="U4" t="s">
        <v>47</v>
      </c>
      <c r="V4" t="s">
        <v>47</v>
      </c>
      <c r="W4" t="s">
        <v>47</v>
      </c>
      <c r="X4" t="s">
        <v>403</v>
      </c>
    </row>
    <row r="5" spans="1:24" x14ac:dyDescent="0.3">
      <c r="A5" t="s">
        <v>1421</v>
      </c>
      <c r="B5" t="s">
        <v>404</v>
      </c>
      <c r="C5" t="s">
        <v>46</v>
      </c>
      <c r="D5" t="s">
        <v>404</v>
      </c>
      <c r="E5" t="s">
        <v>47</v>
      </c>
      <c r="F5" t="s">
        <v>383</v>
      </c>
      <c r="G5" t="s">
        <v>382</v>
      </c>
      <c r="H5" t="s">
        <v>17</v>
      </c>
      <c r="I5" t="s">
        <v>383</v>
      </c>
      <c r="J5" t="s">
        <v>18</v>
      </c>
      <c r="K5" t="s">
        <v>404</v>
      </c>
      <c r="L5" t="s">
        <v>404</v>
      </c>
      <c r="M5" t="s">
        <v>22</v>
      </c>
      <c r="N5" t="s">
        <v>1209</v>
      </c>
      <c r="O5" t="s">
        <v>1207</v>
      </c>
      <c r="P5" t="s">
        <v>405</v>
      </c>
      <c r="Q5" t="s">
        <v>1196</v>
      </c>
      <c r="R5" t="s">
        <v>47</v>
      </c>
      <c r="S5" t="s">
        <v>40</v>
      </c>
      <c r="T5" t="s">
        <v>41</v>
      </c>
      <c r="U5" t="s">
        <v>47</v>
      </c>
      <c r="V5" t="s">
        <v>47</v>
      </c>
      <c r="W5" t="s">
        <v>1206</v>
      </c>
      <c r="X5" t="s">
        <v>406</v>
      </c>
    </row>
    <row r="6" spans="1:24" x14ac:dyDescent="0.3">
      <c r="A6" t="s">
        <v>1421</v>
      </c>
      <c r="B6" t="s">
        <v>407</v>
      </c>
      <c r="C6" t="s">
        <v>46</v>
      </c>
      <c r="D6" t="s">
        <v>407</v>
      </c>
      <c r="E6" t="s">
        <v>47</v>
      </c>
      <c r="F6" t="s">
        <v>383</v>
      </c>
      <c r="G6" t="s">
        <v>382</v>
      </c>
      <c r="H6" t="s">
        <v>17</v>
      </c>
      <c r="I6" t="s">
        <v>383</v>
      </c>
      <c r="J6" t="s">
        <v>18</v>
      </c>
      <c r="K6" t="s">
        <v>407</v>
      </c>
      <c r="L6" t="s">
        <v>407</v>
      </c>
      <c r="M6" t="s">
        <v>22</v>
      </c>
      <c r="N6" t="s">
        <v>1209</v>
      </c>
      <c r="O6" t="s">
        <v>1207</v>
      </c>
      <c r="P6" t="s">
        <v>405</v>
      </c>
      <c r="Q6" t="s">
        <v>1196</v>
      </c>
      <c r="R6" t="s">
        <v>47</v>
      </c>
      <c r="S6" t="s">
        <v>40</v>
      </c>
      <c r="T6" t="s">
        <v>41</v>
      </c>
      <c r="U6" t="s">
        <v>47</v>
      </c>
      <c r="V6" t="s">
        <v>47</v>
      </c>
      <c r="W6" t="s">
        <v>47</v>
      </c>
      <c r="X6" t="s">
        <v>408</v>
      </c>
    </row>
    <row r="7" spans="1:24" x14ac:dyDescent="0.3">
      <c r="A7" t="s">
        <v>1421</v>
      </c>
      <c r="B7" t="s">
        <v>409</v>
      </c>
      <c r="C7" t="s">
        <v>46</v>
      </c>
      <c r="D7" t="s">
        <v>409</v>
      </c>
      <c r="E7" t="s">
        <v>47</v>
      </c>
      <c r="F7" t="s">
        <v>383</v>
      </c>
      <c r="G7" t="s">
        <v>382</v>
      </c>
      <c r="H7" t="s">
        <v>17</v>
      </c>
      <c r="I7" t="s">
        <v>383</v>
      </c>
      <c r="J7" t="s">
        <v>18</v>
      </c>
      <c r="K7" t="s">
        <v>409</v>
      </c>
      <c r="L7" t="s">
        <v>409</v>
      </c>
      <c r="M7" t="s">
        <v>22</v>
      </c>
      <c r="N7" t="s">
        <v>1210</v>
      </c>
      <c r="O7" t="s">
        <v>1207</v>
      </c>
      <c r="P7" t="s">
        <v>405</v>
      </c>
      <c r="Q7" t="s">
        <v>1196</v>
      </c>
      <c r="R7" t="s">
        <v>47</v>
      </c>
      <c r="S7" t="s">
        <v>19</v>
      </c>
      <c r="T7" t="s">
        <v>53</v>
      </c>
      <c r="U7" t="s">
        <v>47</v>
      </c>
      <c r="V7" t="s">
        <v>47</v>
      </c>
      <c r="W7" t="s">
        <v>1206</v>
      </c>
      <c r="X7" t="s">
        <v>410</v>
      </c>
    </row>
    <row r="8" spans="1:24" x14ac:dyDescent="0.3">
      <c r="A8" t="s">
        <v>1421</v>
      </c>
      <c r="B8" t="s">
        <v>411</v>
      </c>
      <c r="C8" t="s">
        <v>46</v>
      </c>
      <c r="D8" t="s">
        <v>411</v>
      </c>
      <c r="E8" t="s">
        <v>47</v>
      </c>
      <c r="F8" t="s">
        <v>383</v>
      </c>
      <c r="G8" t="s">
        <v>382</v>
      </c>
      <c r="H8" t="s">
        <v>17</v>
      </c>
      <c r="I8" t="s">
        <v>383</v>
      </c>
      <c r="J8" t="s">
        <v>18</v>
      </c>
      <c r="K8" t="s">
        <v>411</v>
      </c>
      <c r="L8" t="s">
        <v>411</v>
      </c>
      <c r="M8" t="s">
        <v>22</v>
      </c>
      <c r="N8" t="s">
        <v>1210</v>
      </c>
      <c r="O8" t="s">
        <v>1207</v>
      </c>
      <c r="P8" t="s">
        <v>405</v>
      </c>
      <c r="Q8" t="s">
        <v>1196</v>
      </c>
      <c r="R8" t="s">
        <v>47</v>
      </c>
      <c r="S8" t="s">
        <v>19</v>
      </c>
      <c r="T8" t="s">
        <v>53</v>
      </c>
      <c r="U8" t="s">
        <v>47</v>
      </c>
      <c r="V8" t="s">
        <v>47</v>
      </c>
      <c r="W8" t="s">
        <v>47</v>
      </c>
      <c r="X8" t="s">
        <v>412</v>
      </c>
    </row>
    <row r="9" spans="1:24" x14ac:dyDescent="0.3">
      <c r="A9" t="s">
        <v>1421</v>
      </c>
      <c r="B9" t="s">
        <v>413</v>
      </c>
      <c r="C9" t="s">
        <v>46</v>
      </c>
      <c r="D9" t="s">
        <v>413</v>
      </c>
      <c r="E9" t="s">
        <v>47</v>
      </c>
      <c r="F9" t="s">
        <v>19</v>
      </c>
      <c r="G9" t="s">
        <v>21</v>
      </c>
      <c r="H9" t="s">
        <v>17</v>
      </c>
      <c r="I9" t="s">
        <v>19</v>
      </c>
      <c r="J9" t="s">
        <v>18</v>
      </c>
      <c r="K9" t="s">
        <v>413</v>
      </c>
      <c r="L9" t="s">
        <v>413</v>
      </c>
      <c r="M9" t="s">
        <v>22</v>
      </c>
      <c r="N9" t="s">
        <v>1210</v>
      </c>
      <c r="O9" t="s">
        <v>1207</v>
      </c>
      <c r="P9" t="s">
        <v>376</v>
      </c>
      <c r="Q9" t="s">
        <v>377</v>
      </c>
      <c r="R9" t="s">
        <v>47</v>
      </c>
      <c r="S9" t="s">
        <v>383</v>
      </c>
      <c r="T9" t="s">
        <v>392</v>
      </c>
      <c r="U9" t="s">
        <v>47</v>
      </c>
      <c r="V9" t="s">
        <v>47</v>
      </c>
      <c r="W9" t="s">
        <v>1206</v>
      </c>
      <c r="X9" t="s">
        <v>414</v>
      </c>
    </row>
    <row r="10" spans="1:24" x14ac:dyDescent="0.3">
      <c r="A10" t="s">
        <v>1421</v>
      </c>
      <c r="B10" t="s">
        <v>415</v>
      </c>
      <c r="C10" t="s">
        <v>46</v>
      </c>
      <c r="D10" t="s">
        <v>415</v>
      </c>
      <c r="E10" t="s">
        <v>47</v>
      </c>
      <c r="F10" t="s">
        <v>19</v>
      </c>
      <c r="G10" t="s">
        <v>21</v>
      </c>
      <c r="H10" t="s">
        <v>17</v>
      </c>
      <c r="I10" t="s">
        <v>19</v>
      </c>
      <c r="J10" t="s">
        <v>18</v>
      </c>
      <c r="K10" t="s">
        <v>415</v>
      </c>
      <c r="L10" t="s">
        <v>415</v>
      </c>
      <c r="M10" t="s">
        <v>22</v>
      </c>
      <c r="N10" t="s">
        <v>1210</v>
      </c>
      <c r="O10" t="s">
        <v>1207</v>
      </c>
      <c r="P10" t="s">
        <v>376</v>
      </c>
      <c r="Q10" t="s">
        <v>377</v>
      </c>
      <c r="R10" t="s">
        <v>47</v>
      </c>
      <c r="S10" t="s">
        <v>383</v>
      </c>
      <c r="T10" t="s">
        <v>392</v>
      </c>
      <c r="U10" t="s">
        <v>47</v>
      </c>
      <c r="V10" t="s">
        <v>47</v>
      </c>
      <c r="W10" t="s">
        <v>47</v>
      </c>
      <c r="X10" t="s">
        <v>416</v>
      </c>
    </row>
    <row r="11" spans="1:24" x14ac:dyDescent="0.3">
      <c r="A11" t="s">
        <v>1421</v>
      </c>
      <c r="B11" t="s">
        <v>417</v>
      </c>
      <c r="C11" t="s">
        <v>46</v>
      </c>
      <c r="D11" t="s">
        <v>417</v>
      </c>
      <c r="E11" t="s">
        <v>47</v>
      </c>
      <c r="F11" t="s">
        <v>19</v>
      </c>
      <c r="G11" t="s">
        <v>21</v>
      </c>
      <c r="H11" t="s">
        <v>17</v>
      </c>
      <c r="I11" t="s">
        <v>19</v>
      </c>
      <c r="J11" t="s">
        <v>18</v>
      </c>
      <c r="K11" t="s">
        <v>417</v>
      </c>
      <c r="L11" t="s">
        <v>417</v>
      </c>
      <c r="M11" t="s">
        <v>22</v>
      </c>
      <c r="N11" t="s">
        <v>1209</v>
      </c>
      <c r="O11" t="s">
        <v>1207</v>
      </c>
      <c r="P11" t="s">
        <v>376</v>
      </c>
      <c r="Q11" t="s">
        <v>377</v>
      </c>
      <c r="R11" t="s">
        <v>47</v>
      </c>
      <c r="S11" t="s">
        <v>393</v>
      </c>
      <c r="T11" t="s">
        <v>391</v>
      </c>
      <c r="U11" t="s">
        <v>47</v>
      </c>
      <c r="V11" t="s">
        <v>47</v>
      </c>
      <c r="W11" t="s">
        <v>1206</v>
      </c>
      <c r="X11" t="s">
        <v>418</v>
      </c>
    </row>
    <row r="12" spans="1:24" x14ac:dyDescent="0.3">
      <c r="A12" t="s">
        <v>1421</v>
      </c>
      <c r="B12" t="s">
        <v>419</v>
      </c>
      <c r="C12" t="s">
        <v>46</v>
      </c>
      <c r="D12" t="s">
        <v>419</v>
      </c>
      <c r="E12" t="s">
        <v>47</v>
      </c>
      <c r="F12" t="s">
        <v>19</v>
      </c>
      <c r="G12" t="s">
        <v>21</v>
      </c>
      <c r="H12" t="s">
        <v>17</v>
      </c>
      <c r="I12" t="s">
        <v>19</v>
      </c>
      <c r="J12" t="s">
        <v>18</v>
      </c>
      <c r="K12" t="s">
        <v>419</v>
      </c>
      <c r="L12" t="s">
        <v>419</v>
      </c>
      <c r="M12" t="s">
        <v>22</v>
      </c>
      <c r="N12" t="s">
        <v>1209</v>
      </c>
      <c r="O12" t="s">
        <v>1207</v>
      </c>
      <c r="P12" t="s">
        <v>376</v>
      </c>
      <c r="Q12" t="s">
        <v>377</v>
      </c>
      <c r="R12" t="s">
        <v>47</v>
      </c>
      <c r="S12" t="s">
        <v>393</v>
      </c>
      <c r="T12" t="s">
        <v>391</v>
      </c>
      <c r="U12" t="s">
        <v>47</v>
      </c>
      <c r="V12" t="s">
        <v>47</v>
      </c>
      <c r="W12" t="s">
        <v>47</v>
      </c>
      <c r="X12" t="s">
        <v>420</v>
      </c>
    </row>
    <row r="13" spans="1:24" x14ac:dyDescent="0.3">
      <c r="A13" t="s">
        <v>1421</v>
      </c>
      <c r="B13" t="s">
        <v>421</v>
      </c>
      <c r="C13" t="s">
        <v>46</v>
      </c>
      <c r="D13" t="s">
        <v>421</v>
      </c>
      <c r="E13" t="s">
        <v>47</v>
      </c>
      <c r="F13" t="s">
        <v>383</v>
      </c>
      <c r="G13" t="s">
        <v>382</v>
      </c>
      <c r="H13" t="s">
        <v>17</v>
      </c>
      <c r="I13" t="s">
        <v>383</v>
      </c>
      <c r="J13" t="s">
        <v>18</v>
      </c>
      <c r="K13" t="s">
        <v>421</v>
      </c>
      <c r="L13" t="s">
        <v>421</v>
      </c>
      <c r="M13" t="s">
        <v>22</v>
      </c>
      <c r="N13" t="s">
        <v>1210</v>
      </c>
      <c r="O13" t="s">
        <v>1207</v>
      </c>
      <c r="P13" t="s">
        <v>376</v>
      </c>
      <c r="Q13" t="s">
        <v>377</v>
      </c>
      <c r="R13" t="s">
        <v>47</v>
      </c>
      <c r="S13" t="s">
        <v>19</v>
      </c>
      <c r="T13" t="s">
        <v>53</v>
      </c>
      <c r="U13" t="s">
        <v>47</v>
      </c>
      <c r="V13" t="s">
        <v>47</v>
      </c>
      <c r="W13" t="s">
        <v>1206</v>
      </c>
      <c r="X13" t="s">
        <v>422</v>
      </c>
    </row>
    <row r="14" spans="1:24" x14ac:dyDescent="0.3">
      <c r="A14" t="s">
        <v>1421</v>
      </c>
      <c r="B14" t="s">
        <v>423</v>
      </c>
      <c r="C14" t="s">
        <v>46</v>
      </c>
      <c r="D14" t="s">
        <v>423</v>
      </c>
      <c r="E14" t="s">
        <v>47</v>
      </c>
      <c r="F14" t="s">
        <v>383</v>
      </c>
      <c r="G14" t="s">
        <v>382</v>
      </c>
      <c r="H14" t="s">
        <v>17</v>
      </c>
      <c r="I14" t="s">
        <v>383</v>
      </c>
      <c r="J14" t="s">
        <v>18</v>
      </c>
      <c r="K14" t="s">
        <v>423</v>
      </c>
      <c r="L14" t="s">
        <v>423</v>
      </c>
      <c r="M14" t="s">
        <v>22</v>
      </c>
      <c r="N14" t="s">
        <v>1210</v>
      </c>
      <c r="O14" t="s">
        <v>1207</v>
      </c>
      <c r="P14" t="s">
        <v>376</v>
      </c>
      <c r="Q14" t="s">
        <v>377</v>
      </c>
      <c r="R14" t="s">
        <v>47</v>
      </c>
      <c r="S14" t="s">
        <v>19</v>
      </c>
      <c r="T14" t="s">
        <v>53</v>
      </c>
      <c r="U14" t="s">
        <v>47</v>
      </c>
      <c r="V14" t="s">
        <v>47</v>
      </c>
      <c r="W14" t="s">
        <v>47</v>
      </c>
      <c r="X14" t="s">
        <v>424</v>
      </c>
    </row>
    <row r="15" spans="1:24" x14ac:dyDescent="0.3">
      <c r="A15" t="s">
        <v>1421</v>
      </c>
      <c r="B15" t="s">
        <v>425</v>
      </c>
      <c r="C15" t="s">
        <v>46</v>
      </c>
      <c r="D15" t="s">
        <v>425</v>
      </c>
      <c r="E15" t="s">
        <v>47</v>
      </c>
      <c r="F15" t="s">
        <v>383</v>
      </c>
      <c r="G15" t="s">
        <v>382</v>
      </c>
      <c r="H15" t="s">
        <v>17</v>
      </c>
      <c r="I15" t="s">
        <v>383</v>
      </c>
      <c r="J15" t="s">
        <v>18</v>
      </c>
      <c r="K15" t="s">
        <v>425</v>
      </c>
      <c r="L15" t="s">
        <v>425</v>
      </c>
      <c r="M15" t="s">
        <v>22</v>
      </c>
      <c r="N15" t="s">
        <v>1209</v>
      </c>
      <c r="O15" t="s">
        <v>1207</v>
      </c>
      <c r="P15" t="s">
        <v>376</v>
      </c>
      <c r="Q15" t="s">
        <v>377</v>
      </c>
      <c r="R15" t="s">
        <v>47</v>
      </c>
      <c r="S15" t="s">
        <v>40</v>
      </c>
      <c r="T15" t="s">
        <v>41</v>
      </c>
      <c r="U15" t="s">
        <v>47</v>
      </c>
      <c r="V15" t="s">
        <v>47</v>
      </c>
      <c r="W15" t="s">
        <v>1206</v>
      </c>
      <c r="X15" t="s">
        <v>426</v>
      </c>
    </row>
    <row r="16" spans="1:24" x14ac:dyDescent="0.3">
      <c r="A16" t="s">
        <v>1421</v>
      </c>
      <c r="B16" t="s">
        <v>427</v>
      </c>
      <c r="C16" t="s">
        <v>46</v>
      </c>
      <c r="D16" t="s">
        <v>427</v>
      </c>
      <c r="E16" t="s">
        <v>47</v>
      </c>
      <c r="F16" t="s">
        <v>383</v>
      </c>
      <c r="G16" t="s">
        <v>382</v>
      </c>
      <c r="H16" t="s">
        <v>17</v>
      </c>
      <c r="I16" t="s">
        <v>383</v>
      </c>
      <c r="J16" t="s">
        <v>18</v>
      </c>
      <c r="K16" t="s">
        <v>427</v>
      </c>
      <c r="L16" t="s">
        <v>427</v>
      </c>
      <c r="M16" t="s">
        <v>22</v>
      </c>
      <c r="N16" t="s">
        <v>1209</v>
      </c>
      <c r="O16" t="s">
        <v>1207</v>
      </c>
      <c r="P16" t="s">
        <v>376</v>
      </c>
      <c r="Q16" t="s">
        <v>377</v>
      </c>
      <c r="R16" t="s">
        <v>47</v>
      </c>
      <c r="S16" t="s">
        <v>40</v>
      </c>
      <c r="T16" t="s">
        <v>41</v>
      </c>
      <c r="U16" t="s">
        <v>47</v>
      </c>
      <c r="V16" t="s">
        <v>47</v>
      </c>
      <c r="W16" t="s">
        <v>47</v>
      </c>
      <c r="X16" t="s">
        <v>428</v>
      </c>
    </row>
    <row r="17" spans="1:24" x14ac:dyDescent="0.3">
      <c r="A17" t="s">
        <v>1421</v>
      </c>
      <c r="B17" t="s">
        <v>429</v>
      </c>
      <c r="C17" t="s">
        <v>46</v>
      </c>
      <c r="D17" t="s">
        <v>429</v>
      </c>
      <c r="E17" t="s">
        <v>47</v>
      </c>
      <c r="F17" t="s">
        <v>383</v>
      </c>
      <c r="G17" t="s">
        <v>382</v>
      </c>
      <c r="H17" t="s">
        <v>17</v>
      </c>
      <c r="I17" t="s">
        <v>383</v>
      </c>
      <c r="J17" t="s">
        <v>18</v>
      </c>
      <c r="K17" t="s">
        <v>429</v>
      </c>
      <c r="L17" t="s">
        <v>429</v>
      </c>
      <c r="M17" t="s">
        <v>22</v>
      </c>
      <c r="N17" t="s">
        <v>1210</v>
      </c>
      <c r="O17" t="s">
        <v>1207</v>
      </c>
      <c r="P17" t="s">
        <v>405</v>
      </c>
      <c r="Q17" t="s">
        <v>1196</v>
      </c>
      <c r="R17" t="s">
        <v>47</v>
      </c>
      <c r="S17" t="s">
        <v>56</v>
      </c>
      <c r="T17" t="s">
        <v>57</v>
      </c>
      <c r="U17" t="s">
        <v>47</v>
      </c>
      <c r="V17" t="s">
        <v>47</v>
      </c>
      <c r="W17" t="s">
        <v>1206</v>
      </c>
      <c r="X17" t="s">
        <v>430</v>
      </c>
    </row>
    <row r="18" spans="1:24" x14ac:dyDescent="0.3">
      <c r="A18" t="s">
        <v>1421</v>
      </c>
      <c r="B18" t="s">
        <v>431</v>
      </c>
      <c r="C18" t="s">
        <v>46</v>
      </c>
      <c r="D18" t="s">
        <v>431</v>
      </c>
      <c r="E18" t="s">
        <v>47</v>
      </c>
      <c r="F18" t="s">
        <v>383</v>
      </c>
      <c r="G18" t="s">
        <v>382</v>
      </c>
      <c r="H18" t="s">
        <v>17</v>
      </c>
      <c r="I18" t="s">
        <v>383</v>
      </c>
      <c r="J18" t="s">
        <v>18</v>
      </c>
      <c r="K18" t="s">
        <v>431</v>
      </c>
      <c r="L18" t="s">
        <v>431</v>
      </c>
      <c r="M18" t="s">
        <v>22</v>
      </c>
      <c r="N18" t="s">
        <v>1210</v>
      </c>
      <c r="O18" t="s">
        <v>1207</v>
      </c>
      <c r="P18" t="s">
        <v>405</v>
      </c>
      <c r="Q18" t="s">
        <v>1196</v>
      </c>
      <c r="R18" t="s">
        <v>47</v>
      </c>
      <c r="S18" t="s">
        <v>56</v>
      </c>
      <c r="T18" t="s">
        <v>57</v>
      </c>
      <c r="U18" t="s">
        <v>47</v>
      </c>
      <c r="V18" t="s">
        <v>47</v>
      </c>
      <c r="W18" t="s">
        <v>47</v>
      </c>
      <c r="X18" t="s">
        <v>432</v>
      </c>
    </row>
    <row r="19" spans="1:24" x14ac:dyDescent="0.3">
      <c r="A19" t="s">
        <v>1421</v>
      </c>
      <c r="B19" t="s">
        <v>433</v>
      </c>
      <c r="C19" t="s">
        <v>46</v>
      </c>
      <c r="D19" t="s">
        <v>433</v>
      </c>
      <c r="E19" t="s">
        <v>47</v>
      </c>
      <c r="F19" t="s">
        <v>383</v>
      </c>
      <c r="G19" t="s">
        <v>382</v>
      </c>
      <c r="H19" t="s">
        <v>17</v>
      </c>
      <c r="I19" t="s">
        <v>383</v>
      </c>
      <c r="J19" t="s">
        <v>18</v>
      </c>
      <c r="K19" t="s">
        <v>433</v>
      </c>
      <c r="L19" t="s">
        <v>433</v>
      </c>
      <c r="M19" t="s">
        <v>22</v>
      </c>
      <c r="N19" t="s">
        <v>1209</v>
      </c>
      <c r="O19" t="s">
        <v>1207</v>
      </c>
      <c r="P19" t="s">
        <v>405</v>
      </c>
      <c r="Q19" t="s">
        <v>1196</v>
      </c>
      <c r="R19" t="s">
        <v>47</v>
      </c>
      <c r="S19" t="s">
        <v>44</v>
      </c>
      <c r="T19" t="s">
        <v>45</v>
      </c>
      <c r="U19" t="s">
        <v>47</v>
      </c>
      <c r="V19" t="s">
        <v>47</v>
      </c>
      <c r="W19" t="s">
        <v>1206</v>
      </c>
      <c r="X19" t="s">
        <v>434</v>
      </c>
    </row>
    <row r="20" spans="1:24" x14ac:dyDescent="0.3">
      <c r="A20" t="s">
        <v>1421</v>
      </c>
      <c r="B20" t="s">
        <v>435</v>
      </c>
      <c r="C20" t="s">
        <v>46</v>
      </c>
      <c r="D20" t="s">
        <v>435</v>
      </c>
      <c r="E20" t="s">
        <v>47</v>
      </c>
      <c r="F20" t="s">
        <v>383</v>
      </c>
      <c r="G20" t="s">
        <v>382</v>
      </c>
      <c r="H20" t="s">
        <v>17</v>
      </c>
      <c r="I20" t="s">
        <v>383</v>
      </c>
      <c r="J20" t="s">
        <v>18</v>
      </c>
      <c r="K20" t="s">
        <v>435</v>
      </c>
      <c r="L20" t="s">
        <v>435</v>
      </c>
      <c r="M20" t="s">
        <v>22</v>
      </c>
      <c r="N20" t="s">
        <v>1209</v>
      </c>
      <c r="O20" t="s">
        <v>1207</v>
      </c>
      <c r="P20" t="s">
        <v>405</v>
      </c>
      <c r="Q20" t="s">
        <v>1196</v>
      </c>
      <c r="R20" t="s">
        <v>47</v>
      </c>
      <c r="S20" t="s">
        <v>44</v>
      </c>
      <c r="T20" t="s">
        <v>45</v>
      </c>
      <c r="U20" t="s">
        <v>47</v>
      </c>
      <c r="V20" t="s">
        <v>47</v>
      </c>
      <c r="W20" t="s">
        <v>47</v>
      </c>
      <c r="X20" t="s">
        <v>436</v>
      </c>
    </row>
    <row r="21" spans="1:24" x14ac:dyDescent="0.3">
      <c r="A21" t="s">
        <v>1421</v>
      </c>
      <c r="B21" t="s">
        <v>437</v>
      </c>
      <c r="C21" t="s">
        <v>46</v>
      </c>
      <c r="D21" t="s">
        <v>437</v>
      </c>
      <c r="E21" t="s">
        <v>47</v>
      </c>
      <c r="F21" t="s">
        <v>19</v>
      </c>
      <c r="G21" t="s">
        <v>21</v>
      </c>
      <c r="H21" t="s">
        <v>17</v>
      </c>
      <c r="I21" t="s">
        <v>19</v>
      </c>
      <c r="J21" t="s">
        <v>18</v>
      </c>
      <c r="K21" t="s">
        <v>437</v>
      </c>
      <c r="L21" t="s">
        <v>437</v>
      </c>
      <c r="M21" t="s">
        <v>22</v>
      </c>
      <c r="N21" t="s">
        <v>1209</v>
      </c>
      <c r="O21" t="s">
        <v>1207</v>
      </c>
      <c r="P21" t="s">
        <v>376</v>
      </c>
      <c r="Q21" t="s">
        <v>377</v>
      </c>
      <c r="R21" t="s">
        <v>47</v>
      </c>
      <c r="S21" t="s">
        <v>42</v>
      </c>
      <c r="T21" t="s">
        <v>37</v>
      </c>
      <c r="U21" t="s">
        <v>1200</v>
      </c>
      <c r="V21" t="s">
        <v>47</v>
      </c>
      <c r="W21" t="s">
        <v>47</v>
      </c>
      <c r="X21" t="s">
        <v>438</v>
      </c>
    </row>
    <row r="22" spans="1:24" x14ac:dyDescent="0.3">
      <c r="A22" t="s">
        <v>1421</v>
      </c>
      <c r="B22" t="s">
        <v>439</v>
      </c>
      <c r="C22" t="s">
        <v>46</v>
      </c>
      <c r="D22" t="s">
        <v>439</v>
      </c>
      <c r="E22" t="s">
        <v>47</v>
      </c>
      <c r="F22" t="s">
        <v>19</v>
      </c>
      <c r="G22" t="s">
        <v>21</v>
      </c>
      <c r="H22" t="s">
        <v>17</v>
      </c>
      <c r="I22" t="s">
        <v>19</v>
      </c>
      <c r="J22" t="s">
        <v>18</v>
      </c>
      <c r="K22" t="s">
        <v>439</v>
      </c>
      <c r="L22" t="s">
        <v>439</v>
      </c>
      <c r="M22" t="s">
        <v>22</v>
      </c>
      <c r="N22" t="s">
        <v>1209</v>
      </c>
      <c r="O22" t="s">
        <v>1207</v>
      </c>
      <c r="P22" t="s">
        <v>376</v>
      </c>
      <c r="Q22" t="s">
        <v>377</v>
      </c>
      <c r="R22" t="s">
        <v>47</v>
      </c>
      <c r="S22" t="s">
        <v>42</v>
      </c>
      <c r="T22" t="s">
        <v>37</v>
      </c>
      <c r="U22" t="s">
        <v>1201</v>
      </c>
      <c r="V22" t="s">
        <v>47</v>
      </c>
      <c r="W22" t="s">
        <v>47</v>
      </c>
      <c r="X22" t="s">
        <v>440</v>
      </c>
    </row>
    <row r="23" spans="1:24" x14ac:dyDescent="0.3">
      <c r="A23" t="s">
        <v>1421</v>
      </c>
      <c r="B23" t="s">
        <v>441</v>
      </c>
      <c r="C23" t="s">
        <v>46</v>
      </c>
      <c r="D23" t="s">
        <v>441</v>
      </c>
      <c r="E23" t="s">
        <v>47</v>
      </c>
      <c r="F23" t="s">
        <v>19</v>
      </c>
      <c r="G23" t="s">
        <v>21</v>
      </c>
      <c r="H23" t="s">
        <v>17</v>
      </c>
      <c r="I23" t="s">
        <v>19</v>
      </c>
      <c r="J23" t="s">
        <v>18</v>
      </c>
      <c r="K23" t="s">
        <v>441</v>
      </c>
      <c r="L23" t="s">
        <v>441</v>
      </c>
      <c r="M23" t="s">
        <v>22</v>
      </c>
      <c r="N23" t="s">
        <v>1209</v>
      </c>
      <c r="O23" t="s">
        <v>1207</v>
      </c>
      <c r="P23" t="s">
        <v>376</v>
      </c>
      <c r="Q23" t="s">
        <v>377</v>
      </c>
      <c r="R23" t="s">
        <v>47</v>
      </c>
      <c r="S23" t="s">
        <v>42</v>
      </c>
      <c r="T23" t="s">
        <v>37</v>
      </c>
      <c r="U23" t="s">
        <v>1202</v>
      </c>
      <c r="V23" t="s">
        <v>47</v>
      </c>
      <c r="W23" t="s">
        <v>47</v>
      </c>
      <c r="X23" t="s">
        <v>442</v>
      </c>
    </row>
    <row r="24" spans="1:24" x14ac:dyDescent="0.3">
      <c r="A24" t="s">
        <v>1421</v>
      </c>
      <c r="B24" t="s">
        <v>443</v>
      </c>
      <c r="C24" t="s">
        <v>46</v>
      </c>
      <c r="D24" t="s">
        <v>443</v>
      </c>
      <c r="E24" t="s">
        <v>47</v>
      </c>
      <c r="F24" t="s">
        <v>383</v>
      </c>
      <c r="G24" t="s">
        <v>382</v>
      </c>
      <c r="H24" t="s">
        <v>17</v>
      </c>
      <c r="I24" t="s">
        <v>383</v>
      </c>
      <c r="J24" t="s">
        <v>18</v>
      </c>
      <c r="K24" t="s">
        <v>443</v>
      </c>
      <c r="L24" t="s">
        <v>443</v>
      </c>
      <c r="M24" t="s">
        <v>22</v>
      </c>
      <c r="N24" t="s">
        <v>1209</v>
      </c>
      <c r="O24" t="s">
        <v>1207</v>
      </c>
      <c r="P24" t="s">
        <v>376</v>
      </c>
      <c r="Q24" t="s">
        <v>377</v>
      </c>
      <c r="R24" t="s">
        <v>47</v>
      </c>
      <c r="S24" t="s">
        <v>42</v>
      </c>
      <c r="T24" t="s">
        <v>37</v>
      </c>
      <c r="U24" t="s">
        <v>1200</v>
      </c>
      <c r="V24" t="s">
        <v>47</v>
      </c>
      <c r="W24" t="s">
        <v>47</v>
      </c>
      <c r="X24" t="s">
        <v>444</v>
      </c>
    </row>
    <row r="25" spans="1:24" x14ac:dyDescent="0.3">
      <c r="A25" t="s">
        <v>1421</v>
      </c>
      <c r="B25" t="s">
        <v>445</v>
      </c>
      <c r="C25" t="s">
        <v>46</v>
      </c>
      <c r="D25" t="s">
        <v>445</v>
      </c>
      <c r="E25" t="s">
        <v>47</v>
      </c>
      <c r="F25" t="s">
        <v>383</v>
      </c>
      <c r="G25" t="s">
        <v>382</v>
      </c>
      <c r="H25" t="s">
        <v>17</v>
      </c>
      <c r="I25" t="s">
        <v>383</v>
      </c>
      <c r="J25" t="s">
        <v>18</v>
      </c>
      <c r="K25" t="s">
        <v>445</v>
      </c>
      <c r="L25" t="s">
        <v>445</v>
      </c>
      <c r="M25" t="s">
        <v>22</v>
      </c>
      <c r="N25" t="s">
        <v>1209</v>
      </c>
      <c r="O25" t="s">
        <v>1207</v>
      </c>
      <c r="P25" t="s">
        <v>376</v>
      </c>
      <c r="Q25" t="s">
        <v>377</v>
      </c>
      <c r="R25" t="s">
        <v>47</v>
      </c>
      <c r="S25" t="s">
        <v>42</v>
      </c>
      <c r="T25" t="s">
        <v>37</v>
      </c>
      <c r="U25" t="s">
        <v>1201</v>
      </c>
      <c r="V25" t="s">
        <v>47</v>
      </c>
      <c r="W25" t="s">
        <v>47</v>
      </c>
      <c r="X25" t="s">
        <v>446</v>
      </c>
    </row>
    <row r="26" spans="1:24" x14ac:dyDescent="0.3">
      <c r="A26" t="s">
        <v>1421</v>
      </c>
      <c r="B26" t="s">
        <v>447</v>
      </c>
      <c r="C26" t="s">
        <v>46</v>
      </c>
      <c r="D26" t="s">
        <v>447</v>
      </c>
      <c r="E26" t="s">
        <v>47</v>
      </c>
      <c r="F26" t="s">
        <v>383</v>
      </c>
      <c r="G26" t="s">
        <v>382</v>
      </c>
      <c r="H26" t="s">
        <v>17</v>
      </c>
      <c r="I26" t="s">
        <v>383</v>
      </c>
      <c r="J26" t="s">
        <v>18</v>
      </c>
      <c r="K26" t="s">
        <v>447</v>
      </c>
      <c r="L26" t="s">
        <v>447</v>
      </c>
      <c r="M26" t="s">
        <v>22</v>
      </c>
      <c r="N26" t="s">
        <v>1209</v>
      </c>
      <c r="O26" t="s">
        <v>1207</v>
      </c>
      <c r="P26" t="s">
        <v>376</v>
      </c>
      <c r="Q26" t="s">
        <v>377</v>
      </c>
      <c r="R26" t="s">
        <v>47</v>
      </c>
      <c r="S26" t="s">
        <v>42</v>
      </c>
      <c r="T26" t="s">
        <v>37</v>
      </c>
      <c r="U26" t="s">
        <v>1202</v>
      </c>
      <c r="V26" t="s">
        <v>47</v>
      </c>
      <c r="W26" t="s">
        <v>47</v>
      </c>
      <c r="X26" t="s">
        <v>448</v>
      </c>
    </row>
    <row r="27" spans="1:24" x14ac:dyDescent="0.3">
      <c r="A27" t="s">
        <v>1421</v>
      </c>
      <c r="B27" t="s">
        <v>449</v>
      </c>
      <c r="C27" t="s">
        <v>46</v>
      </c>
      <c r="D27" t="s">
        <v>449</v>
      </c>
      <c r="E27" t="s">
        <v>47</v>
      </c>
      <c r="F27" t="s">
        <v>383</v>
      </c>
      <c r="G27" t="s">
        <v>382</v>
      </c>
      <c r="H27" t="s">
        <v>17</v>
      </c>
      <c r="I27" t="s">
        <v>383</v>
      </c>
      <c r="J27" t="s">
        <v>18</v>
      </c>
      <c r="K27" t="s">
        <v>449</v>
      </c>
      <c r="L27" t="s">
        <v>449</v>
      </c>
      <c r="M27" t="s">
        <v>22</v>
      </c>
      <c r="N27" t="s">
        <v>1209</v>
      </c>
      <c r="O27" t="s">
        <v>1207</v>
      </c>
      <c r="P27" t="s">
        <v>376</v>
      </c>
      <c r="Q27" t="s">
        <v>377</v>
      </c>
      <c r="R27" t="s">
        <v>47</v>
      </c>
      <c r="S27" t="s">
        <v>42</v>
      </c>
      <c r="T27" t="s">
        <v>37</v>
      </c>
      <c r="U27" t="s">
        <v>1200</v>
      </c>
      <c r="V27" t="s">
        <v>47</v>
      </c>
      <c r="W27" t="s">
        <v>47</v>
      </c>
      <c r="X27" t="s">
        <v>450</v>
      </c>
    </row>
    <row r="28" spans="1:24" x14ac:dyDescent="0.3">
      <c r="A28" t="s">
        <v>1421</v>
      </c>
      <c r="B28" t="s">
        <v>451</v>
      </c>
      <c r="C28" t="s">
        <v>46</v>
      </c>
      <c r="D28" t="s">
        <v>451</v>
      </c>
      <c r="E28" t="s">
        <v>47</v>
      </c>
      <c r="F28" t="s">
        <v>383</v>
      </c>
      <c r="G28" t="s">
        <v>382</v>
      </c>
      <c r="H28" t="s">
        <v>17</v>
      </c>
      <c r="I28" t="s">
        <v>383</v>
      </c>
      <c r="J28" t="s">
        <v>18</v>
      </c>
      <c r="K28" t="s">
        <v>451</v>
      </c>
      <c r="L28" t="s">
        <v>451</v>
      </c>
      <c r="M28" t="s">
        <v>22</v>
      </c>
      <c r="N28" t="s">
        <v>1209</v>
      </c>
      <c r="O28" t="s">
        <v>1207</v>
      </c>
      <c r="P28" t="s">
        <v>376</v>
      </c>
      <c r="Q28" t="s">
        <v>377</v>
      </c>
      <c r="R28" t="s">
        <v>47</v>
      </c>
      <c r="S28" t="s">
        <v>42</v>
      </c>
      <c r="T28" t="s">
        <v>37</v>
      </c>
      <c r="U28" t="s">
        <v>1201</v>
      </c>
      <c r="V28" t="s">
        <v>47</v>
      </c>
      <c r="W28" t="s">
        <v>47</v>
      </c>
      <c r="X28" t="s">
        <v>452</v>
      </c>
    </row>
    <row r="29" spans="1:24" x14ac:dyDescent="0.3">
      <c r="A29" t="s">
        <v>1421</v>
      </c>
      <c r="B29" t="s">
        <v>453</v>
      </c>
      <c r="C29" t="s">
        <v>46</v>
      </c>
      <c r="D29" t="s">
        <v>453</v>
      </c>
      <c r="E29" t="s">
        <v>47</v>
      </c>
      <c r="F29" t="s">
        <v>383</v>
      </c>
      <c r="G29" t="s">
        <v>382</v>
      </c>
      <c r="H29" t="s">
        <v>17</v>
      </c>
      <c r="I29" t="s">
        <v>383</v>
      </c>
      <c r="J29" t="s">
        <v>18</v>
      </c>
      <c r="K29" t="s">
        <v>453</v>
      </c>
      <c r="L29" t="s">
        <v>453</v>
      </c>
      <c r="M29" t="s">
        <v>22</v>
      </c>
      <c r="N29" t="s">
        <v>1209</v>
      </c>
      <c r="O29" t="s">
        <v>1207</v>
      </c>
      <c r="P29" t="s">
        <v>376</v>
      </c>
      <c r="Q29" t="s">
        <v>377</v>
      </c>
      <c r="R29" t="s">
        <v>47</v>
      </c>
      <c r="S29" t="s">
        <v>42</v>
      </c>
      <c r="T29" t="s">
        <v>37</v>
      </c>
      <c r="U29" t="s">
        <v>1202</v>
      </c>
      <c r="V29" t="s">
        <v>47</v>
      </c>
      <c r="W29" t="s">
        <v>47</v>
      </c>
      <c r="X29" t="s">
        <v>454</v>
      </c>
    </row>
    <row r="30" spans="1:24" x14ac:dyDescent="0.3">
      <c r="A30" t="s">
        <v>1421</v>
      </c>
      <c r="B30" t="s">
        <v>455</v>
      </c>
      <c r="C30" t="s">
        <v>46</v>
      </c>
      <c r="D30" t="s">
        <v>455</v>
      </c>
      <c r="E30" t="s">
        <v>47</v>
      </c>
      <c r="F30" t="s">
        <v>383</v>
      </c>
      <c r="G30" t="s">
        <v>382</v>
      </c>
      <c r="H30" t="s">
        <v>17</v>
      </c>
      <c r="I30" t="s">
        <v>383</v>
      </c>
      <c r="J30" t="s">
        <v>18</v>
      </c>
      <c r="K30" t="s">
        <v>455</v>
      </c>
      <c r="L30" t="s">
        <v>455</v>
      </c>
      <c r="M30" t="s">
        <v>22</v>
      </c>
      <c r="N30" t="s">
        <v>1209</v>
      </c>
      <c r="O30" t="s">
        <v>1207</v>
      </c>
      <c r="P30" t="s">
        <v>376</v>
      </c>
      <c r="Q30" t="s">
        <v>377</v>
      </c>
      <c r="R30" t="s">
        <v>47</v>
      </c>
      <c r="S30" t="s">
        <v>393</v>
      </c>
      <c r="T30" t="s">
        <v>391</v>
      </c>
      <c r="U30" t="s">
        <v>47</v>
      </c>
      <c r="V30" t="s">
        <v>1204</v>
      </c>
      <c r="W30" t="s">
        <v>47</v>
      </c>
      <c r="X30" t="s">
        <v>456</v>
      </c>
    </row>
    <row r="31" spans="1:24" x14ac:dyDescent="0.3">
      <c r="A31" t="s">
        <v>1421</v>
      </c>
      <c r="B31" t="s">
        <v>457</v>
      </c>
      <c r="C31" t="s">
        <v>46</v>
      </c>
      <c r="D31" t="s">
        <v>457</v>
      </c>
      <c r="E31" t="s">
        <v>47</v>
      </c>
      <c r="F31" t="s">
        <v>383</v>
      </c>
      <c r="G31" t="s">
        <v>382</v>
      </c>
      <c r="H31" t="s">
        <v>17</v>
      </c>
      <c r="I31" t="s">
        <v>383</v>
      </c>
      <c r="J31" t="s">
        <v>18</v>
      </c>
      <c r="K31" t="s">
        <v>457</v>
      </c>
      <c r="L31" t="s">
        <v>457</v>
      </c>
      <c r="M31" t="s">
        <v>22</v>
      </c>
      <c r="N31" t="s">
        <v>1210</v>
      </c>
      <c r="O31" t="s">
        <v>1207</v>
      </c>
      <c r="P31" t="s">
        <v>376</v>
      </c>
      <c r="Q31" t="s">
        <v>377</v>
      </c>
      <c r="R31" t="s">
        <v>47</v>
      </c>
      <c r="S31" t="s">
        <v>383</v>
      </c>
      <c r="T31" t="s">
        <v>392</v>
      </c>
      <c r="U31" t="s">
        <v>47</v>
      </c>
      <c r="V31" t="s">
        <v>1204</v>
      </c>
      <c r="W31" t="s">
        <v>47</v>
      </c>
      <c r="X31" t="s">
        <v>458</v>
      </c>
    </row>
    <row r="32" spans="1:24" x14ac:dyDescent="0.3">
      <c r="A32" t="s">
        <v>1421</v>
      </c>
      <c r="B32" t="s">
        <v>459</v>
      </c>
      <c r="C32" t="s">
        <v>46</v>
      </c>
      <c r="D32" t="s">
        <v>459</v>
      </c>
      <c r="E32" t="s">
        <v>47</v>
      </c>
      <c r="F32" t="s">
        <v>383</v>
      </c>
      <c r="G32" t="s">
        <v>382</v>
      </c>
      <c r="H32" t="s">
        <v>17</v>
      </c>
      <c r="I32" t="s">
        <v>383</v>
      </c>
      <c r="J32" t="s">
        <v>18</v>
      </c>
      <c r="K32" t="s">
        <v>459</v>
      </c>
      <c r="L32" t="s">
        <v>459</v>
      </c>
      <c r="M32" t="s">
        <v>22</v>
      </c>
      <c r="N32" t="s">
        <v>1209</v>
      </c>
      <c r="O32" t="s">
        <v>1207</v>
      </c>
      <c r="P32" t="s">
        <v>405</v>
      </c>
      <c r="Q32" t="s">
        <v>1196</v>
      </c>
      <c r="R32" t="s">
        <v>47</v>
      </c>
      <c r="S32" t="s">
        <v>40</v>
      </c>
      <c r="T32" t="s">
        <v>41</v>
      </c>
      <c r="U32" t="s">
        <v>47</v>
      </c>
      <c r="V32" t="s">
        <v>1204</v>
      </c>
      <c r="W32" t="s">
        <v>1206</v>
      </c>
      <c r="X32" t="s">
        <v>460</v>
      </c>
    </row>
    <row r="33" spans="1:24" x14ac:dyDescent="0.3">
      <c r="A33" t="s">
        <v>1421</v>
      </c>
      <c r="B33" t="s">
        <v>461</v>
      </c>
      <c r="C33" t="s">
        <v>46</v>
      </c>
      <c r="D33" t="s">
        <v>461</v>
      </c>
      <c r="E33" t="s">
        <v>47</v>
      </c>
      <c r="F33" t="s">
        <v>383</v>
      </c>
      <c r="G33" t="s">
        <v>382</v>
      </c>
      <c r="H33" t="s">
        <v>17</v>
      </c>
      <c r="I33" t="s">
        <v>383</v>
      </c>
      <c r="J33" t="s">
        <v>18</v>
      </c>
      <c r="K33" t="s">
        <v>461</v>
      </c>
      <c r="L33" t="s">
        <v>461</v>
      </c>
      <c r="M33" t="s">
        <v>22</v>
      </c>
      <c r="N33" t="s">
        <v>1209</v>
      </c>
      <c r="O33" t="s">
        <v>1207</v>
      </c>
      <c r="P33" t="s">
        <v>405</v>
      </c>
      <c r="Q33" t="s">
        <v>1196</v>
      </c>
      <c r="R33" t="s">
        <v>47</v>
      </c>
      <c r="S33" t="s">
        <v>40</v>
      </c>
      <c r="T33" t="s">
        <v>41</v>
      </c>
      <c r="U33" t="s">
        <v>47</v>
      </c>
      <c r="V33" t="s">
        <v>1204</v>
      </c>
      <c r="W33" t="s">
        <v>47</v>
      </c>
      <c r="X33" t="s">
        <v>462</v>
      </c>
    </row>
    <row r="34" spans="1:24" x14ac:dyDescent="0.3">
      <c r="A34" t="s">
        <v>1421</v>
      </c>
      <c r="B34" t="s">
        <v>463</v>
      </c>
      <c r="C34" t="s">
        <v>46</v>
      </c>
      <c r="D34" t="s">
        <v>463</v>
      </c>
      <c r="E34" t="s">
        <v>47</v>
      </c>
      <c r="F34" t="s">
        <v>383</v>
      </c>
      <c r="G34" t="s">
        <v>382</v>
      </c>
      <c r="H34" t="s">
        <v>17</v>
      </c>
      <c r="I34" t="s">
        <v>383</v>
      </c>
      <c r="J34" t="s">
        <v>18</v>
      </c>
      <c r="K34" t="s">
        <v>463</v>
      </c>
      <c r="L34" t="s">
        <v>463</v>
      </c>
      <c r="M34" t="s">
        <v>22</v>
      </c>
      <c r="N34" t="s">
        <v>1210</v>
      </c>
      <c r="O34" t="s">
        <v>1207</v>
      </c>
      <c r="P34" t="s">
        <v>405</v>
      </c>
      <c r="Q34" t="s">
        <v>1196</v>
      </c>
      <c r="R34" t="s">
        <v>47</v>
      </c>
      <c r="S34" t="s">
        <v>19</v>
      </c>
      <c r="T34" t="s">
        <v>53</v>
      </c>
      <c r="U34" t="s">
        <v>47</v>
      </c>
      <c r="V34" t="s">
        <v>1204</v>
      </c>
      <c r="W34" t="s">
        <v>1206</v>
      </c>
      <c r="X34" t="s">
        <v>464</v>
      </c>
    </row>
    <row r="35" spans="1:24" x14ac:dyDescent="0.3">
      <c r="A35" t="s">
        <v>1421</v>
      </c>
      <c r="B35" t="s">
        <v>465</v>
      </c>
      <c r="C35" t="s">
        <v>46</v>
      </c>
      <c r="D35" t="s">
        <v>465</v>
      </c>
      <c r="E35" t="s">
        <v>47</v>
      </c>
      <c r="F35" t="s">
        <v>383</v>
      </c>
      <c r="G35" t="s">
        <v>382</v>
      </c>
      <c r="H35" t="s">
        <v>17</v>
      </c>
      <c r="I35" t="s">
        <v>383</v>
      </c>
      <c r="J35" t="s">
        <v>18</v>
      </c>
      <c r="K35" t="s">
        <v>465</v>
      </c>
      <c r="L35" t="s">
        <v>465</v>
      </c>
      <c r="M35" t="s">
        <v>22</v>
      </c>
      <c r="N35" t="s">
        <v>1210</v>
      </c>
      <c r="O35" t="s">
        <v>1207</v>
      </c>
      <c r="P35" t="s">
        <v>405</v>
      </c>
      <c r="Q35" t="s">
        <v>1196</v>
      </c>
      <c r="R35" t="s">
        <v>47</v>
      </c>
      <c r="S35" t="s">
        <v>19</v>
      </c>
      <c r="T35" t="s">
        <v>53</v>
      </c>
      <c r="U35" t="s">
        <v>47</v>
      </c>
      <c r="V35" t="s">
        <v>1204</v>
      </c>
      <c r="W35" t="s">
        <v>47</v>
      </c>
      <c r="X35" t="s">
        <v>466</v>
      </c>
    </row>
    <row r="36" spans="1:24" x14ac:dyDescent="0.3">
      <c r="A36" t="s">
        <v>1421</v>
      </c>
      <c r="B36" t="s">
        <v>467</v>
      </c>
      <c r="C36" t="s">
        <v>46</v>
      </c>
      <c r="D36" t="s">
        <v>467</v>
      </c>
      <c r="E36" t="s">
        <v>47</v>
      </c>
      <c r="F36" t="s">
        <v>19</v>
      </c>
      <c r="G36" t="s">
        <v>21</v>
      </c>
      <c r="H36" t="s">
        <v>17</v>
      </c>
      <c r="I36" t="s">
        <v>19</v>
      </c>
      <c r="J36" t="s">
        <v>18</v>
      </c>
      <c r="K36" t="s">
        <v>467</v>
      </c>
      <c r="L36" t="s">
        <v>467</v>
      </c>
      <c r="M36" t="s">
        <v>22</v>
      </c>
      <c r="N36" t="s">
        <v>1209</v>
      </c>
      <c r="O36" t="s">
        <v>1207</v>
      </c>
      <c r="P36" t="s">
        <v>376</v>
      </c>
      <c r="Q36" t="s">
        <v>377</v>
      </c>
      <c r="R36" t="s">
        <v>47</v>
      </c>
      <c r="S36" t="s">
        <v>44</v>
      </c>
      <c r="T36" t="s">
        <v>45</v>
      </c>
      <c r="U36" t="s">
        <v>47</v>
      </c>
      <c r="V36" t="s">
        <v>1204</v>
      </c>
      <c r="W36" t="s">
        <v>47</v>
      </c>
      <c r="X36" t="s">
        <v>468</v>
      </c>
    </row>
    <row r="37" spans="1:24" x14ac:dyDescent="0.3">
      <c r="A37" t="s">
        <v>1421</v>
      </c>
      <c r="B37" t="s">
        <v>469</v>
      </c>
      <c r="C37" t="s">
        <v>46</v>
      </c>
      <c r="D37" t="s">
        <v>469</v>
      </c>
      <c r="E37" t="s">
        <v>47</v>
      </c>
      <c r="F37" t="s">
        <v>19</v>
      </c>
      <c r="G37" t="s">
        <v>21</v>
      </c>
      <c r="H37" t="s">
        <v>17</v>
      </c>
      <c r="I37" t="s">
        <v>19</v>
      </c>
      <c r="J37" t="s">
        <v>18</v>
      </c>
      <c r="K37" t="s">
        <v>469</v>
      </c>
      <c r="L37" t="s">
        <v>469</v>
      </c>
      <c r="M37" t="s">
        <v>22</v>
      </c>
      <c r="N37" t="s">
        <v>1210</v>
      </c>
      <c r="O37" t="s">
        <v>1207</v>
      </c>
      <c r="P37" t="s">
        <v>376</v>
      </c>
      <c r="Q37" t="s">
        <v>377</v>
      </c>
      <c r="R37" t="s">
        <v>47</v>
      </c>
      <c r="S37" t="s">
        <v>383</v>
      </c>
      <c r="T37" t="s">
        <v>392</v>
      </c>
      <c r="U37" t="s">
        <v>47</v>
      </c>
      <c r="V37" t="s">
        <v>1204</v>
      </c>
      <c r="W37" t="s">
        <v>1206</v>
      </c>
      <c r="X37" t="s">
        <v>470</v>
      </c>
    </row>
    <row r="38" spans="1:24" x14ac:dyDescent="0.3">
      <c r="A38" t="s">
        <v>1421</v>
      </c>
      <c r="B38" t="s">
        <v>471</v>
      </c>
      <c r="C38" t="s">
        <v>46</v>
      </c>
      <c r="D38" t="s">
        <v>471</v>
      </c>
      <c r="E38" t="s">
        <v>47</v>
      </c>
      <c r="F38" t="s">
        <v>19</v>
      </c>
      <c r="G38" t="s">
        <v>21</v>
      </c>
      <c r="H38" t="s">
        <v>17</v>
      </c>
      <c r="I38" t="s">
        <v>19</v>
      </c>
      <c r="J38" t="s">
        <v>18</v>
      </c>
      <c r="K38" t="s">
        <v>471</v>
      </c>
      <c r="L38" t="s">
        <v>471</v>
      </c>
      <c r="M38" t="s">
        <v>22</v>
      </c>
      <c r="N38" t="s">
        <v>1210</v>
      </c>
      <c r="O38" t="s">
        <v>1207</v>
      </c>
      <c r="P38" t="s">
        <v>376</v>
      </c>
      <c r="Q38" t="s">
        <v>377</v>
      </c>
      <c r="R38" t="s">
        <v>47</v>
      </c>
      <c r="S38" t="s">
        <v>383</v>
      </c>
      <c r="T38" t="s">
        <v>392</v>
      </c>
      <c r="U38" t="s">
        <v>47</v>
      </c>
      <c r="V38" t="s">
        <v>1204</v>
      </c>
      <c r="W38" t="s">
        <v>47</v>
      </c>
      <c r="X38" t="s">
        <v>472</v>
      </c>
    </row>
    <row r="39" spans="1:24" x14ac:dyDescent="0.3">
      <c r="A39" t="s">
        <v>1421</v>
      </c>
      <c r="B39" t="s">
        <v>473</v>
      </c>
      <c r="C39" t="s">
        <v>46</v>
      </c>
      <c r="D39" t="s">
        <v>473</v>
      </c>
      <c r="E39" t="s">
        <v>47</v>
      </c>
      <c r="F39" t="s">
        <v>19</v>
      </c>
      <c r="G39" t="s">
        <v>21</v>
      </c>
      <c r="H39" t="s">
        <v>17</v>
      </c>
      <c r="I39" t="s">
        <v>19</v>
      </c>
      <c r="J39" t="s">
        <v>18</v>
      </c>
      <c r="K39" t="s">
        <v>473</v>
      </c>
      <c r="L39" t="s">
        <v>473</v>
      </c>
      <c r="M39" t="s">
        <v>22</v>
      </c>
      <c r="N39" t="s">
        <v>1209</v>
      </c>
      <c r="O39" t="s">
        <v>1207</v>
      </c>
      <c r="P39" t="s">
        <v>376</v>
      </c>
      <c r="Q39" t="s">
        <v>377</v>
      </c>
      <c r="R39" t="s">
        <v>47</v>
      </c>
      <c r="S39" t="s">
        <v>393</v>
      </c>
      <c r="T39" t="s">
        <v>391</v>
      </c>
      <c r="U39" t="s">
        <v>47</v>
      </c>
      <c r="V39" t="s">
        <v>1204</v>
      </c>
      <c r="W39" t="s">
        <v>1206</v>
      </c>
      <c r="X39" t="s">
        <v>474</v>
      </c>
    </row>
    <row r="40" spans="1:24" x14ac:dyDescent="0.3">
      <c r="A40" t="s">
        <v>1421</v>
      </c>
      <c r="B40" t="s">
        <v>475</v>
      </c>
      <c r="C40" t="s">
        <v>46</v>
      </c>
      <c r="D40" t="s">
        <v>475</v>
      </c>
      <c r="E40" t="s">
        <v>47</v>
      </c>
      <c r="F40" t="s">
        <v>19</v>
      </c>
      <c r="G40" t="s">
        <v>21</v>
      </c>
      <c r="H40" t="s">
        <v>17</v>
      </c>
      <c r="I40" t="s">
        <v>19</v>
      </c>
      <c r="J40" t="s">
        <v>18</v>
      </c>
      <c r="K40" t="s">
        <v>475</v>
      </c>
      <c r="L40" t="s">
        <v>475</v>
      </c>
      <c r="M40" t="s">
        <v>22</v>
      </c>
      <c r="N40" t="s">
        <v>1209</v>
      </c>
      <c r="O40" t="s">
        <v>1207</v>
      </c>
      <c r="P40" t="s">
        <v>376</v>
      </c>
      <c r="Q40" t="s">
        <v>377</v>
      </c>
      <c r="R40" t="s">
        <v>47</v>
      </c>
      <c r="S40" t="s">
        <v>393</v>
      </c>
      <c r="T40" t="s">
        <v>391</v>
      </c>
      <c r="U40" t="s">
        <v>47</v>
      </c>
      <c r="V40" t="s">
        <v>1204</v>
      </c>
      <c r="W40" t="s">
        <v>47</v>
      </c>
      <c r="X40" t="s">
        <v>476</v>
      </c>
    </row>
    <row r="41" spans="1:24" x14ac:dyDescent="0.3">
      <c r="A41" t="s">
        <v>1421</v>
      </c>
      <c r="B41" t="s">
        <v>477</v>
      </c>
      <c r="C41" t="s">
        <v>46</v>
      </c>
      <c r="D41" t="s">
        <v>477</v>
      </c>
      <c r="E41" t="s">
        <v>47</v>
      </c>
      <c r="F41" t="s">
        <v>383</v>
      </c>
      <c r="G41" t="s">
        <v>382</v>
      </c>
      <c r="H41" t="s">
        <v>17</v>
      </c>
      <c r="I41" t="s">
        <v>383</v>
      </c>
      <c r="J41" t="s">
        <v>18</v>
      </c>
      <c r="K41" t="s">
        <v>477</v>
      </c>
      <c r="L41" t="s">
        <v>477</v>
      </c>
      <c r="M41" t="s">
        <v>22</v>
      </c>
      <c r="N41" t="s">
        <v>1210</v>
      </c>
      <c r="O41" t="s">
        <v>1207</v>
      </c>
      <c r="P41" t="s">
        <v>376</v>
      </c>
      <c r="Q41" t="s">
        <v>377</v>
      </c>
      <c r="R41" t="s">
        <v>47</v>
      </c>
      <c r="S41" t="s">
        <v>19</v>
      </c>
      <c r="T41" t="s">
        <v>53</v>
      </c>
      <c r="U41" t="s">
        <v>47</v>
      </c>
      <c r="V41" t="s">
        <v>1204</v>
      </c>
      <c r="W41" t="s">
        <v>1206</v>
      </c>
      <c r="X41" t="s">
        <v>478</v>
      </c>
    </row>
    <row r="42" spans="1:24" x14ac:dyDescent="0.3">
      <c r="A42" t="s">
        <v>1421</v>
      </c>
      <c r="B42" t="s">
        <v>479</v>
      </c>
      <c r="C42" t="s">
        <v>46</v>
      </c>
      <c r="D42" t="s">
        <v>479</v>
      </c>
      <c r="E42" t="s">
        <v>47</v>
      </c>
      <c r="F42" t="s">
        <v>383</v>
      </c>
      <c r="G42" t="s">
        <v>382</v>
      </c>
      <c r="H42" t="s">
        <v>17</v>
      </c>
      <c r="I42" t="s">
        <v>383</v>
      </c>
      <c r="J42" t="s">
        <v>18</v>
      </c>
      <c r="K42" t="s">
        <v>479</v>
      </c>
      <c r="L42" t="s">
        <v>479</v>
      </c>
      <c r="M42" t="s">
        <v>22</v>
      </c>
      <c r="N42" t="s">
        <v>1210</v>
      </c>
      <c r="O42" t="s">
        <v>1207</v>
      </c>
      <c r="P42" t="s">
        <v>376</v>
      </c>
      <c r="Q42" t="s">
        <v>377</v>
      </c>
      <c r="R42" t="s">
        <v>47</v>
      </c>
      <c r="S42" t="s">
        <v>19</v>
      </c>
      <c r="T42" t="s">
        <v>53</v>
      </c>
      <c r="U42" t="s">
        <v>47</v>
      </c>
      <c r="V42" t="s">
        <v>1204</v>
      </c>
      <c r="W42" t="s">
        <v>47</v>
      </c>
      <c r="X42" t="s">
        <v>480</v>
      </c>
    </row>
    <row r="43" spans="1:24" x14ac:dyDescent="0.3">
      <c r="A43" t="s">
        <v>1421</v>
      </c>
      <c r="B43" t="s">
        <v>481</v>
      </c>
      <c r="C43" t="s">
        <v>46</v>
      </c>
      <c r="D43" t="s">
        <v>481</v>
      </c>
      <c r="E43" t="s">
        <v>47</v>
      </c>
      <c r="F43" t="s">
        <v>383</v>
      </c>
      <c r="G43" t="s">
        <v>382</v>
      </c>
      <c r="H43" t="s">
        <v>17</v>
      </c>
      <c r="I43" t="s">
        <v>383</v>
      </c>
      <c r="J43" t="s">
        <v>18</v>
      </c>
      <c r="K43" t="s">
        <v>481</v>
      </c>
      <c r="L43" t="s">
        <v>481</v>
      </c>
      <c r="M43" t="s">
        <v>22</v>
      </c>
      <c r="N43" t="s">
        <v>1209</v>
      </c>
      <c r="O43" t="s">
        <v>1207</v>
      </c>
      <c r="P43" t="s">
        <v>376</v>
      </c>
      <c r="Q43" t="s">
        <v>377</v>
      </c>
      <c r="R43" t="s">
        <v>47</v>
      </c>
      <c r="S43" t="s">
        <v>40</v>
      </c>
      <c r="T43" t="s">
        <v>41</v>
      </c>
      <c r="U43" t="s">
        <v>47</v>
      </c>
      <c r="V43" t="s">
        <v>1204</v>
      </c>
      <c r="W43" t="s">
        <v>1206</v>
      </c>
      <c r="X43" t="s">
        <v>482</v>
      </c>
    </row>
    <row r="44" spans="1:24" x14ac:dyDescent="0.3">
      <c r="A44" t="s">
        <v>1421</v>
      </c>
      <c r="B44" t="s">
        <v>483</v>
      </c>
      <c r="C44" t="s">
        <v>46</v>
      </c>
      <c r="D44" t="s">
        <v>483</v>
      </c>
      <c r="E44" t="s">
        <v>47</v>
      </c>
      <c r="F44" t="s">
        <v>383</v>
      </c>
      <c r="G44" t="s">
        <v>382</v>
      </c>
      <c r="H44" t="s">
        <v>17</v>
      </c>
      <c r="I44" t="s">
        <v>383</v>
      </c>
      <c r="J44" t="s">
        <v>18</v>
      </c>
      <c r="K44" t="s">
        <v>483</v>
      </c>
      <c r="L44" t="s">
        <v>483</v>
      </c>
      <c r="M44" t="s">
        <v>22</v>
      </c>
      <c r="N44" t="s">
        <v>1209</v>
      </c>
      <c r="O44" t="s">
        <v>1207</v>
      </c>
      <c r="P44" t="s">
        <v>376</v>
      </c>
      <c r="Q44" t="s">
        <v>377</v>
      </c>
      <c r="R44" t="s">
        <v>47</v>
      </c>
      <c r="S44" t="s">
        <v>40</v>
      </c>
      <c r="T44" t="s">
        <v>41</v>
      </c>
      <c r="U44" t="s">
        <v>47</v>
      </c>
      <c r="V44" t="s">
        <v>1204</v>
      </c>
      <c r="W44" t="s">
        <v>47</v>
      </c>
      <c r="X44" t="s">
        <v>484</v>
      </c>
    </row>
    <row r="45" spans="1:24" x14ac:dyDescent="0.3">
      <c r="A45" t="s">
        <v>1421</v>
      </c>
      <c r="B45" t="s">
        <v>485</v>
      </c>
      <c r="C45" t="s">
        <v>46</v>
      </c>
      <c r="D45" t="s">
        <v>485</v>
      </c>
      <c r="E45" t="s">
        <v>47</v>
      </c>
      <c r="F45" t="s">
        <v>383</v>
      </c>
      <c r="G45" t="s">
        <v>382</v>
      </c>
      <c r="H45" t="s">
        <v>17</v>
      </c>
      <c r="I45" t="s">
        <v>383</v>
      </c>
      <c r="J45" t="s">
        <v>18</v>
      </c>
      <c r="K45" t="s">
        <v>485</v>
      </c>
      <c r="L45" t="s">
        <v>485</v>
      </c>
      <c r="M45" t="s">
        <v>22</v>
      </c>
      <c r="N45" t="s">
        <v>1209</v>
      </c>
      <c r="O45" t="s">
        <v>1207</v>
      </c>
      <c r="P45" t="s">
        <v>376</v>
      </c>
      <c r="Q45" t="s">
        <v>377</v>
      </c>
      <c r="R45" t="s">
        <v>47</v>
      </c>
      <c r="S45" t="s">
        <v>44</v>
      </c>
      <c r="T45" t="s">
        <v>45</v>
      </c>
      <c r="U45" t="s">
        <v>47</v>
      </c>
      <c r="V45" t="s">
        <v>1204</v>
      </c>
      <c r="W45" t="s">
        <v>47</v>
      </c>
      <c r="X45" t="s">
        <v>486</v>
      </c>
    </row>
    <row r="46" spans="1:24" x14ac:dyDescent="0.3">
      <c r="A46" t="s">
        <v>1421</v>
      </c>
      <c r="B46" t="s">
        <v>487</v>
      </c>
      <c r="C46" t="s">
        <v>46</v>
      </c>
      <c r="D46" t="s">
        <v>487</v>
      </c>
      <c r="E46" t="s">
        <v>47</v>
      </c>
      <c r="F46" t="s">
        <v>383</v>
      </c>
      <c r="G46" t="s">
        <v>382</v>
      </c>
      <c r="H46" t="s">
        <v>17</v>
      </c>
      <c r="I46" t="s">
        <v>383</v>
      </c>
      <c r="J46" t="s">
        <v>18</v>
      </c>
      <c r="K46" t="s">
        <v>487</v>
      </c>
      <c r="L46" t="s">
        <v>487</v>
      </c>
      <c r="M46" t="s">
        <v>22</v>
      </c>
      <c r="N46" t="s">
        <v>1209</v>
      </c>
      <c r="O46" t="s">
        <v>1207</v>
      </c>
      <c r="P46" t="s">
        <v>376</v>
      </c>
      <c r="Q46" t="s">
        <v>377</v>
      </c>
      <c r="R46" t="s">
        <v>47</v>
      </c>
      <c r="S46" t="s">
        <v>44</v>
      </c>
      <c r="T46" t="s">
        <v>45</v>
      </c>
      <c r="U46" t="s">
        <v>47</v>
      </c>
      <c r="V46" t="s">
        <v>1204</v>
      </c>
      <c r="W46" t="s">
        <v>47</v>
      </c>
      <c r="X46" t="s">
        <v>488</v>
      </c>
    </row>
    <row r="47" spans="1:24" x14ac:dyDescent="0.3">
      <c r="A47" t="s">
        <v>1421</v>
      </c>
      <c r="B47" t="s">
        <v>489</v>
      </c>
      <c r="C47" t="s">
        <v>46</v>
      </c>
      <c r="D47" t="s">
        <v>489</v>
      </c>
      <c r="E47" t="s">
        <v>47</v>
      </c>
      <c r="F47" t="s">
        <v>383</v>
      </c>
      <c r="G47" t="s">
        <v>382</v>
      </c>
      <c r="H47" t="s">
        <v>17</v>
      </c>
      <c r="I47" t="s">
        <v>383</v>
      </c>
      <c r="J47" t="s">
        <v>18</v>
      </c>
      <c r="K47" t="s">
        <v>489</v>
      </c>
      <c r="L47" t="s">
        <v>489</v>
      </c>
      <c r="M47" t="s">
        <v>22</v>
      </c>
      <c r="N47" t="s">
        <v>1210</v>
      </c>
      <c r="O47" t="s">
        <v>1207</v>
      </c>
      <c r="P47" t="s">
        <v>405</v>
      </c>
      <c r="Q47" t="s">
        <v>1196</v>
      </c>
      <c r="R47" t="s">
        <v>47</v>
      </c>
      <c r="S47" t="s">
        <v>56</v>
      </c>
      <c r="T47" t="s">
        <v>57</v>
      </c>
      <c r="U47" t="s">
        <v>47</v>
      </c>
      <c r="V47" t="s">
        <v>1204</v>
      </c>
      <c r="W47" t="s">
        <v>1206</v>
      </c>
      <c r="X47" t="s">
        <v>490</v>
      </c>
    </row>
    <row r="48" spans="1:24" x14ac:dyDescent="0.3">
      <c r="A48" t="s">
        <v>1421</v>
      </c>
      <c r="B48" t="s">
        <v>491</v>
      </c>
      <c r="C48" t="s">
        <v>46</v>
      </c>
      <c r="D48" t="s">
        <v>491</v>
      </c>
      <c r="E48" t="s">
        <v>47</v>
      </c>
      <c r="F48" t="s">
        <v>383</v>
      </c>
      <c r="G48" t="s">
        <v>382</v>
      </c>
      <c r="H48" t="s">
        <v>17</v>
      </c>
      <c r="I48" t="s">
        <v>383</v>
      </c>
      <c r="J48" t="s">
        <v>18</v>
      </c>
      <c r="K48" t="s">
        <v>491</v>
      </c>
      <c r="L48" t="s">
        <v>491</v>
      </c>
      <c r="M48" t="s">
        <v>22</v>
      </c>
      <c r="N48" t="s">
        <v>1210</v>
      </c>
      <c r="O48" t="s">
        <v>1207</v>
      </c>
      <c r="P48" t="s">
        <v>405</v>
      </c>
      <c r="Q48" t="s">
        <v>1196</v>
      </c>
      <c r="R48" t="s">
        <v>47</v>
      </c>
      <c r="S48" t="s">
        <v>56</v>
      </c>
      <c r="T48" t="s">
        <v>57</v>
      </c>
      <c r="U48" t="s">
        <v>47</v>
      </c>
      <c r="V48" t="s">
        <v>1204</v>
      </c>
      <c r="W48" t="s">
        <v>47</v>
      </c>
      <c r="X48" t="s">
        <v>492</v>
      </c>
    </row>
    <row r="49" spans="1:24" x14ac:dyDescent="0.3">
      <c r="A49" t="s">
        <v>1421</v>
      </c>
      <c r="B49" t="s">
        <v>493</v>
      </c>
      <c r="C49" t="s">
        <v>46</v>
      </c>
      <c r="D49" t="s">
        <v>493</v>
      </c>
      <c r="E49" t="s">
        <v>47</v>
      </c>
      <c r="F49" t="s">
        <v>383</v>
      </c>
      <c r="G49" t="s">
        <v>382</v>
      </c>
      <c r="H49" t="s">
        <v>17</v>
      </c>
      <c r="I49" t="s">
        <v>383</v>
      </c>
      <c r="J49" t="s">
        <v>18</v>
      </c>
      <c r="K49" t="s">
        <v>493</v>
      </c>
      <c r="L49" t="s">
        <v>493</v>
      </c>
      <c r="M49" t="s">
        <v>22</v>
      </c>
      <c r="N49" t="s">
        <v>1209</v>
      </c>
      <c r="O49" t="s">
        <v>1207</v>
      </c>
      <c r="P49" t="s">
        <v>405</v>
      </c>
      <c r="Q49" t="s">
        <v>1196</v>
      </c>
      <c r="R49" t="s">
        <v>47</v>
      </c>
      <c r="S49" t="s">
        <v>44</v>
      </c>
      <c r="T49" t="s">
        <v>45</v>
      </c>
      <c r="U49" t="s">
        <v>47</v>
      </c>
      <c r="V49" t="s">
        <v>1204</v>
      </c>
      <c r="W49" t="s">
        <v>1206</v>
      </c>
      <c r="X49" t="s">
        <v>494</v>
      </c>
    </row>
    <row r="50" spans="1:24" x14ac:dyDescent="0.3">
      <c r="A50" t="s">
        <v>1421</v>
      </c>
      <c r="B50" t="s">
        <v>495</v>
      </c>
      <c r="C50" t="s">
        <v>46</v>
      </c>
      <c r="D50" t="s">
        <v>495</v>
      </c>
      <c r="E50" t="s">
        <v>47</v>
      </c>
      <c r="F50" t="s">
        <v>383</v>
      </c>
      <c r="G50" t="s">
        <v>382</v>
      </c>
      <c r="H50" t="s">
        <v>17</v>
      </c>
      <c r="I50" t="s">
        <v>383</v>
      </c>
      <c r="J50" t="s">
        <v>18</v>
      </c>
      <c r="K50" t="s">
        <v>495</v>
      </c>
      <c r="L50" t="s">
        <v>495</v>
      </c>
      <c r="M50" t="s">
        <v>22</v>
      </c>
      <c r="N50" t="s">
        <v>1209</v>
      </c>
      <c r="O50" t="s">
        <v>1207</v>
      </c>
      <c r="P50" t="s">
        <v>405</v>
      </c>
      <c r="Q50" t="s">
        <v>1196</v>
      </c>
      <c r="R50" t="s">
        <v>47</v>
      </c>
      <c r="S50" t="s">
        <v>44</v>
      </c>
      <c r="T50" t="s">
        <v>45</v>
      </c>
      <c r="U50" t="s">
        <v>47</v>
      </c>
      <c r="V50" t="s">
        <v>1204</v>
      </c>
      <c r="W50" t="s">
        <v>47</v>
      </c>
      <c r="X50" t="s">
        <v>496</v>
      </c>
    </row>
    <row r="51" spans="1:24" x14ac:dyDescent="0.3">
      <c r="A51" t="s">
        <v>1421</v>
      </c>
      <c r="B51" t="s">
        <v>497</v>
      </c>
      <c r="C51" t="s">
        <v>46</v>
      </c>
      <c r="D51" t="s">
        <v>497</v>
      </c>
      <c r="E51" t="s">
        <v>47</v>
      </c>
      <c r="F51" t="s">
        <v>19</v>
      </c>
      <c r="G51" t="s">
        <v>21</v>
      </c>
      <c r="H51" t="s">
        <v>17</v>
      </c>
      <c r="I51" t="s">
        <v>19</v>
      </c>
      <c r="J51" t="s">
        <v>18</v>
      </c>
      <c r="K51" t="s">
        <v>497</v>
      </c>
      <c r="L51" t="s">
        <v>497</v>
      </c>
      <c r="M51" t="s">
        <v>22</v>
      </c>
      <c r="N51" t="s">
        <v>1209</v>
      </c>
      <c r="O51" t="s">
        <v>1207</v>
      </c>
      <c r="P51" t="s">
        <v>376</v>
      </c>
      <c r="Q51" t="s">
        <v>377</v>
      </c>
      <c r="R51" t="s">
        <v>47</v>
      </c>
      <c r="S51" t="s">
        <v>42</v>
      </c>
      <c r="T51" t="s">
        <v>37</v>
      </c>
      <c r="U51" t="s">
        <v>1200</v>
      </c>
      <c r="V51" t="s">
        <v>1204</v>
      </c>
      <c r="W51" t="s">
        <v>47</v>
      </c>
      <c r="X51" t="s">
        <v>498</v>
      </c>
    </row>
    <row r="52" spans="1:24" x14ac:dyDescent="0.3">
      <c r="A52" t="s">
        <v>1421</v>
      </c>
      <c r="B52" t="s">
        <v>499</v>
      </c>
      <c r="C52" t="s">
        <v>46</v>
      </c>
      <c r="D52" t="s">
        <v>499</v>
      </c>
      <c r="E52" t="s">
        <v>47</v>
      </c>
      <c r="F52" t="s">
        <v>19</v>
      </c>
      <c r="G52" t="s">
        <v>21</v>
      </c>
      <c r="H52" t="s">
        <v>17</v>
      </c>
      <c r="I52" t="s">
        <v>19</v>
      </c>
      <c r="J52" t="s">
        <v>18</v>
      </c>
      <c r="K52" t="s">
        <v>499</v>
      </c>
      <c r="L52" t="s">
        <v>499</v>
      </c>
      <c r="M52" t="s">
        <v>22</v>
      </c>
      <c r="N52" t="s">
        <v>1209</v>
      </c>
      <c r="O52" t="s">
        <v>1207</v>
      </c>
      <c r="P52" t="s">
        <v>376</v>
      </c>
      <c r="Q52" t="s">
        <v>377</v>
      </c>
      <c r="R52" t="s">
        <v>47</v>
      </c>
      <c r="S52" t="s">
        <v>42</v>
      </c>
      <c r="T52" t="s">
        <v>37</v>
      </c>
      <c r="U52" t="s">
        <v>1201</v>
      </c>
      <c r="V52" t="s">
        <v>1204</v>
      </c>
      <c r="W52" t="s">
        <v>47</v>
      </c>
      <c r="X52" t="s">
        <v>500</v>
      </c>
    </row>
    <row r="53" spans="1:24" x14ac:dyDescent="0.3">
      <c r="A53" t="s">
        <v>1421</v>
      </c>
      <c r="B53" t="s">
        <v>501</v>
      </c>
      <c r="C53" t="s">
        <v>46</v>
      </c>
      <c r="D53" t="s">
        <v>501</v>
      </c>
      <c r="E53" t="s">
        <v>47</v>
      </c>
      <c r="F53" t="s">
        <v>19</v>
      </c>
      <c r="G53" t="s">
        <v>21</v>
      </c>
      <c r="H53" t="s">
        <v>17</v>
      </c>
      <c r="I53" t="s">
        <v>19</v>
      </c>
      <c r="J53" t="s">
        <v>18</v>
      </c>
      <c r="K53" t="s">
        <v>501</v>
      </c>
      <c r="L53" t="s">
        <v>501</v>
      </c>
      <c r="M53" t="s">
        <v>22</v>
      </c>
      <c r="N53" t="s">
        <v>1209</v>
      </c>
      <c r="O53" t="s">
        <v>1207</v>
      </c>
      <c r="P53" t="s">
        <v>376</v>
      </c>
      <c r="Q53" t="s">
        <v>377</v>
      </c>
      <c r="R53" t="s">
        <v>47</v>
      </c>
      <c r="S53" t="s">
        <v>42</v>
      </c>
      <c r="T53" t="s">
        <v>37</v>
      </c>
      <c r="U53" t="s">
        <v>1202</v>
      </c>
      <c r="V53" t="s">
        <v>1204</v>
      </c>
      <c r="W53" t="s">
        <v>47</v>
      </c>
      <c r="X53" t="s">
        <v>502</v>
      </c>
    </row>
    <row r="54" spans="1:24" x14ac:dyDescent="0.3">
      <c r="A54" t="s">
        <v>1421</v>
      </c>
      <c r="B54" t="s">
        <v>503</v>
      </c>
      <c r="C54" t="s">
        <v>46</v>
      </c>
      <c r="D54" t="s">
        <v>503</v>
      </c>
      <c r="E54" t="s">
        <v>47</v>
      </c>
      <c r="F54" t="s">
        <v>383</v>
      </c>
      <c r="G54" t="s">
        <v>382</v>
      </c>
      <c r="H54" t="s">
        <v>17</v>
      </c>
      <c r="I54" t="s">
        <v>383</v>
      </c>
      <c r="J54" t="s">
        <v>18</v>
      </c>
      <c r="K54" t="s">
        <v>503</v>
      </c>
      <c r="L54" t="s">
        <v>503</v>
      </c>
      <c r="M54" t="s">
        <v>22</v>
      </c>
      <c r="N54" t="s">
        <v>1209</v>
      </c>
      <c r="O54" t="s">
        <v>1207</v>
      </c>
      <c r="P54" t="s">
        <v>376</v>
      </c>
      <c r="Q54" t="s">
        <v>377</v>
      </c>
      <c r="R54" t="s">
        <v>47</v>
      </c>
      <c r="S54" t="s">
        <v>42</v>
      </c>
      <c r="T54" t="s">
        <v>37</v>
      </c>
      <c r="U54" t="s">
        <v>1200</v>
      </c>
      <c r="V54" t="s">
        <v>1204</v>
      </c>
      <c r="W54" t="s">
        <v>47</v>
      </c>
      <c r="X54" t="s">
        <v>504</v>
      </c>
    </row>
    <row r="55" spans="1:24" x14ac:dyDescent="0.3">
      <c r="A55" t="s">
        <v>1421</v>
      </c>
      <c r="B55" t="s">
        <v>505</v>
      </c>
      <c r="C55" t="s">
        <v>46</v>
      </c>
      <c r="D55" t="s">
        <v>505</v>
      </c>
      <c r="E55" t="s">
        <v>47</v>
      </c>
      <c r="F55" t="s">
        <v>383</v>
      </c>
      <c r="G55" t="s">
        <v>382</v>
      </c>
      <c r="H55" t="s">
        <v>17</v>
      </c>
      <c r="I55" t="s">
        <v>383</v>
      </c>
      <c r="J55" t="s">
        <v>18</v>
      </c>
      <c r="K55" t="s">
        <v>505</v>
      </c>
      <c r="L55" t="s">
        <v>505</v>
      </c>
      <c r="M55" t="s">
        <v>22</v>
      </c>
      <c r="N55" t="s">
        <v>1209</v>
      </c>
      <c r="O55" t="s">
        <v>1207</v>
      </c>
      <c r="P55" t="s">
        <v>376</v>
      </c>
      <c r="Q55" t="s">
        <v>377</v>
      </c>
      <c r="R55" t="s">
        <v>47</v>
      </c>
      <c r="S55" t="s">
        <v>42</v>
      </c>
      <c r="T55" t="s">
        <v>37</v>
      </c>
      <c r="U55" t="s">
        <v>1201</v>
      </c>
      <c r="V55" t="s">
        <v>1204</v>
      </c>
      <c r="W55" t="s">
        <v>47</v>
      </c>
      <c r="X55" t="s">
        <v>506</v>
      </c>
    </row>
    <row r="56" spans="1:24" x14ac:dyDescent="0.3">
      <c r="A56" t="s">
        <v>1421</v>
      </c>
      <c r="B56" t="s">
        <v>507</v>
      </c>
      <c r="C56" t="s">
        <v>46</v>
      </c>
      <c r="D56" t="s">
        <v>507</v>
      </c>
      <c r="E56" t="s">
        <v>47</v>
      </c>
      <c r="F56" t="s">
        <v>383</v>
      </c>
      <c r="G56" t="s">
        <v>382</v>
      </c>
      <c r="H56" t="s">
        <v>17</v>
      </c>
      <c r="I56" t="s">
        <v>383</v>
      </c>
      <c r="J56" t="s">
        <v>18</v>
      </c>
      <c r="K56" t="s">
        <v>507</v>
      </c>
      <c r="L56" t="s">
        <v>507</v>
      </c>
      <c r="M56" t="s">
        <v>22</v>
      </c>
      <c r="N56" t="s">
        <v>1209</v>
      </c>
      <c r="O56" t="s">
        <v>1207</v>
      </c>
      <c r="P56" t="s">
        <v>376</v>
      </c>
      <c r="Q56" t="s">
        <v>377</v>
      </c>
      <c r="R56" t="s">
        <v>47</v>
      </c>
      <c r="S56" t="s">
        <v>42</v>
      </c>
      <c r="T56" t="s">
        <v>37</v>
      </c>
      <c r="U56" t="s">
        <v>1202</v>
      </c>
      <c r="V56" t="s">
        <v>1204</v>
      </c>
      <c r="W56" t="s">
        <v>47</v>
      </c>
      <c r="X56" t="s">
        <v>508</v>
      </c>
    </row>
    <row r="57" spans="1:24" x14ac:dyDescent="0.3">
      <c r="A57" t="s">
        <v>1421</v>
      </c>
      <c r="B57" t="s">
        <v>509</v>
      </c>
      <c r="C57" t="s">
        <v>46</v>
      </c>
      <c r="D57" t="s">
        <v>509</v>
      </c>
      <c r="E57" t="s">
        <v>47</v>
      </c>
      <c r="F57" t="s">
        <v>383</v>
      </c>
      <c r="G57" t="s">
        <v>382</v>
      </c>
      <c r="H57" t="s">
        <v>17</v>
      </c>
      <c r="I57" t="s">
        <v>383</v>
      </c>
      <c r="J57" t="s">
        <v>18</v>
      </c>
      <c r="K57" t="s">
        <v>509</v>
      </c>
      <c r="L57" t="s">
        <v>509</v>
      </c>
      <c r="M57" t="s">
        <v>22</v>
      </c>
      <c r="N57" t="s">
        <v>1209</v>
      </c>
      <c r="O57" t="s">
        <v>1207</v>
      </c>
      <c r="P57" t="s">
        <v>376</v>
      </c>
      <c r="Q57" t="s">
        <v>377</v>
      </c>
      <c r="R57" t="s">
        <v>47</v>
      </c>
      <c r="S57" t="s">
        <v>42</v>
      </c>
      <c r="T57" t="s">
        <v>37</v>
      </c>
      <c r="U57" t="s">
        <v>1200</v>
      </c>
      <c r="V57" t="s">
        <v>1204</v>
      </c>
      <c r="W57" t="s">
        <v>47</v>
      </c>
      <c r="X57" t="s">
        <v>510</v>
      </c>
    </row>
    <row r="58" spans="1:24" x14ac:dyDescent="0.3">
      <c r="A58" t="s">
        <v>1421</v>
      </c>
      <c r="B58" t="s">
        <v>511</v>
      </c>
      <c r="C58" t="s">
        <v>46</v>
      </c>
      <c r="D58" t="s">
        <v>511</v>
      </c>
      <c r="E58" t="s">
        <v>47</v>
      </c>
      <c r="F58" t="s">
        <v>383</v>
      </c>
      <c r="G58" t="s">
        <v>382</v>
      </c>
      <c r="H58" t="s">
        <v>17</v>
      </c>
      <c r="I58" t="s">
        <v>383</v>
      </c>
      <c r="J58" t="s">
        <v>18</v>
      </c>
      <c r="K58" t="s">
        <v>511</v>
      </c>
      <c r="L58" t="s">
        <v>511</v>
      </c>
      <c r="M58" t="s">
        <v>22</v>
      </c>
      <c r="N58" t="s">
        <v>1209</v>
      </c>
      <c r="O58" t="s">
        <v>1207</v>
      </c>
      <c r="P58" t="s">
        <v>376</v>
      </c>
      <c r="Q58" t="s">
        <v>377</v>
      </c>
      <c r="R58" t="s">
        <v>47</v>
      </c>
      <c r="S58" t="s">
        <v>42</v>
      </c>
      <c r="T58" t="s">
        <v>37</v>
      </c>
      <c r="U58" t="s">
        <v>1201</v>
      </c>
      <c r="V58" t="s">
        <v>1204</v>
      </c>
      <c r="W58" t="s">
        <v>47</v>
      </c>
      <c r="X58" t="s">
        <v>512</v>
      </c>
    </row>
    <row r="59" spans="1:24" x14ac:dyDescent="0.3">
      <c r="A59" t="s">
        <v>1421</v>
      </c>
      <c r="B59" t="s">
        <v>513</v>
      </c>
      <c r="C59" t="s">
        <v>46</v>
      </c>
      <c r="D59" t="s">
        <v>513</v>
      </c>
      <c r="E59" t="s">
        <v>47</v>
      </c>
      <c r="F59" t="s">
        <v>383</v>
      </c>
      <c r="G59" t="s">
        <v>382</v>
      </c>
      <c r="H59" t="s">
        <v>17</v>
      </c>
      <c r="I59" t="s">
        <v>383</v>
      </c>
      <c r="J59" t="s">
        <v>18</v>
      </c>
      <c r="K59" t="s">
        <v>513</v>
      </c>
      <c r="L59" t="s">
        <v>513</v>
      </c>
      <c r="M59" t="s">
        <v>22</v>
      </c>
      <c r="N59" t="s">
        <v>1209</v>
      </c>
      <c r="O59" t="s">
        <v>1207</v>
      </c>
      <c r="P59" t="s">
        <v>376</v>
      </c>
      <c r="Q59" t="s">
        <v>377</v>
      </c>
      <c r="R59" t="s">
        <v>47</v>
      </c>
      <c r="S59" t="s">
        <v>42</v>
      </c>
      <c r="T59" t="s">
        <v>37</v>
      </c>
      <c r="U59" t="s">
        <v>1202</v>
      </c>
      <c r="V59" t="s">
        <v>1204</v>
      </c>
      <c r="W59" t="s">
        <v>47</v>
      </c>
      <c r="X59" t="s">
        <v>514</v>
      </c>
    </row>
    <row r="60" spans="1:24" x14ac:dyDescent="0.3">
      <c r="A60" t="s">
        <v>1421</v>
      </c>
      <c r="B60" t="s">
        <v>515</v>
      </c>
      <c r="C60" t="s">
        <v>48</v>
      </c>
      <c r="D60" t="s">
        <v>515</v>
      </c>
      <c r="E60" t="s">
        <v>47</v>
      </c>
      <c r="F60" t="s">
        <v>59</v>
      </c>
      <c r="G60" t="s">
        <v>50</v>
      </c>
      <c r="H60" t="s">
        <v>17</v>
      </c>
      <c r="I60" t="s">
        <v>59</v>
      </c>
      <c r="J60" t="s">
        <v>18</v>
      </c>
      <c r="K60" t="s">
        <v>515</v>
      </c>
      <c r="L60" t="s">
        <v>515</v>
      </c>
      <c r="M60" t="s">
        <v>22</v>
      </c>
      <c r="N60" t="s">
        <v>1210</v>
      </c>
      <c r="O60" t="s">
        <v>1207</v>
      </c>
      <c r="P60" t="s">
        <v>376</v>
      </c>
      <c r="Q60" t="s">
        <v>377</v>
      </c>
      <c r="R60" t="s">
        <v>47</v>
      </c>
      <c r="S60" t="s">
        <v>384</v>
      </c>
      <c r="T60" t="s">
        <v>394</v>
      </c>
      <c r="U60" t="s">
        <v>47</v>
      </c>
      <c r="V60" t="s">
        <v>47</v>
      </c>
      <c r="W60" t="s">
        <v>1206</v>
      </c>
      <c r="X60" t="s">
        <v>516</v>
      </c>
    </row>
    <row r="61" spans="1:24" x14ac:dyDescent="0.3">
      <c r="A61" t="s">
        <v>1421</v>
      </c>
      <c r="B61" t="s">
        <v>517</v>
      </c>
      <c r="C61" t="s">
        <v>48</v>
      </c>
      <c r="D61" t="s">
        <v>517</v>
      </c>
      <c r="E61" t="s">
        <v>47</v>
      </c>
      <c r="F61" t="s">
        <v>59</v>
      </c>
      <c r="G61" t="s">
        <v>50</v>
      </c>
      <c r="H61" t="s">
        <v>17</v>
      </c>
      <c r="I61" t="s">
        <v>59</v>
      </c>
      <c r="J61" t="s">
        <v>18</v>
      </c>
      <c r="K61" t="s">
        <v>517</v>
      </c>
      <c r="L61" t="s">
        <v>517</v>
      </c>
      <c r="M61" t="s">
        <v>22</v>
      </c>
      <c r="N61" t="s">
        <v>1210</v>
      </c>
      <c r="O61" t="s">
        <v>1207</v>
      </c>
      <c r="P61" t="s">
        <v>376</v>
      </c>
      <c r="Q61" t="s">
        <v>377</v>
      </c>
      <c r="R61" t="s">
        <v>52</v>
      </c>
      <c r="S61" t="s">
        <v>384</v>
      </c>
      <c r="T61" t="s">
        <v>394</v>
      </c>
      <c r="U61" t="s">
        <v>47</v>
      </c>
      <c r="V61" t="s">
        <v>47</v>
      </c>
      <c r="W61" t="s">
        <v>1206</v>
      </c>
      <c r="X61" t="s">
        <v>518</v>
      </c>
    </row>
    <row r="62" spans="1:24" x14ac:dyDescent="0.3">
      <c r="A62" t="s">
        <v>1421</v>
      </c>
      <c r="B62" t="s">
        <v>519</v>
      </c>
      <c r="C62" t="s">
        <v>48</v>
      </c>
      <c r="D62" t="s">
        <v>519</v>
      </c>
      <c r="E62" t="s">
        <v>47</v>
      </c>
      <c r="F62" t="s">
        <v>59</v>
      </c>
      <c r="G62" t="s">
        <v>50</v>
      </c>
      <c r="H62" t="s">
        <v>17</v>
      </c>
      <c r="I62" t="s">
        <v>59</v>
      </c>
      <c r="J62" t="s">
        <v>18</v>
      </c>
      <c r="K62" t="s">
        <v>519</v>
      </c>
      <c r="L62" t="s">
        <v>519</v>
      </c>
      <c r="M62" t="s">
        <v>22</v>
      </c>
      <c r="N62" t="s">
        <v>1210</v>
      </c>
      <c r="O62" t="s">
        <v>1207</v>
      </c>
      <c r="P62" t="s">
        <v>376</v>
      </c>
      <c r="Q62" t="s">
        <v>377</v>
      </c>
      <c r="R62" t="s">
        <v>47</v>
      </c>
      <c r="S62" t="s">
        <v>384</v>
      </c>
      <c r="T62" t="s">
        <v>394</v>
      </c>
      <c r="U62" t="s">
        <v>47</v>
      </c>
      <c r="V62" t="s">
        <v>47</v>
      </c>
      <c r="W62" t="s">
        <v>47</v>
      </c>
      <c r="X62" t="s">
        <v>520</v>
      </c>
    </row>
    <row r="63" spans="1:24" x14ac:dyDescent="0.3">
      <c r="A63" t="s">
        <v>1421</v>
      </c>
      <c r="B63" t="s">
        <v>521</v>
      </c>
      <c r="C63" t="s">
        <v>48</v>
      </c>
      <c r="D63" t="s">
        <v>521</v>
      </c>
      <c r="E63" t="s">
        <v>47</v>
      </c>
      <c r="F63" t="s">
        <v>59</v>
      </c>
      <c r="G63" t="s">
        <v>50</v>
      </c>
      <c r="H63" t="s">
        <v>17</v>
      </c>
      <c r="I63" t="s">
        <v>59</v>
      </c>
      <c r="J63" t="s">
        <v>18</v>
      </c>
      <c r="K63" t="s">
        <v>521</v>
      </c>
      <c r="L63" t="s">
        <v>521</v>
      </c>
      <c r="M63" t="s">
        <v>22</v>
      </c>
      <c r="N63" t="s">
        <v>1210</v>
      </c>
      <c r="O63" t="s">
        <v>1207</v>
      </c>
      <c r="P63" t="s">
        <v>376</v>
      </c>
      <c r="Q63" t="s">
        <v>377</v>
      </c>
      <c r="R63" t="s">
        <v>52</v>
      </c>
      <c r="S63" t="s">
        <v>384</v>
      </c>
      <c r="T63" t="s">
        <v>394</v>
      </c>
      <c r="U63" t="s">
        <v>47</v>
      </c>
      <c r="V63" t="s">
        <v>47</v>
      </c>
      <c r="W63" t="s">
        <v>47</v>
      </c>
      <c r="X63" t="s">
        <v>522</v>
      </c>
    </row>
    <row r="64" spans="1:24" x14ac:dyDescent="0.3">
      <c r="A64" t="s">
        <v>1421</v>
      </c>
      <c r="B64" t="s">
        <v>523</v>
      </c>
      <c r="C64" t="s">
        <v>48</v>
      </c>
      <c r="D64" t="s">
        <v>523</v>
      </c>
      <c r="E64" t="s">
        <v>47</v>
      </c>
      <c r="F64" t="s">
        <v>59</v>
      </c>
      <c r="G64" t="s">
        <v>50</v>
      </c>
      <c r="H64" t="s">
        <v>17</v>
      </c>
      <c r="I64" t="s">
        <v>59</v>
      </c>
      <c r="J64" t="s">
        <v>18</v>
      </c>
      <c r="K64" t="s">
        <v>523</v>
      </c>
      <c r="L64" t="s">
        <v>523</v>
      </c>
      <c r="M64" t="s">
        <v>22</v>
      </c>
      <c r="N64" t="s">
        <v>1209</v>
      </c>
      <c r="O64" t="s">
        <v>1207</v>
      </c>
      <c r="P64" t="s">
        <v>376</v>
      </c>
      <c r="Q64" t="s">
        <v>377</v>
      </c>
      <c r="R64" t="s">
        <v>47</v>
      </c>
      <c r="S64" t="s">
        <v>393</v>
      </c>
      <c r="T64" t="s">
        <v>391</v>
      </c>
      <c r="U64" t="s">
        <v>47</v>
      </c>
      <c r="V64" t="s">
        <v>47</v>
      </c>
      <c r="W64" t="s">
        <v>1206</v>
      </c>
      <c r="X64" t="s">
        <v>524</v>
      </c>
    </row>
    <row r="65" spans="1:24" x14ac:dyDescent="0.3">
      <c r="A65" t="s">
        <v>1421</v>
      </c>
      <c r="B65" t="s">
        <v>525</v>
      </c>
      <c r="C65" t="s">
        <v>48</v>
      </c>
      <c r="D65" t="s">
        <v>525</v>
      </c>
      <c r="E65" t="s">
        <v>47</v>
      </c>
      <c r="F65" t="s">
        <v>59</v>
      </c>
      <c r="G65" t="s">
        <v>50</v>
      </c>
      <c r="H65" t="s">
        <v>17</v>
      </c>
      <c r="I65" t="s">
        <v>59</v>
      </c>
      <c r="J65" t="s">
        <v>18</v>
      </c>
      <c r="K65" t="s">
        <v>525</v>
      </c>
      <c r="L65" t="s">
        <v>525</v>
      </c>
      <c r="M65" t="s">
        <v>22</v>
      </c>
      <c r="N65" t="s">
        <v>1209</v>
      </c>
      <c r="O65" t="s">
        <v>1207</v>
      </c>
      <c r="P65" t="s">
        <v>376</v>
      </c>
      <c r="Q65" t="s">
        <v>377</v>
      </c>
      <c r="R65" t="s">
        <v>47</v>
      </c>
      <c r="S65" t="s">
        <v>393</v>
      </c>
      <c r="T65" t="s">
        <v>391</v>
      </c>
      <c r="U65" t="s">
        <v>47</v>
      </c>
      <c r="V65" t="s">
        <v>47</v>
      </c>
      <c r="W65" t="s">
        <v>47</v>
      </c>
      <c r="X65" t="s">
        <v>526</v>
      </c>
    </row>
    <row r="66" spans="1:24" x14ac:dyDescent="0.3">
      <c r="A66" t="s">
        <v>1421</v>
      </c>
      <c r="B66" t="s">
        <v>527</v>
      </c>
      <c r="C66" t="s">
        <v>48</v>
      </c>
      <c r="D66" t="s">
        <v>527</v>
      </c>
      <c r="E66" t="s">
        <v>47</v>
      </c>
      <c r="F66" t="s">
        <v>384</v>
      </c>
      <c r="G66" t="s">
        <v>385</v>
      </c>
      <c r="H66" t="s">
        <v>17</v>
      </c>
      <c r="I66" t="s">
        <v>384</v>
      </c>
      <c r="J66" t="s">
        <v>18</v>
      </c>
      <c r="K66" t="s">
        <v>527</v>
      </c>
      <c r="L66" t="s">
        <v>527</v>
      </c>
      <c r="M66" t="s">
        <v>22</v>
      </c>
      <c r="N66" t="s">
        <v>1209</v>
      </c>
      <c r="O66" t="s">
        <v>1207</v>
      </c>
      <c r="P66" t="s">
        <v>376</v>
      </c>
      <c r="Q66" t="s">
        <v>377</v>
      </c>
      <c r="R66" t="s">
        <v>52</v>
      </c>
      <c r="S66" t="s">
        <v>40</v>
      </c>
      <c r="T66" t="s">
        <v>41</v>
      </c>
      <c r="U66" t="s">
        <v>47</v>
      </c>
      <c r="V66" t="s">
        <v>47</v>
      </c>
      <c r="W66" t="s">
        <v>1206</v>
      </c>
      <c r="X66" t="s">
        <v>528</v>
      </c>
    </row>
    <row r="67" spans="1:24" x14ac:dyDescent="0.3">
      <c r="A67" t="s">
        <v>1421</v>
      </c>
      <c r="B67" t="s">
        <v>529</v>
      </c>
      <c r="C67" t="s">
        <v>48</v>
      </c>
      <c r="D67" t="s">
        <v>529</v>
      </c>
      <c r="E67" t="s">
        <v>47</v>
      </c>
      <c r="F67" t="s">
        <v>384</v>
      </c>
      <c r="G67" t="s">
        <v>385</v>
      </c>
      <c r="H67" t="s">
        <v>17</v>
      </c>
      <c r="I67" t="s">
        <v>384</v>
      </c>
      <c r="J67" t="s">
        <v>18</v>
      </c>
      <c r="K67" t="s">
        <v>529</v>
      </c>
      <c r="L67" t="s">
        <v>529</v>
      </c>
      <c r="M67" t="s">
        <v>22</v>
      </c>
      <c r="N67" t="s">
        <v>1209</v>
      </c>
      <c r="O67" t="s">
        <v>1207</v>
      </c>
      <c r="P67" t="s">
        <v>376</v>
      </c>
      <c r="Q67" t="s">
        <v>377</v>
      </c>
      <c r="R67" t="s">
        <v>52</v>
      </c>
      <c r="S67" t="s">
        <v>40</v>
      </c>
      <c r="T67" t="s">
        <v>41</v>
      </c>
      <c r="U67" t="s">
        <v>47</v>
      </c>
      <c r="V67" t="s">
        <v>47</v>
      </c>
      <c r="W67" t="s">
        <v>47</v>
      </c>
      <c r="X67" t="s">
        <v>530</v>
      </c>
    </row>
    <row r="68" spans="1:24" x14ac:dyDescent="0.3">
      <c r="A68" t="s">
        <v>1421</v>
      </c>
      <c r="B68" t="s">
        <v>531</v>
      </c>
      <c r="C68" t="s">
        <v>48</v>
      </c>
      <c r="D68" t="s">
        <v>531</v>
      </c>
      <c r="E68" t="s">
        <v>47</v>
      </c>
      <c r="F68" t="s">
        <v>384</v>
      </c>
      <c r="G68" t="s">
        <v>385</v>
      </c>
      <c r="H68" t="s">
        <v>17</v>
      </c>
      <c r="I68" t="s">
        <v>384</v>
      </c>
      <c r="J68" t="s">
        <v>18</v>
      </c>
      <c r="K68" t="s">
        <v>531</v>
      </c>
      <c r="L68" t="s">
        <v>531</v>
      </c>
      <c r="M68" t="s">
        <v>22</v>
      </c>
      <c r="N68" t="s">
        <v>1210</v>
      </c>
      <c r="O68" t="s">
        <v>1207</v>
      </c>
      <c r="P68" t="s">
        <v>376</v>
      </c>
      <c r="Q68" t="s">
        <v>377</v>
      </c>
      <c r="R68" t="s">
        <v>47</v>
      </c>
      <c r="S68" t="s">
        <v>59</v>
      </c>
      <c r="T68" t="s">
        <v>61</v>
      </c>
      <c r="U68" t="s">
        <v>47</v>
      </c>
      <c r="V68" t="s">
        <v>47</v>
      </c>
      <c r="W68" t="s">
        <v>1206</v>
      </c>
      <c r="X68" t="s">
        <v>532</v>
      </c>
    </row>
    <row r="69" spans="1:24" x14ac:dyDescent="0.3">
      <c r="A69" t="s">
        <v>1421</v>
      </c>
      <c r="B69" t="s">
        <v>533</v>
      </c>
      <c r="C69" t="s">
        <v>48</v>
      </c>
      <c r="D69" t="s">
        <v>533</v>
      </c>
      <c r="E69" t="s">
        <v>47</v>
      </c>
      <c r="F69" t="s">
        <v>384</v>
      </c>
      <c r="G69" t="s">
        <v>385</v>
      </c>
      <c r="H69" t="s">
        <v>17</v>
      </c>
      <c r="I69" t="s">
        <v>384</v>
      </c>
      <c r="J69" t="s">
        <v>18</v>
      </c>
      <c r="K69" t="s">
        <v>533</v>
      </c>
      <c r="L69" t="s">
        <v>533</v>
      </c>
      <c r="M69" t="s">
        <v>22</v>
      </c>
      <c r="N69" t="s">
        <v>1210</v>
      </c>
      <c r="O69" t="s">
        <v>1207</v>
      </c>
      <c r="P69" t="s">
        <v>376</v>
      </c>
      <c r="Q69" t="s">
        <v>377</v>
      </c>
      <c r="R69" t="s">
        <v>52</v>
      </c>
      <c r="S69" t="s">
        <v>59</v>
      </c>
      <c r="T69" t="s">
        <v>61</v>
      </c>
      <c r="U69" t="s">
        <v>47</v>
      </c>
      <c r="V69" t="s">
        <v>47</v>
      </c>
      <c r="W69" t="s">
        <v>1206</v>
      </c>
      <c r="X69" t="s">
        <v>534</v>
      </c>
    </row>
    <row r="70" spans="1:24" x14ac:dyDescent="0.3">
      <c r="A70" t="s">
        <v>1421</v>
      </c>
      <c r="B70" t="s">
        <v>535</v>
      </c>
      <c r="C70" t="s">
        <v>48</v>
      </c>
      <c r="D70" t="s">
        <v>535</v>
      </c>
      <c r="E70" t="s">
        <v>47</v>
      </c>
      <c r="F70" t="s">
        <v>384</v>
      </c>
      <c r="G70" t="s">
        <v>385</v>
      </c>
      <c r="H70" t="s">
        <v>17</v>
      </c>
      <c r="I70" t="s">
        <v>384</v>
      </c>
      <c r="J70" t="s">
        <v>18</v>
      </c>
      <c r="K70" t="s">
        <v>535</v>
      </c>
      <c r="L70" t="s">
        <v>535</v>
      </c>
      <c r="M70" t="s">
        <v>22</v>
      </c>
      <c r="N70" t="s">
        <v>1210</v>
      </c>
      <c r="O70" t="s">
        <v>1207</v>
      </c>
      <c r="P70" t="s">
        <v>376</v>
      </c>
      <c r="Q70" t="s">
        <v>377</v>
      </c>
      <c r="R70" t="s">
        <v>47</v>
      </c>
      <c r="S70" t="s">
        <v>59</v>
      </c>
      <c r="T70" t="s">
        <v>61</v>
      </c>
      <c r="U70" t="s">
        <v>47</v>
      </c>
      <c r="V70" t="s">
        <v>47</v>
      </c>
      <c r="W70" t="s">
        <v>47</v>
      </c>
      <c r="X70" t="s">
        <v>536</v>
      </c>
    </row>
    <row r="71" spans="1:24" x14ac:dyDescent="0.3">
      <c r="A71" t="s">
        <v>1421</v>
      </c>
      <c r="B71" t="s">
        <v>537</v>
      </c>
      <c r="C71" t="s">
        <v>48</v>
      </c>
      <c r="D71" t="s">
        <v>537</v>
      </c>
      <c r="E71" t="s">
        <v>47</v>
      </c>
      <c r="F71" t="s">
        <v>384</v>
      </c>
      <c r="G71" t="s">
        <v>385</v>
      </c>
      <c r="H71" t="s">
        <v>17</v>
      </c>
      <c r="I71" t="s">
        <v>384</v>
      </c>
      <c r="J71" t="s">
        <v>18</v>
      </c>
      <c r="K71" t="s">
        <v>537</v>
      </c>
      <c r="L71" t="s">
        <v>537</v>
      </c>
      <c r="M71" t="s">
        <v>22</v>
      </c>
      <c r="N71" t="s">
        <v>1210</v>
      </c>
      <c r="O71" t="s">
        <v>1207</v>
      </c>
      <c r="P71" t="s">
        <v>376</v>
      </c>
      <c r="Q71" t="s">
        <v>377</v>
      </c>
      <c r="R71" t="s">
        <v>52</v>
      </c>
      <c r="S71" t="s">
        <v>59</v>
      </c>
      <c r="T71" t="s">
        <v>61</v>
      </c>
      <c r="U71" t="s">
        <v>47</v>
      </c>
      <c r="V71" t="s">
        <v>47</v>
      </c>
      <c r="W71" t="s">
        <v>47</v>
      </c>
      <c r="X71" t="s">
        <v>538</v>
      </c>
    </row>
    <row r="72" spans="1:24" x14ac:dyDescent="0.3">
      <c r="A72" t="s">
        <v>1421</v>
      </c>
      <c r="B72" t="s">
        <v>539</v>
      </c>
      <c r="C72" t="s">
        <v>48</v>
      </c>
      <c r="D72" t="s">
        <v>539</v>
      </c>
      <c r="E72" t="s">
        <v>47</v>
      </c>
      <c r="F72" t="s">
        <v>384</v>
      </c>
      <c r="G72" t="s">
        <v>385</v>
      </c>
      <c r="H72" t="s">
        <v>17</v>
      </c>
      <c r="I72" t="s">
        <v>384</v>
      </c>
      <c r="J72" t="s">
        <v>18</v>
      </c>
      <c r="K72" t="s">
        <v>539</v>
      </c>
      <c r="L72" t="s">
        <v>539</v>
      </c>
      <c r="M72" t="s">
        <v>22</v>
      </c>
      <c r="N72" t="s">
        <v>1209</v>
      </c>
      <c r="O72" t="s">
        <v>1207</v>
      </c>
      <c r="P72" t="s">
        <v>376</v>
      </c>
      <c r="Q72" t="s">
        <v>377</v>
      </c>
      <c r="R72" t="s">
        <v>47</v>
      </c>
      <c r="S72" t="s">
        <v>40</v>
      </c>
      <c r="T72" t="s">
        <v>41</v>
      </c>
      <c r="U72" t="s">
        <v>47</v>
      </c>
      <c r="V72" t="s">
        <v>47</v>
      </c>
      <c r="W72" t="s">
        <v>1206</v>
      </c>
      <c r="X72" t="s">
        <v>540</v>
      </c>
    </row>
    <row r="73" spans="1:24" x14ac:dyDescent="0.3">
      <c r="A73" t="s">
        <v>1421</v>
      </c>
      <c r="B73" t="s">
        <v>541</v>
      </c>
      <c r="C73" t="s">
        <v>48</v>
      </c>
      <c r="D73" t="s">
        <v>541</v>
      </c>
      <c r="E73" t="s">
        <v>47</v>
      </c>
      <c r="F73" t="s">
        <v>384</v>
      </c>
      <c r="G73" t="s">
        <v>385</v>
      </c>
      <c r="H73" t="s">
        <v>17</v>
      </c>
      <c r="I73" t="s">
        <v>384</v>
      </c>
      <c r="J73" t="s">
        <v>18</v>
      </c>
      <c r="K73" t="s">
        <v>541</v>
      </c>
      <c r="L73" t="s">
        <v>541</v>
      </c>
      <c r="M73" t="s">
        <v>22</v>
      </c>
      <c r="N73" t="s">
        <v>1209</v>
      </c>
      <c r="O73" t="s">
        <v>1207</v>
      </c>
      <c r="P73" t="s">
        <v>376</v>
      </c>
      <c r="Q73" t="s">
        <v>377</v>
      </c>
      <c r="R73" t="s">
        <v>47</v>
      </c>
      <c r="S73" t="s">
        <v>40</v>
      </c>
      <c r="T73" t="s">
        <v>41</v>
      </c>
      <c r="U73" t="s">
        <v>47</v>
      </c>
      <c r="V73" t="s">
        <v>47</v>
      </c>
      <c r="W73" t="s">
        <v>47</v>
      </c>
      <c r="X73" t="s">
        <v>542</v>
      </c>
    </row>
    <row r="74" spans="1:24" x14ac:dyDescent="0.3">
      <c r="A74" t="s">
        <v>1421</v>
      </c>
      <c r="B74" t="s">
        <v>543</v>
      </c>
      <c r="C74" t="s">
        <v>48</v>
      </c>
      <c r="D74" t="s">
        <v>543</v>
      </c>
      <c r="E74" t="s">
        <v>47</v>
      </c>
      <c r="F74" t="s">
        <v>384</v>
      </c>
      <c r="G74" t="s">
        <v>385</v>
      </c>
      <c r="H74" t="s">
        <v>17</v>
      </c>
      <c r="I74" t="s">
        <v>384</v>
      </c>
      <c r="J74" t="s">
        <v>18</v>
      </c>
      <c r="K74" t="s">
        <v>543</v>
      </c>
      <c r="L74" t="s">
        <v>543</v>
      </c>
      <c r="M74" t="s">
        <v>22</v>
      </c>
      <c r="N74" t="s">
        <v>1209</v>
      </c>
      <c r="O74" t="s">
        <v>1207</v>
      </c>
      <c r="P74" t="s">
        <v>376</v>
      </c>
      <c r="Q74" t="s">
        <v>377</v>
      </c>
      <c r="R74" t="s">
        <v>52</v>
      </c>
      <c r="S74" t="s">
        <v>393</v>
      </c>
      <c r="T74" t="s">
        <v>391</v>
      </c>
      <c r="U74" t="s">
        <v>47</v>
      </c>
      <c r="V74" t="s">
        <v>47</v>
      </c>
      <c r="W74" t="s">
        <v>47</v>
      </c>
      <c r="X74" t="s">
        <v>544</v>
      </c>
    </row>
    <row r="75" spans="1:24" x14ac:dyDescent="0.3">
      <c r="A75" t="s">
        <v>1421</v>
      </c>
      <c r="B75" t="s">
        <v>545</v>
      </c>
      <c r="C75" t="s">
        <v>48</v>
      </c>
      <c r="D75" t="s">
        <v>545</v>
      </c>
      <c r="E75" t="s">
        <v>47</v>
      </c>
      <c r="F75" t="s">
        <v>384</v>
      </c>
      <c r="G75" t="s">
        <v>385</v>
      </c>
      <c r="H75" t="s">
        <v>17</v>
      </c>
      <c r="I75" t="s">
        <v>384</v>
      </c>
      <c r="J75" t="s">
        <v>18</v>
      </c>
      <c r="K75" t="s">
        <v>545</v>
      </c>
      <c r="L75" t="s">
        <v>545</v>
      </c>
      <c r="M75" t="s">
        <v>22</v>
      </c>
      <c r="N75" t="s">
        <v>1209</v>
      </c>
      <c r="O75" t="s">
        <v>1207</v>
      </c>
      <c r="P75" t="s">
        <v>376</v>
      </c>
      <c r="Q75" t="s">
        <v>377</v>
      </c>
      <c r="R75" t="s">
        <v>52</v>
      </c>
      <c r="S75" t="s">
        <v>393</v>
      </c>
      <c r="T75" t="s">
        <v>391</v>
      </c>
      <c r="U75" t="s">
        <v>47</v>
      </c>
      <c r="V75" t="s">
        <v>47</v>
      </c>
      <c r="W75" t="s">
        <v>1206</v>
      </c>
      <c r="X75" t="s">
        <v>546</v>
      </c>
    </row>
    <row r="76" spans="1:24" x14ac:dyDescent="0.3">
      <c r="A76" t="s">
        <v>1421</v>
      </c>
      <c r="B76" t="s">
        <v>547</v>
      </c>
      <c r="C76" t="s">
        <v>48</v>
      </c>
      <c r="D76" t="s">
        <v>547</v>
      </c>
      <c r="E76" t="s">
        <v>47</v>
      </c>
      <c r="F76" t="s">
        <v>384</v>
      </c>
      <c r="G76" t="s">
        <v>385</v>
      </c>
      <c r="H76" t="s">
        <v>17</v>
      </c>
      <c r="I76" t="s">
        <v>384</v>
      </c>
      <c r="J76" t="s">
        <v>18</v>
      </c>
      <c r="K76" t="s">
        <v>547</v>
      </c>
      <c r="L76" t="s">
        <v>547</v>
      </c>
      <c r="M76" t="s">
        <v>22</v>
      </c>
      <c r="N76" t="s">
        <v>1210</v>
      </c>
      <c r="O76" t="s">
        <v>1207</v>
      </c>
      <c r="P76" t="s">
        <v>376</v>
      </c>
      <c r="Q76" t="s">
        <v>377</v>
      </c>
      <c r="R76" t="s">
        <v>47</v>
      </c>
      <c r="S76" t="s">
        <v>384</v>
      </c>
      <c r="T76" t="s">
        <v>394</v>
      </c>
      <c r="U76" t="s">
        <v>47</v>
      </c>
      <c r="V76" t="s">
        <v>47</v>
      </c>
      <c r="W76" t="s">
        <v>1206</v>
      </c>
      <c r="X76" t="s">
        <v>548</v>
      </c>
    </row>
    <row r="77" spans="1:24" x14ac:dyDescent="0.3">
      <c r="A77" t="s">
        <v>1421</v>
      </c>
      <c r="B77" t="s">
        <v>549</v>
      </c>
      <c r="C77" t="s">
        <v>48</v>
      </c>
      <c r="D77" t="s">
        <v>549</v>
      </c>
      <c r="E77" t="s">
        <v>47</v>
      </c>
      <c r="F77" t="s">
        <v>384</v>
      </c>
      <c r="G77" t="s">
        <v>385</v>
      </c>
      <c r="H77" t="s">
        <v>17</v>
      </c>
      <c r="I77" t="s">
        <v>384</v>
      </c>
      <c r="J77" t="s">
        <v>18</v>
      </c>
      <c r="K77" t="s">
        <v>549</v>
      </c>
      <c r="L77" t="s">
        <v>549</v>
      </c>
      <c r="M77" t="s">
        <v>22</v>
      </c>
      <c r="N77" t="s">
        <v>1210</v>
      </c>
      <c r="O77" t="s">
        <v>1207</v>
      </c>
      <c r="P77" t="s">
        <v>376</v>
      </c>
      <c r="Q77" t="s">
        <v>377</v>
      </c>
      <c r="R77" t="s">
        <v>52</v>
      </c>
      <c r="S77" t="s">
        <v>384</v>
      </c>
      <c r="T77" t="s">
        <v>394</v>
      </c>
      <c r="U77" t="s">
        <v>47</v>
      </c>
      <c r="V77" t="s">
        <v>47</v>
      </c>
      <c r="W77" t="s">
        <v>1206</v>
      </c>
      <c r="X77" t="s">
        <v>550</v>
      </c>
    </row>
    <row r="78" spans="1:24" x14ac:dyDescent="0.3">
      <c r="A78" t="s">
        <v>1421</v>
      </c>
      <c r="B78" t="s">
        <v>551</v>
      </c>
      <c r="C78" t="s">
        <v>48</v>
      </c>
      <c r="D78" t="s">
        <v>551</v>
      </c>
      <c r="E78" t="s">
        <v>47</v>
      </c>
      <c r="F78" t="s">
        <v>384</v>
      </c>
      <c r="G78" t="s">
        <v>385</v>
      </c>
      <c r="H78" t="s">
        <v>17</v>
      </c>
      <c r="I78" t="s">
        <v>384</v>
      </c>
      <c r="J78" t="s">
        <v>18</v>
      </c>
      <c r="K78" t="s">
        <v>551</v>
      </c>
      <c r="L78" t="s">
        <v>551</v>
      </c>
      <c r="M78" t="s">
        <v>22</v>
      </c>
      <c r="N78" t="s">
        <v>1210</v>
      </c>
      <c r="O78" t="s">
        <v>1207</v>
      </c>
      <c r="P78" t="s">
        <v>376</v>
      </c>
      <c r="Q78" t="s">
        <v>377</v>
      </c>
      <c r="R78" t="s">
        <v>47</v>
      </c>
      <c r="S78" t="s">
        <v>384</v>
      </c>
      <c r="T78" t="s">
        <v>394</v>
      </c>
      <c r="U78" t="s">
        <v>47</v>
      </c>
      <c r="V78" t="s">
        <v>47</v>
      </c>
      <c r="W78" t="s">
        <v>47</v>
      </c>
      <c r="X78" t="s">
        <v>552</v>
      </c>
    </row>
    <row r="79" spans="1:24" x14ac:dyDescent="0.3">
      <c r="A79" t="s">
        <v>1421</v>
      </c>
      <c r="B79" t="s">
        <v>553</v>
      </c>
      <c r="C79" t="s">
        <v>48</v>
      </c>
      <c r="D79" t="s">
        <v>553</v>
      </c>
      <c r="E79" t="s">
        <v>47</v>
      </c>
      <c r="F79" t="s">
        <v>384</v>
      </c>
      <c r="G79" t="s">
        <v>385</v>
      </c>
      <c r="H79" t="s">
        <v>17</v>
      </c>
      <c r="I79" t="s">
        <v>384</v>
      </c>
      <c r="J79" t="s">
        <v>18</v>
      </c>
      <c r="K79" t="s">
        <v>553</v>
      </c>
      <c r="L79" t="s">
        <v>553</v>
      </c>
      <c r="M79" t="s">
        <v>22</v>
      </c>
      <c r="N79" t="s">
        <v>1210</v>
      </c>
      <c r="O79" t="s">
        <v>1207</v>
      </c>
      <c r="P79" t="s">
        <v>376</v>
      </c>
      <c r="Q79" t="s">
        <v>377</v>
      </c>
      <c r="R79" t="s">
        <v>52</v>
      </c>
      <c r="S79" t="s">
        <v>384</v>
      </c>
      <c r="T79" t="s">
        <v>394</v>
      </c>
      <c r="U79" t="s">
        <v>47</v>
      </c>
      <c r="V79" t="s">
        <v>47</v>
      </c>
      <c r="W79" t="s">
        <v>47</v>
      </c>
      <c r="X79" t="s">
        <v>554</v>
      </c>
    </row>
    <row r="80" spans="1:24" x14ac:dyDescent="0.3">
      <c r="A80" t="s">
        <v>1421</v>
      </c>
      <c r="B80" t="s">
        <v>555</v>
      </c>
      <c r="C80" t="s">
        <v>48</v>
      </c>
      <c r="D80" t="s">
        <v>555</v>
      </c>
      <c r="E80" t="s">
        <v>47</v>
      </c>
      <c r="F80" t="s">
        <v>384</v>
      </c>
      <c r="G80" t="s">
        <v>385</v>
      </c>
      <c r="H80" t="s">
        <v>17</v>
      </c>
      <c r="I80" t="s">
        <v>384</v>
      </c>
      <c r="J80" t="s">
        <v>18</v>
      </c>
      <c r="K80" t="s">
        <v>555</v>
      </c>
      <c r="L80" t="s">
        <v>555</v>
      </c>
      <c r="M80" t="s">
        <v>22</v>
      </c>
      <c r="N80" t="s">
        <v>1209</v>
      </c>
      <c r="O80" t="s">
        <v>1207</v>
      </c>
      <c r="P80" t="s">
        <v>376</v>
      </c>
      <c r="Q80" t="s">
        <v>377</v>
      </c>
      <c r="R80" t="s">
        <v>47</v>
      </c>
      <c r="S80" t="s">
        <v>393</v>
      </c>
      <c r="T80" t="s">
        <v>391</v>
      </c>
      <c r="U80" t="s">
        <v>47</v>
      </c>
      <c r="V80" t="s">
        <v>47</v>
      </c>
      <c r="W80" t="s">
        <v>1206</v>
      </c>
      <c r="X80" t="s">
        <v>556</v>
      </c>
    </row>
    <row r="81" spans="1:24" x14ac:dyDescent="0.3">
      <c r="A81" t="s">
        <v>1421</v>
      </c>
      <c r="B81" t="s">
        <v>557</v>
      </c>
      <c r="C81" t="s">
        <v>48</v>
      </c>
      <c r="D81" t="s">
        <v>557</v>
      </c>
      <c r="E81" t="s">
        <v>47</v>
      </c>
      <c r="F81" t="s">
        <v>384</v>
      </c>
      <c r="G81" t="s">
        <v>385</v>
      </c>
      <c r="H81" t="s">
        <v>17</v>
      </c>
      <c r="I81" t="s">
        <v>384</v>
      </c>
      <c r="J81" t="s">
        <v>18</v>
      </c>
      <c r="K81" t="s">
        <v>557</v>
      </c>
      <c r="L81" t="s">
        <v>557</v>
      </c>
      <c r="M81" t="s">
        <v>22</v>
      </c>
      <c r="N81" t="s">
        <v>1209</v>
      </c>
      <c r="O81" t="s">
        <v>1207</v>
      </c>
      <c r="P81" t="s">
        <v>376</v>
      </c>
      <c r="Q81" t="s">
        <v>377</v>
      </c>
      <c r="R81" t="s">
        <v>47</v>
      </c>
      <c r="S81" t="s">
        <v>393</v>
      </c>
      <c r="T81" t="s">
        <v>391</v>
      </c>
      <c r="U81" t="s">
        <v>47</v>
      </c>
      <c r="V81" t="s">
        <v>47</v>
      </c>
      <c r="W81" t="s">
        <v>47</v>
      </c>
      <c r="X81" t="s">
        <v>558</v>
      </c>
    </row>
    <row r="82" spans="1:24" x14ac:dyDescent="0.3">
      <c r="A82" t="s">
        <v>1421</v>
      </c>
      <c r="B82" t="s">
        <v>559</v>
      </c>
      <c r="C82" t="s">
        <v>48</v>
      </c>
      <c r="D82" t="s">
        <v>559</v>
      </c>
      <c r="E82" t="s">
        <v>47</v>
      </c>
      <c r="F82" t="s">
        <v>384</v>
      </c>
      <c r="G82" t="s">
        <v>385</v>
      </c>
      <c r="H82" t="s">
        <v>17</v>
      </c>
      <c r="I82" t="s">
        <v>384</v>
      </c>
      <c r="J82" t="s">
        <v>18</v>
      </c>
      <c r="K82" t="s">
        <v>559</v>
      </c>
      <c r="L82" t="s">
        <v>559</v>
      </c>
      <c r="M82" t="s">
        <v>22</v>
      </c>
      <c r="N82" t="s">
        <v>1209</v>
      </c>
      <c r="O82" t="s">
        <v>1207</v>
      </c>
      <c r="P82" t="s">
        <v>405</v>
      </c>
      <c r="Q82" t="s">
        <v>1196</v>
      </c>
      <c r="R82" t="s">
        <v>47</v>
      </c>
      <c r="S82" t="s">
        <v>40</v>
      </c>
      <c r="T82" t="s">
        <v>41</v>
      </c>
      <c r="U82" t="s">
        <v>47</v>
      </c>
      <c r="V82" t="s">
        <v>47</v>
      </c>
      <c r="W82" t="s">
        <v>1206</v>
      </c>
      <c r="X82" t="s">
        <v>560</v>
      </c>
    </row>
    <row r="83" spans="1:24" x14ac:dyDescent="0.3">
      <c r="A83" t="s">
        <v>1421</v>
      </c>
      <c r="B83" t="s">
        <v>561</v>
      </c>
      <c r="C83" t="s">
        <v>48</v>
      </c>
      <c r="D83" t="s">
        <v>561</v>
      </c>
      <c r="E83" t="s">
        <v>47</v>
      </c>
      <c r="F83" t="s">
        <v>384</v>
      </c>
      <c r="G83" t="s">
        <v>385</v>
      </c>
      <c r="H83" t="s">
        <v>17</v>
      </c>
      <c r="I83" t="s">
        <v>384</v>
      </c>
      <c r="J83" t="s">
        <v>18</v>
      </c>
      <c r="K83" t="s">
        <v>561</v>
      </c>
      <c r="L83" t="s">
        <v>561</v>
      </c>
      <c r="M83" t="s">
        <v>22</v>
      </c>
      <c r="N83" t="s">
        <v>1209</v>
      </c>
      <c r="O83" t="s">
        <v>1207</v>
      </c>
      <c r="P83" t="s">
        <v>405</v>
      </c>
      <c r="Q83" t="s">
        <v>1196</v>
      </c>
      <c r="R83" t="s">
        <v>47</v>
      </c>
      <c r="S83" t="s">
        <v>40</v>
      </c>
      <c r="T83" t="s">
        <v>41</v>
      </c>
      <c r="U83" t="s">
        <v>47</v>
      </c>
      <c r="V83" t="s">
        <v>47</v>
      </c>
      <c r="W83" t="s">
        <v>47</v>
      </c>
      <c r="X83" t="s">
        <v>562</v>
      </c>
    </row>
    <row r="84" spans="1:24" x14ac:dyDescent="0.3">
      <c r="A84" t="s">
        <v>1421</v>
      </c>
      <c r="B84" t="s">
        <v>563</v>
      </c>
      <c r="C84" t="s">
        <v>48</v>
      </c>
      <c r="D84" t="s">
        <v>563</v>
      </c>
      <c r="E84" t="s">
        <v>47</v>
      </c>
      <c r="F84" t="s">
        <v>384</v>
      </c>
      <c r="G84" t="s">
        <v>385</v>
      </c>
      <c r="H84" t="s">
        <v>17</v>
      </c>
      <c r="I84" t="s">
        <v>384</v>
      </c>
      <c r="J84" t="s">
        <v>18</v>
      </c>
      <c r="K84" t="s">
        <v>563</v>
      </c>
      <c r="L84" t="s">
        <v>563</v>
      </c>
      <c r="M84" t="s">
        <v>22</v>
      </c>
      <c r="N84" t="s">
        <v>1210</v>
      </c>
      <c r="O84" t="s">
        <v>1207</v>
      </c>
      <c r="P84" t="s">
        <v>405</v>
      </c>
      <c r="Q84" t="s">
        <v>1196</v>
      </c>
      <c r="R84" t="s">
        <v>47</v>
      </c>
      <c r="S84" t="s">
        <v>59</v>
      </c>
      <c r="T84" t="s">
        <v>61</v>
      </c>
      <c r="U84" t="s">
        <v>47</v>
      </c>
      <c r="V84" t="s">
        <v>47</v>
      </c>
      <c r="W84" t="s">
        <v>1206</v>
      </c>
      <c r="X84" t="s">
        <v>564</v>
      </c>
    </row>
    <row r="85" spans="1:24" x14ac:dyDescent="0.3">
      <c r="A85" t="s">
        <v>1421</v>
      </c>
      <c r="B85" t="s">
        <v>565</v>
      </c>
      <c r="C85" t="s">
        <v>48</v>
      </c>
      <c r="D85" t="s">
        <v>565</v>
      </c>
      <c r="E85" t="s">
        <v>47</v>
      </c>
      <c r="F85" t="s">
        <v>384</v>
      </c>
      <c r="G85" t="s">
        <v>385</v>
      </c>
      <c r="H85" t="s">
        <v>17</v>
      </c>
      <c r="I85" t="s">
        <v>384</v>
      </c>
      <c r="J85" t="s">
        <v>18</v>
      </c>
      <c r="K85" t="s">
        <v>565</v>
      </c>
      <c r="L85" t="s">
        <v>565</v>
      </c>
      <c r="M85" t="s">
        <v>22</v>
      </c>
      <c r="N85" t="s">
        <v>1210</v>
      </c>
      <c r="O85" t="s">
        <v>1207</v>
      </c>
      <c r="P85" t="s">
        <v>405</v>
      </c>
      <c r="Q85" t="s">
        <v>1196</v>
      </c>
      <c r="R85" t="s">
        <v>52</v>
      </c>
      <c r="S85" t="s">
        <v>59</v>
      </c>
      <c r="T85" t="s">
        <v>61</v>
      </c>
      <c r="U85" t="s">
        <v>47</v>
      </c>
      <c r="V85" t="s">
        <v>47</v>
      </c>
      <c r="W85" t="s">
        <v>1206</v>
      </c>
      <c r="X85" t="s">
        <v>566</v>
      </c>
    </row>
    <row r="86" spans="1:24" x14ac:dyDescent="0.3">
      <c r="A86" t="s">
        <v>1421</v>
      </c>
      <c r="B86" t="s">
        <v>567</v>
      </c>
      <c r="C86" t="s">
        <v>48</v>
      </c>
      <c r="D86" t="s">
        <v>567</v>
      </c>
      <c r="E86" t="s">
        <v>47</v>
      </c>
      <c r="F86" t="s">
        <v>384</v>
      </c>
      <c r="G86" t="s">
        <v>385</v>
      </c>
      <c r="H86" t="s">
        <v>17</v>
      </c>
      <c r="I86" t="s">
        <v>384</v>
      </c>
      <c r="J86" t="s">
        <v>18</v>
      </c>
      <c r="K86" t="s">
        <v>567</v>
      </c>
      <c r="L86" t="s">
        <v>567</v>
      </c>
      <c r="M86" t="s">
        <v>22</v>
      </c>
      <c r="N86" t="s">
        <v>1210</v>
      </c>
      <c r="O86" t="s">
        <v>1207</v>
      </c>
      <c r="P86" t="s">
        <v>405</v>
      </c>
      <c r="Q86" t="s">
        <v>1196</v>
      </c>
      <c r="R86" t="s">
        <v>47</v>
      </c>
      <c r="S86" t="s">
        <v>59</v>
      </c>
      <c r="T86" t="s">
        <v>61</v>
      </c>
      <c r="U86" t="s">
        <v>47</v>
      </c>
      <c r="V86" t="s">
        <v>47</v>
      </c>
      <c r="W86" t="s">
        <v>47</v>
      </c>
      <c r="X86" t="s">
        <v>568</v>
      </c>
    </row>
    <row r="87" spans="1:24" x14ac:dyDescent="0.3">
      <c r="A87" t="s">
        <v>1421</v>
      </c>
      <c r="B87" t="s">
        <v>569</v>
      </c>
      <c r="C87" t="s">
        <v>48</v>
      </c>
      <c r="D87" t="s">
        <v>569</v>
      </c>
      <c r="E87" t="s">
        <v>47</v>
      </c>
      <c r="F87" t="s">
        <v>384</v>
      </c>
      <c r="G87" t="s">
        <v>385</v>
      </c>
      <c r="H87" t="s">
        <v>17</v>
      </c>
      <c r="I87" t="s">
        <v>384</v>
      </c>
      <c r="J87" t="s">
        <v>18</v>
      </c>
      <c r="K87" t="s">
        <v>569</v>
      </c>
      <c r="L87" t="s">
        <v>569</v>
      </c>
      <c r="M87" t="s">
        <v>22</v>
      </c>
      <c r="N87" t="s">
        <v>1210</v>
      </c>
      <c r="O87" t="s">
        <v>1207</v>
      </c>
      <c r="P87" t="s">
        <v>405</v>
      </c>
      <c r="Q87" t="s">
        <v>1196</v>
      </c>
      <c r="R87" t="s">
        <v>52</v>
      </c>
      <c r="S87" t="s">
        <v>59</v>
      </c>
      <c r="T87" t="s">
        <v>61</v>
      </c>
      <c r="U87" t="s">
        <v>47</v>
      </c>
      <c r="V87" t="s">
        <v>47</v>
      </c>
      <c r="W87" t="s">
        <v>47</v>
      </c>
      <c r="X87" t="s">
        <v>570</v>
      </c>
    </row>
    <row r="88" spans="1:24" x14ac:dyDescent="0.3">
      <c r="A88" t="s">
        <v>1421</v>
      </c>
      <c r="B88" t="s">
        <v>571</v>
      </c>
      <c r="C88" t="s">
        <v>48</v>
      </c>
      <c r="D88" t="s">
        <v>571</v>
      </c>
      <c r="E88" t="s">
        <v>47</v>
      </c>
      <c r="F88" t="s">
        <v>384</v>
      </c>
      <c r="G88" t="s">
        <v>385</v>
      </c>
      <c r="H88" t="s">
        <v>17</v>
      </c>
      <c r="I88" t="s">
        <v>384</v>
      </c>
      <c r="J88" t="s">
        <v>18</v>
      </c>
      <c r="K88" t="s">
        <v>571</v>
      </c>
      <c r="L88" t="s">
        <v>571</v>
      </c>
      <c r="M88" t="s">
        <v>22</v>
      </c>
      <c r="N88" t="s">
        <v>1209</v>
      </c>
      <c r="O88" t="s">
        <v>1207</v>
      </c>
      <c r="P88" t="s">
        <v>405</v>
      </c>
      <c r="Q88" t="s">
        <v>1196</v>
      </c>
      <c r="R88" t="s">
        <v>52</v>
      </c>
      <c r="S88" t="s">
        <v>40</v>
      </c>
      <c r="T88" t="s">
        <v>41</v>
      </c>
      <c r="U88" t="s">
        <v>47</v>
      </c>
      <c r="V88" t="s">
        <v>47</v>
      </c>
      <c r="W88" t="s">
        <v>1206</v>
      </c>
      <c r="X88" t="s">
        <v>572</v>
      </c>
    </row>
    <row r="89" spans="1:24" x14ac:dyDescent="0.3">
      <c r="A89" t="s">
        <v>1421</v>
      </c>
      <c r="B89" t="s">
        <v>573</v>
      </c>
      <c r="C89" t="s">
        <v>48</v>
      </c>
      <c r="D89" t="s">
        <v>573</v>
      </c>
      <c r="E89" t="s">
        <v>47</v>
      </c>
      <c r="F89" t="s">
        <v>384</v>
      </c>
      <c r="G89" t="s">
        <v>385</v>
      </c>
      <c r="H89" t="s">
        <v>17</v>
      </c>
      <c r="I89" t="s">
        <v>384</v>
      </c>
      <c r="J89" t="s">
        <v>18</v>
      </c>
      <c r="K89" t="s">
        <v>573</v>
      </c>
      <c r="L89" t="s">
        <v>573</v>
      </c>
      <c r="M89" t="s">
        <v>22</v>
      </c>
      <c r="N89" t="s">
        <v>1209</v>
      </c>
      <c r="O89" t="s">
        <v>1207</v>
      </c>
      <c r="P89" t="s">
        <v>405</v>
      </c>
      <c r="Q89" t="s">
        <v>1196</v>
      </c>
      <c r="R89" t="s">
        <v>52</v>
      </c>
      <c r="S89" t="s">
        <v>40</v>
      </c>
      <c r="T89" t="s">
        <v>41</v>
      </c>
      <c r="U89" t="s">
        <v>47</v>
      </c>
      <c r="V89" t="s">
        <v>47</v>
      </c>
      <c r="W89" t="s">
        <v>47</v>
      </c>
      <c r="X89" t="s">
        <v>574</v>
      </c>
    </row>
    <row r="90" spans="1:24" x14ac:dyDescent="0.3">
      <c r="A90" t="s">
        <v>1421</v>
      </c>
      <c r="B90" t="s">
        <v>575</v>
      </c>
      <c r="C90" t="s">
        <v>48</v>
      </c>
      <c r="D90" t="s">
        <v>575</v>
      </c>
      <c r="E90" t="s">
        <v>47</v>
      </c>
      <c r="F90" t="s">
        <v>59</v>
      </c>
      <c r="G90" t="s">
        <v>50</v>
      </c>
      <c r="H90" t="s">
        <v>17</v>
      </c>
      <c r="I90" t="s">
        <v>59</v>
      </c>
      <c r="J90" t="s">
        <v>18</v>
      </c>
      <c r="K90" t="s">
        <v>575</v>
      </c>
      <c r="L90" t="s">
        <v>575</v>
      </c>
      <c r="M90" t="s">
        <v>22</v>
      </c>
      <c r="N90" t="s">
        <v>1209</v>
      </c>
      <c r="O90" t="s">
        <v>1207</v>
      </c>
      <c r="P90" t="s">
        <v>376</v>
      </c>
      <c r="Q90" t="s">
        <v>377</v>
      </c>
      <c r="R90" t="s">
        <v>52</v>
      </c>
      <c r="S90" t="s">
        <v>393</v>
      </c>
      <c r="T90" t="s">
        <v>391</v>
      </c>
      <c r="U90" t="s">
        <v>47</v>
      </c>
      <c r="V90" t="s">
        <v>47</v>
      </c>
      <c r="W90" t="s">
        <v>1206</v>
      </c>
      <c r="X90" t="s">
        <v>576</v>
      </c>
    </row>
    <row r="91" spans="1:24" x14ac:dyDescent="0.3">
      <c r="A91" t="s">
        <v>1421</v>
      </c>
      <c r="B91" t="s">
        <v>577</v>
      </c>
      <c r="C91" t="s">
        <v>48</v>
      </c>
      <c r="D91" t="s">
        <v>577</v>
      </c>
      <c r="E91" t="s">
        <v>47</v>
      </c>
      <c r="F91" t="s">
        <v>59</v>
      </c>
      <c r="G91" t="s">
        <v>50</v>
      </c>
      <c r="H91" t="s">
        <v>17</v>
      </c>
      <c r="I91" t="s">
        <v>59</v>
      </c>
      <c r="J91" t="s">
        <v>18</v>
      </c>
      <c r="K91" t="s">
        <v>577</v>
      </c>
      <c r="L91" t="s">
        <v>577</v>
      </c>
      <c r="M91" t="s">
        <v>22</v>
      </c>
      <c r="N91" t="s">
        <v>1209</v>
      </c>
      <c r="O91" t="s">
        <v>1207</v>
      </c>
      <c r="P91" t="s">
        <v>376</v>
      </c>
      <c r="Q91" t="s">
        <v>377</v>
      </c>
      <c r="R91" t="s">
        <v>52</v>
      </c>
      <c r="S91" t="s">
        <v>393</v>
      </c>
      <c r="T91" t="s">
        <v>391</v>
      </c>
      <c r="U91" t="s">
        <v>47</v>
      </c>
      <c r="V91" t="s">
        <v>47</v>
      </c>
      <c r="W91" t="s">
        <v>47</v>
      </c>
      <c r="X91" t="s">
        <v>578</v>
      </c>
    </row>
    <row r="92" spans="1:24" x14ac:dyDescent="0.3">
      <c r="A92" t="s">
        <v>1421</v>
      </c>
      <c r="B92" t="s">
        <v>579</v>
      </c>
      <c r="C92" t="s">
        <v>48</v>
      </c>
      <c r="D92" t="s">
        <v>579</v>
      </c>
      <c r="E92" t="s">
        <v>47</v>
      </c>
      <c r="F92" t="s">
        <v>384</v>
      </c>
      <c r="G92" t="s">
        <v>385</v>
      </c>
      <c r="H92" t="s">
        <v>17</v>
      </c>
      <c r="I92" t="s">
        <v>384</v>
      </c>
      <c r="J92" t="s">
        <v>18</v>
      </c>
      <c r="K92" t="s">
        <v>579</v>
      </c>
      <c r="L92" t="s">
        <v>579</v>
      </c>
      <c r="M92" t="s">
        <v>22</v>
      </c>
      <c r="N92" t="s">
        <v>1209</v>
      </c>
      <c r="O92" t="s">
        <v>1207</v>
      </c>
      <c r="P92" t="s">
        <v>405</v>
      </c>
      <c r="Q92" t="s">
        <v>1196</v>
      </c>
      <c r="R92" t="s">
        <v>47</v>
      </c>
      <c r="S92" t="s">
        <v>44</v>
      </c>
      <c r="T92" t="s">
        <v>45</v>
      </c>
      <c r="U92" t="s">
        <v>47</v>
      </c>
      <c r="V92" t="s">
        <v>47</v>
      </c>
      <c r="W92" t="s">
        <v>1206</v>
      </c>
      <c r="X92" t="s">
        <v>580</v>
      </c>
    </row>
    <row r="93" spans="1:24" x14ac:dyDescent="0.3">
      <c r="A93" t="s">
        <v>1421</v>
      </c>
      <c r="B93" t="s">
        <v>581</v>
      </c>
      <c r="C93" t="s">
        <v>48</v>
      </c>
      <c r="D93" t="s">
        <v>581</v>
      </c>
      <c r="E93" t="s">
        <v>47</v>
      </c>
      <c r="F93" t="s">
        <v>384</v>
      </c>
      <c r="G93" t="s">
        <v>385</v>
      </c>
      <c r="H93" t="s">
        <v>17</v>
      </c>
      <c r="I93" t="s">
        <v>384</v>
      </c>
      <c r="J93" t="s">
        <v>18</v>
      </c>
      <c r="K93" t="s">
        <v>581</v>
      </c>
      <c r="L93" t="s">
        <v>581</v>
      </c>
      <c r="M93" t="s">
        <v>22</v>
      </c>
      <c r="N93" t="s">
        <v>1209</v>
      </c>
      <c r="O93" t="s">
        <v>1207</v>
      </c>
      <c r="P93" t="s">
        <v>405</v>
      </c>
      <c r="Q93" t="s">
        <v>1196</v>
      </c>
      <c r="R93" t="s">
        <v>47</v>
      </c>
      <c r="S93" t="s">
        <v>44</v>
      </c>
      <c r="T93" t="s">
        <v>45</v>
      </c>
      <c r="U93" t="s">
        <v>47</v>
      </c>
      <c r="V93" t="s">
        <v>47</v>
      </c>
      <c r="W93" t="s">
        <v>47</v>
      </c>
      <c r="X93" t="s">
        <v>582</v>
      </c>
    </row>
    <row r="94" spans="1:24" x14ac:dyDescent="0.3">
      <c r="A94" t="s">
        <v>1421</v>
      </c>
      <c r="B94" t="s">
        <v>583</v>
      </c>
      <c r="C94" t="s">
        <v>48</v>
      </c>
      <c r="D94" t="s">
        <v>583</v>
      </c>
      <c r="E94" t="s">
        <v>47</v>
      </c>
      <c r="F94" t="s">
        <v>384</v>
      </c>
      <c r="G94" t="s">
        <v>385</v>
      </c>
      <c r="H94" t="s">
        <v>17</v>
      </c>
      <c r="I94" t="s">
        <v>384</v>
      </c>
      <c r="J94" t="s">
        <v>18</v>
      </c>
      <c r="K94" t="s">
        <v>583</v>
      </c>
      <c r="L94" t="s">
        <v>583</v>
      </c>
      <c r="M94" t="s">
        <v>22</v>
      </c>
      <c r="N94" t="s">
        <v>1210</v>
      </c>
      <c r="O94" t="s">
        <v>1207</v>
      </c>
      <c r="P94" t="s">
        <v>405</v>
      </c>
      <c r="Q94" t="s">
        <v>1196</v>
      </c>
      <c r="R94" t="s">
        <v>47</v>
      </c>
      <c r="S94" t="s">
        <v>60</v>
      </c>
      <c r="T94" t="s">
        <v>62</v>
      </c>
      <c r="U94" t="s">
        <v>47</v>
      </c>
      <c r="V94" t="s">
        <v>47</v>
      </c>
      <c r="W94" t="s">
        <v>1206</v>
      </c>
      <c r="X94" t="s">
        <v>584</v>
      </c>
    </row>
    <row r="95" spans="1:24" x14ac:dyDescent="0.3">
      <c r="A95" t="s">
        <v>1421</v>
      </c>
      <c r="B95" t="s">
        <v>585</v>
      </c>
      <c r="C95" t="s">
        <v>48</v>
      </c>
      <c r="D95" t="s">
        <v>585</v>
      </c>
      <c r="E95" t="s">
        <v>47</v>
      </c>
      <c r="F95" t="s">
        <v>384</v>
      </c>
      <c r="G95" t="s">
        <v>385</v>
      </c>
      <c r="H95" t="s">
        <v>17</v>
      </c>
      <c r="I95" t="s">
        <v>384</v>
      </c>
      <c r="J95" t="s">
        <v>18</v>
      </c>
      <c r="K95" t="s">
        <v>585</v>
      </c>
      <c r="L95" t="s">
        <v>585</v>
      </c>
      <c r="M95" t="s">
        <v>22</v>
      </c>
      <c r="N95" t="s">
        <v>1210</v>
      </c>
      <c r="O95" t="s">
        <v>1207</v>
      </c>
      <c r="P95" t="s">
        <v>405</v>
      </c>
      <c r="Q95" t="s">
        <v>1196</v>
      </c>
      <c r="R95" t="s">
        <v>47</v>
      </c>
      <c r="S95" t="s">
        <v>60</v>
      </c>
      <c r="T95" t="s">
        <v>62</v>
      </c>
      <c r="U95" t="s">
        <v>47</v>
      </c>
      <c r="V95" t="s">
        <v>47</v>
      </c>
      <c r="W95" t="s">
        <v>47</v>
      </c>
      <c r="X95" t="s">
        <v>586</v>
      </c>
    </row>
    <row r="96" spans="1:24" x14ac:dyDescent="0.3">
      <c r="A96" t="s">
        <v>1421</v>
      </c>
      <c r="B96" t="s">
        <v>587</v>
      </c>
      <c r="C96" t="s">
        <v>48</v>
      </c>
      <c r="D96" t="s">
        <v>587</v>
      </c>
      <c r="E96" t="s">
        <v>47</v>
      </c>
      <c r="F96" t="s">
        <v>59</v>
      </c>
      <c r="G96" t="s">
        <v>50</v>
      </c>
      <c r="H96" t="s">
        <v>17</v>
      </c>
      <c r="I96" t="s">
        <v>59</v>
      </c>
      <c r="J96" t="s">
        <v>18</v>
      </c>
      <c r="K96" t="s">
        <v>587</v>
      </c>
      <c r="L96" t="s">
        <v>587</v>
      </c>
      <c r="M96" t="s">
        <v>22</v>
      </c>
      <c r="N96" t="s">
        <v>1209</v>
      </c>
      <c r="O96" t="s">
        <v>1207</v>
      </c>
      <c r="P96" t="s">
        <v>376</v>
      </c>
      <c r="Q96" t="s">
        <v>377</v>
      </c>
      <c r="R96" t="s">
        <v>52</v>
      </c>
      <c r="S96" t="s">
        <v>42</v>
      </c>
      <c r="T96" t="s">
        <v>37</v>
      </c>
      <c r="U96" t="s">
        <v>1200</v>
      </c>
      <c r="V96" t="s">
        <v>47</v>
      </c>
      <c r="W96" t="s">
        <v>47</v>
      </c>
      <c r="X96" t="s">
        <v>588</v>
      </c>
    </row>
    <row r="97" spans="1:24" x14ac:dyDescent="0.3">
      <c r="A97" t="s">
        <v>1421</v>
      </c>
      <c r="B97" t="s">
        <v>589</v>
      </c>
      <c r="C97" t="s">
        <v>48</v>
      </c>
      <c r="D97" t="s">
        <v>589</v>
      </c>
      <c r="E97" t="s">
        <v>47</v>
      </c>
      <c r="F97" t="s">
        <v>59</v>
      </c>
      <c r="G97" t="s">
        <v>50</v>
      </c>
      <c r="H97" t="s">
        <v>17</v>
      </c>
      <c r="I97" t="s">
        <v>59</v>
      </c>
      <c r="J97" t="s">
        <v>18</v>
      </c>
      <c r="K97" t="s">
        <v>589</v>
      </c>
      <c r="L97" t="s">
        <v>589</v>
      </c>
      <c r="M97" t="s">
        <v>22</v>
      </c>
      <c r="N97" t="s">
        <v>1209</v>
      </c>
      <c r="O97" t="s">
        <v>1207</v>
      </c>
      <c r="P97" t="s">
        <v>376</v>
      </c>
      <c r="Q97" t="s">
        <v>377</v>
      </c>
      <c r="R97" t="s">
        <v>52</v>
      </c>
      <c r="S97" t="s">
        <v>42</v>
      </c>
      <c r="T97" t="s">
        <v>37</v>
      </c>
      <c r="U97" t="s">
        <v>1201</v>
      </c>
      <c r="V97" t="s">
        <v>47</v>
      </c>
      <c r="W97" t="s">
        <v>47</v>
      </c>
      <c r="X97" t="s">
        <v>590</v>
      </c>
    </row>
    <row r="98" spans="1:24" x14ac:dyDescent="0.3">
      <c r="A98" t="s">
        <v>1421</v>
      </c>
      <c r="B98" t="s">
        <v>591</v>
      </c>
      <c r="C98" t="s">
        <v>48</v>
      </c>
      <c r="D98" t="s">
        <v>591</v>
      </c>
      <c r="E98" t="s">
        <v>47</v>
      </c>
      <c r="F98" t="s">
        <v>59</v>
      </c>
      <c r="G98" t="s">
        <v>50</v>
      </c>
      <c r="H98" t="s">
        <v>17</v>
      </c>
      <c r="I98" t="s">
        <v>59</v>
      </c>
      <c r="J98" t="s">
        <v>18</v>
      </c>
      <c r="K98" t="s">
        <v>591</v>
      </c>
      <c r="L98" t="s">
        <v>591</v>
      </c>
      <c r="M98" t="s">
        <v>22</v>
      </c>
      <c r="N98" t="s">
        <v>1209</v>
      </c>
      <c r="O98" t="s">
        <v>1207</v>
      </c>
      <c r="P98" t="s">
        <v>376</v>
      </c>
      <c r="Q98" t="s">
        <v>377</v>
      </c>
      <c r="R98" t="s">
        <v>52</v>
      </c>
      <c r="S98" t="s">
        <v>42</v>
      </c>
      <c r="T98" t="s">
        <v>37</v>
      </c>
      <c r="U98" t="s">
        <v>1202</v>
      </c>
      <c r="V98" t="s">
        <v>47</v>
      </c>
      <c r="W98" t="s">
        <v>47</v>
      </c>
      <c r="X98" t="s">
        <v>592</v>
      </c>
    </row>
    <row r="99" spans="1:24" x14ac:dyDescent="0.3">
      <c r="A99" t="s">
        <v>1421</v>
      </c>
      <c r="B99" t="s">
        <v>593</v>
      </c>
      <c r="C99" t="s">
        <v>48</v>
      </c>
      <c r="D99" t="s">
        <v>593</v>
      </c>
      <c r="E99" t="s">
        <v>47</v>
      </c>
      <c r="F99" t="s">
        <v>59</v>
      </c>
      <c r="G99" t="s">
        <v>50</v>
      </c>
      <c r="H99" t="s">
        <v>17</v>
      </c>
      <c r="I99" t="s">
        <v>59</v>
      </c>
      <c r="J99" t="s">
        <v>18</v>
      </c>
      <c r="K99" t="s">
        <v>593</v>
      </c>
      <c r="L99" t="s">
        <v>593</v>
      </c>
      <c r="M99" t="s">
        <v>22</v>
      </c>
      <c r="N99" t="s">
        <v>1209</v>
      </c>
      <c r="O99" t="s">
        <v>1207</v>
      </c>
      <c r="P99" t="s">
        <v>376</v>
      </c>
      <c r="Q99" t="s">
        <v>377</v>
      </c>
      <c r="R99" t="s">
        <v>52</v>
      </c>
      <c r="S99" t="s">
        <v>42</v>
      </c>
      <c r="T99" t="s">
        <v>37</v>
      </c>
      <c r="U99" t="s">
        <v>1200</v>
      </c>
      <c r="V99" t="s">
        <v>47</v>
      </c>
      <c r="W99" t="s">
        <v>1206</v>
      </c>
      <c r="X99" t="s">
        <v>594</v>
      </c>
    </row>
    <row r="100" spans="1:24" x14ac:dyDescent="0.3">
      <c r="A100" t="s">
        <v>1421</v>
      </c>
      <c r="B100" t="s">
        <v>595</v>
      </c>
      <c r="C100" t="s">
        <v>48</v>
      </c>
      <c r="D100" t="s">
        <v>595</v>
      </c>
      <c r="E100" t="s">
        <v>47</v>
      </c>
      <c r="F100" t="s">
        <v>59</v>
      </c>
      <c r="G100" t="s">
        <v>50</v>
      </c>
      <c r="H100" t="s">
        <v>17</v>
      </c>
      <c r="I100" t="s">
        <v>59</v>
      </c>
      <c r="J100" t="s">
        <v>18</v>
      </c>
      <c r="K100" t="s">
        <v>595</v>
      </c>
      <c r="L100" t="s">
        <v>595</v>
      </c>
      <c r="M100" t="s">
        <v>22</v>
      </c>
      <c r="N100" t="s">
        <v>1209</v>
      </c>
      <c r="O100" t="s">
        <v>1207</v>
      </c>
      <c r="P100" t="s">
        <v>376</v>
      </c>
      <c r="Q100" t="s">
        <v>377</v>
      </c>
      <c r="R100" t="s">
        <v>52</v>
      </c>
      <c r="S100" t="s">
        <v>42</v>
      </c>
      <c r="T100" t="s">
        <v>37</v>
      </c>
      <c r="U100" t="s">
        <v>1201</v>
      </c>
      <c r="V100" t="s">
        <v>47</v>
      </c>
      <c r="W100" t="s">
        <v>1206</v>
      </c>
      <c r="X100" t="s">
        <v>596</v>
      </c>
    </row>
    <row r="101" spans="1:24" x14ac:dyDescent="0.3">
      <c r="A101" t="s">
        <v>1421</v>
      </c>
      <c r="B101" t="s">
        <v>597</v>
      </c>
      <c r="C101" t="s">
        <v>48</v>
      </c>
      <c r="D101" t="s">
        <v>597</v>
      </c>
      <c r="E101" t="s">
        <v>47</v>
      </c>
      <c r="F101" t="s">
        <v>59</v>
      </c>
      <c r="G101" t="s">
        <v>50</v>
      </c>
      <c r="H101" t="s">
        <v>17</v>
      </c>
      <c r="I101" t="s">
        <v>59</v>
      </c>
      <c r="J101" t="s">
        <v>18</v>
      </c>
      <c r="K101" t="s">
        <v>597</v>
      </c>
      <c r="L101" t="s">
        <v>597</v>
      </c>
      <c r="M101" t="s">
        <v>22</v>
      </c>
      <c r="N101" t="s">
        <v>1209</v>
      </c>
      <c r="O101" t="s">
        <v>1207</v>
      </c>
      <c r="P101" t="s">
        <v>376</v>
      </c>
      <c r="Q101" t="s">
        <v>377</v>
      </c>
      <c r="R101" t="s">
        <v>52</v>
      </c>
      <c r="S101" t="s">
        <v>42</v>
      </c>
      <c r="T101" t="s">
        <v>37</v>
      </c>
      <c r="U101" t="s">
        <v>1202</v>
      </c>
      <c r="V101" t="s">
        <v>47</v>
      </c>
      <c r="W101" t="s">
        <v>1206</v>
      </c>
      <c r="X101" t="s">
        <v>598</v>
      </c>
    </row>
    <row r="102" spans="1:24" x14ac:dyDescent="0.3">
      <c r="A102" t="s">
        <v>1421</v>
      </c>
      <c r="B102" t="s">
        <v>599</v>
      </c>
      <c r="C102" t="s">
        <v>48</v>
      </c>
      <c r="D102" t="s">
        <v>599</v>
      </c>
      <c r="E102" t="s">
        <v>47</v>
      </c>
      <c r="F102" t="s">
        <v>59</v>
      </c>
      <c r="G102" t="s">
        <v>50</v>
      </c>
      <c r="H102" t="s">
        <v>17</v>
      </c>
      <c r="I102" t="s">
        <v>59</v>
      </c>
      <c r="J102" t="s">
        <v>18</v>
      </c>
      <c r="K102" t="s">
        <v>599</v>
      </c>
      <c r="L102" t="s">
        <v>599</v>
      </c>
      <c r="M102" t="s">
        <v>22</v>
      </c>
      <c r="N102" t="s">
        <v>1209</v>
      </c>
      <c r="O102" t="s">
        <v>1207</v>
      </c>
      <c r="P102" t="s">
        <v>376</v>
      </c>
      <c r="Q102" t="s">
        <v>377</v>
      </c>
      <c r="R102" t="s">
        <v>47</v>
      </c>
      <c r="S102" t="s">
        <v>42</v>
      </c>
      <c r="T102" t="s">
        <v>37</v>
      </c>
      <c r="U102" t="s">
        <v>1200</v>
      </c>
      <c r="V102" t="s">
        <v>47</v>
      </c>
      <c r="W102" t="s">
        <v>47</v>
      </c>
      <c r="X102" t="s">
        <v>600</v>
      </c>
    </row>
    <row r="103" spans="1:24" x14ac:dyDescent="0.3">
      <c r="A103" t="s">
        <v>1421</v>
      </c>
      <c r="B103" t="s">
        <v>601</v>
      </c>
      <c r="C103" t="s">
        <v>48</v>
      </c>
      <c r="D103" t="s">
        <v>601</v>
      </c>
      <c r="E103" t="s">
        <v>47</v>
      </c>
      <c r="F103" t="s">
        <v>59</v>
      </c>
      <c r="G103" t="s">
        <v>50</v>
      </c>
      <c r="H103" t="s">
        <v>17</v>
      </c>
      <c r="I103" t="s">
        <v>59</v>
      </c>
      <c r="J103" t="s">
        <v>18</v>
      </c>
      <c r="K103" t="s">
        <v>601</v>
      </c>
      <c r="L103" t="s">
        <v>601</v>
      </c>
      <c r="M103" t="s">
        <v>22</v>
      </c>
      <c r="N103" t="s">
        <v>1209</v>
      </c>
      <c r="O103" t="s">
        <v>1207</v>
      </c>
      <c r="P103" t="s">
        <v>376</v>
      </c>
      <c r="Q103" t="s">
        <v>377</v>
      </c>
      <c r="R103" t="s">
        <v>47</v>
      </c>
      <c r="S103" t="s">
        <v>42</v>
      </c>
      <c r="T103" t="s">
        <v>37</v>
      </c>
      <c r="U103" t="s">
        <v>1201</v>
      </c>
      <c r="V103" t="s">
        <v>47</v>
      </c>
      <c r="W103" t="s">
        <v>47</v>
      </c>
      <c r="X103" t="s">
        <v>602</v>
      </c>
    </row>
    <row r="104" spans="1:24" x14ac:dyDescent="0.3">
      <c r="A104" t="s">
        <v>1421</v>
      </c>
      <c r="B104" t="s">
        <v>603</v>
      </c>
      <c r="C104" t="s">
        <v>48</v>
      </c>
      <c r="D104" t="s">
        <v>603</v>
      </c>
      <c r="E104" t="s">
        <v>47</v>
      </c>
      <c r="F104" t="s">
        <v>59</v>
      </c>
      <c r="G104" t="s">
        <v>50</v>
      </c>
      <c r="H104" t="s">
        <v>17</v>
      </c>
      <c r="I104" t="s">
        <v>59</v>
      </c>
      <c r="J104" t="s">
        <v>18</v>
      </c>
      <c r="K104" t="s">
        <v>603</v>
      </c>
      <c r="L104" t="s">
        <v>603</v>
      </c>
      <c r="M104" t="s">
        <v>22</v>
      </c>
      <c r="N104" t="s">
        <v>1209</v>
      </c>
      <c r="O104" t="s">
        <v>1207</v>
      </c>
      <c r="P104" t="s">
        <v>376</v>
      </c>
      <c r="Q104" t="s">
        <v>377</v>
      </c>
      <c r="R104" t="s">
        <v>47</v>
      </c>
      <c r="S104" t="s">
        <v>42</v>
      </c>
      <c r="T104" t="s">
        <v>37</v>
      </c>
      <c r="U104" t="s">
        <v>1202</v>
      </c>
      <c r="V104" t="s">
        <v>47</v>
      </c>
      <c r="W104" t="s">
        <v>47</v>
      </c>
      <c r="X104" t="s">
        <v>604</v>
      </c>
    </row>
    <row r="105" spans="1:24" x14ac:dyDescent="0.3">
      <c r="A105" t="s">
        <v>1421</v>
      </c>
      <c r="B105" t="s">
        <v>605</v>
      </c>
      <c r="C105" t="s">
        <v>48</v>
      </c>
      <c r="D105" t="s">
        <v>605</v>
      </c>
      <c r="E105" t="s">
        <v>47</v>
      </c>
      <c r="F105" t="s">
        <v>59</v>
      </c>
      <c r="G105" t="s">
        <v>50</v>
      </c>
      <c r="H105" t="s">
        <v>17</v>
      </c>
      <c r="I105" t="s">
        <v>59</v>
      </c>
      <c r="J105" t="s">
        <v>18</v>
      </c>
      <c r="K105" t="s">
        <v>605</v>
      </c>
      <c r="L105" t="s">
        <v>605</v>
      </c>
      <c r="M105" t="s">
        <v>22</v>
      </c>
      <c r="N105" t="s">
        <v>1209</v>
      </c>
      <c r="O105" t="s">
        <v>1207</v>
      </c>
      <c r="P105" t="s">
        <v>376</v>
      </c>
      <c r="Q105" t="s">
        <v>377</v>
      </c>
      <c r="R105" t="s">
        <v>47</v>
      </c>
      <c r="S105" t="s">
        <v>42</v>
      </c>
      <c r="T105" t="s">
        <v>37</v>
      </c>
      <c r="U105" t="s">
        <v>1200</v>
      </c>
      <c r="V105" t="s">
        <v>47</v>
      </c>
      <c r="W105" t="s">
        <v>1206</v>
      </c>
      <c r="X105" t="s">
        <v>606</v>
      </c>
    </row>
    <row r="106" spans="1:24" x14ac:dyDescent="0.3">
      <c r="A106" t="s">
        <v>1421</v>
      </c>
      <c r="B106" t="s">
        <v>607</v>
      </c>
      <c r="C106" t="s">
        <v>48</v>
      </c>
      <c r="D106" t="s">
        <v>607</v>
      </c>
      <c r="E106" t="s">
        <v>47</v>
      </c>
      <c r="F106" t="s">
        <v>59</v>
      </c>
      <c r="G106" t="s">
        <v>50</v>
      </c>
      <c r="H106" t="s">
        <v>17</v>
      </c>
      <c r="I106" t="s">
        <v>59</v>
      </c>
      <c r="J106" t="s">
        <v>18</v>
      </c>
      <c r="K106" t="s">
        <v>607</v>
      </c>
      <c r="L106" t="s">
        <v>607</v>
      </c>
      <c r="M106" t="s">
        <v>22</v>
      </c>
      <c r="N106" t="s">
        <v>1209</v>
      </c>
      <c r="O106" t="s">
        <v>1207</v>
      </c>
      <c r="P106" t="s">
        <v>376</v>
      </c>
      <c r="Q106" t="s">
        <v>377</v>
      </c>
      <c r="R106" t="s">
        <v>47</v>
      </c>
      <c r="S106" t="s">
        <v>42</v>
      </c>
      <c r="T106" t="s">
        <v>37</v>
      </c>
      <c r="U106" t="s">
        <v>1201</v>
      </c>
      <c r="V106" t="s">
        <v>47</v>
      </c>
      <c r="W106" t="s">
        <v>1206</v>
      </c>
      <c r="X106" t="s">
        <v>608</v>
      </c>
    </row>
    <row r="107" spans="1:24" x14ac:dyDescent="0.3">
      <c r="A107" t="s">
        <v>1421</v>
      </c>
      <c r="B107" t="s">
        <v>609</v>
      </c>
      <c r="C107" t="s">
        <v>48</v>
      </c>
      <c r="D107" t="s">
        <v>609</v>
      </c>
      <c r="E107" t="s">
        <v>47</v>
      </c>
      <c r="F107" t="s">
        <v>59</v>
      </c>
      <c r="G107" t="s">
        <v>50</v>
      </c>
      <c r="H107" t="s">
        <v>17</v>
      </c>
      <c r="I107" t="s">
        <v>59</v>
      </c>
      <c r="J107" t="s">
        <v>18</v>
      </c>
      <c r="K107" t="s">
        <v>609</v>
      </c>
      <c r="L107" t="s">
        <v>609</v>
      </c>
      <c r="M107" t="s">
        <v>22</v>
      </c>
      <c r="N107" t="s">
        <v>1209</v>
      </c>
      <c r="O107" t="s">
        <v>1207</v>
      </c>
      <c r="P107" t="s">
        <v>376</v>
      </c>
      <c r="Q107" t="s">
        <v>377</v>
      </c>
      <c r="R107" t="s">
        <v>47</v>
      </c>
      <c r="S107" t="s">
        <v>42</v>
      </c>
      <c r="T107" t="s">
        <v>37</v>
      </c>
      <c r="U107" t="s">
        <v>1202</v>
      </c>
      <c r="V107" t="s">
        <v>47</v>
      </c>
      <c r="W107" t="s">
        <v>1206</v>
      </c>
      <c r="X107" t="s">
        <v>610</v>
      </c>
    </row>
    <row r="108" spans="1:24" x14ac:dyDescent="0.3">
      <c r="A108" t="s">
        <v>1421</v>
      </c>
      <c r="B108" t="s">
        <v>611</v>
      </c>
      <c r="C108" t="s">
        <v>48</v>
      </c>
      <c r="D108" t="s">
        <v>611</v>
      </c>
      <c r="E108" t="s">
        <v>47</v>
      </c>
      <c r="F108" t="s">
        <v>384</v>
      </c>
      <c r="G108" t="s">
        <v>385</v>
      </c>
      <c r="H108" t="s">
        <v>17</v>
      </c>
      <c r="I108" t="s">
        <v>384</v>
      </c>
      <c r="J108" t="s">
        <v>18</v>
      </c>
      <c r="K108" t="s">
        <v>611</v>
      </c>
      <c r="L108" t="s">
        <v>611</v>
      </c>
      <c r="M108" t="s">
        <v>22</v>
      </c>
      <c r="N108" t="s">
        <v>1209</v>
      </c>
      <c r="O108" t="s">
        <v>1207</v>
      </c>
      <c r="P108" t="s">
        <v>376</v>
      </c>
      <c r="Q108" t="s">
        <v>377</v>
      </c>
      <c r="R108" t="s">
        <v>52</v>
      </c>
      <c r="S108" t="s">
        <v>42</v>
      </c>
      <c r="T108" t="s">
        <v>37</v>
      </c>
      <c r="U108" t="s">
        <v>1200</v>
      </c>
      <c r="V108" t="s">
        <v>47</v>
      </c>
      <c r="W108" t="s">
        <v>47</v>
      </c>
      <c r="X108" t="s">
        <v>612</v>
      </c>
    </row>
    <row r="109" spans="1:24" x14ac:dyDescent="0.3">
      <c r="A109" t="s">
        <v>1421</v>
      </c>
      <c r="B109" t="s">
        <v>613</v>
      </c>
      <c r="C109" t="s">
        <v>48</v>
      </c>
      <c r="D109" t="s">
        <v>613</v>
      </c>
      <c r="E109" t="s">
        <v>47</v>
      </c>
      <c r="F109" t="s">
        <v>384</v>
      </c>
      <c r="G109" t="s">
        <v>385</v>
      </c>
      <c r="H109" t="s">
        <v>17</v>
      </c>
      <c r="I109" t="s">
        <v>384</v>
      </c>
      <c r="J109" t="s">
        <v>18</v>
      </c>
      <c r="K109" t="s">
        <v>613</v>
      </c>
      <c r="L109" t="s">
        <v>613</v>
      </c>
      <c r="M109" t="s">
        <v>22</v>
      </c>
      <c r="N109" t="s">
        <v>1209</v>
      </c>
      <c r="O109" t="s">
        <v>1207</v>
      </c>
      <c r="P109" t="s">
        <v>376</v>
      </c>
      <c r="Q109" t="s">
        <v>377</v>
      </c>
      <c r="R109" t="s">
        <v>47</v>
      </c>
      <c r="S109" t="s">
        <v>42</v>
      </c>
      <c r="T109" t="s">
        <v>37</v>
      </c>
      <c r="U109" t="s">
        <v>1200</v>
      </c>
      <c r="V109" t="s">
        <v>47</v>
      </c>
      <c r="W109" t="s">
        <v>47</v>
      </c>
      <c r="X109" t="s">
        <v>614</v>
      </c>
    </row>
    <row r="110" spans="1:24" x14ac:dyDescent="0.3">
      <c r="A110" t="s">
        <v>1421</v>
      </c>
      <c r="B110" t="s">
        <v>615</v>
      </c>
      <c r="C110" t="s">
        <v>48</v>
      </c>
      <c r="D110" t="s">
        <v>615</v>
      </c>
      <c r="E110" t="s">
        <v>47</v>
      </c>
      <c r="F110" t="s">
        <v>384</v>
      </c>
      <c r="G110" t="s">
        <v>385</v>
      </c>
      <c r="H110" t="s">
        <v>17</v>
      </c>
      <c r="I110" t="s">
        <v>384</v>
      </c>
      <c r="J110" t="s">
        <v>18</v>
      </c>
      <c r="K110" t="s">
        <v>615</v>
      </c>
      <c r="L110" t="s">
        <v>615</v>
      </c>
      <c r="M110" t="s">
        <v>22</v>
      </c>
      <c r="N110" t="s">
        <v>1209</v>
      </c>
      <c r="O110" t="s">
        <v>1207</v>
      </c>
      <c r="P110" t="s">
        <v>376</v>
      </c>
      <c r="Q110" t="s">
        <v>377</v>
      </c>
      <c r="R110" t="s">
        <v>47</v>
      </c>
      <c r="S110" t="s">
        <v>42</v>
      </c>
      <c r="T110" t="s">
        <v>37</v>
      </c>
      <c r="U110" t="s">
        <v>1201</v>
      </c>
      <c r="V110" t="s">
        <v>47</v>
      </c>
      <c r="W110" t="s">
        <v>47</v>
      </c>
      <c r="X110" t="s">
        <v>616</v>
      </c>
    </row>
    <row r="111" spans="1:24" x14ac:dyDescent="0.3">
      <c r="A111" t="s">
        <v>1421</v>
      </c>
      <c r="B111" t="s">
        <v>617</v>
      </c>
      <c r="C111" t="s">
        <v>48</v>
      </c>
      <c r="D111" t="s">
        <v>617</v>
      </c>
      <c r="E111" t="s">
        <v>47</v>
      </c>
      <c r="F111" t="s">
        <v>384</v>
      </c>
      <c r="G111" t="s">
        <v>385</v>
      </c>
      <c r="H111" t="s">
        <v>17</v>
      </c>
      <c r="I111" t="s">
        <v>384</v>
      </c>
      <c r="J111" t="s">
        <v>18</v>
      </c>
      <c r="K111" t="s">
        <v>617</v>
      </c>
      <c r="L111" t="s">
        <v>617</v>
      </c>
      <c r="M111" t="s">
        <v>22</v>
      </c>
      <c r="N111" t="s">
        <v>1209</v>
      </c>
      <c r="O111" t="s">
        <v>1207</v>
      </c>
      <c r="P111" t="s">
        <v>376</v>
      </c>
      <c r="Q111" t="s">
        <v>377</v>
      </c>
      <c r="R111" t="s">
        <v>52</v>
      </c>
      <c r="S111" t="s">
        <v>42</v>
      </c>
      <c r="T111" t="s">
        <v>37</v>
      </c>
      <c r="U111" t="s">
        <v>1201</v>
      </c>
      <c r="V111" t="s">
        <v>47</v>
      </c>
      <c r="W111" t="s">
        <v>47</v>
      </c>
      <c r="X111" t="s">
        <v>618</v>
      </c>
    </row>
    <row r="112" spans="1:24" x14ac:dyDescent="0.3">
      <c r="A112" t="s">
        <v>1421</v>
      </c>
      <c r="B112" t="s">
        <v>619</v>
      </c>
      <c r="C112" t="s">
        <v>48</v>
      </c>
      <c r="D112" t="s">
        <v>619</v>
      </c>
      <c r="E112" t="s">
        <v>47</v>
      </c>
      <c r="F112" t="s">
        <v>384</v>
      </c>
      <c r="G112" t="s">
        <v>385</v>
      </c>
      <c r="H112" t="s">
        <v>17</v>
      </c>
      <c r="I112" t="s">
        <v>384</v>
      </c>
      <c r="J112" t="s">
        <v>18</v>
      </c>
      <c r="K112" t="s">
        <v>619</v>
      </c>
      <c r="L112" t="s">
        <v>619</v>
      </c>
      <c r="M112" t="s">
        <v>22</v>
      </c>
      <c r="N112" t="s">
        <v>1209</v>
      </c>
      <c r="O112" t="s">
        <v>1207</v>
      </c>
      <c r="P112" t="s">
        <v>376</v>
      </c>
      <c r="Q112" t="s">
        <v>377</v>
      </c>
      <c r="R112" t="s">
        <v>52</v>
      </c>
      <c r="S112" t="s">
        <v>42</v>
      </c>
      <c r="T112" t="s">
        <v>37</v>
      </c>
      <c r="U112" t="s">
        <v>1202</v>
      </c>
      <c r="V112" t="s">
        <v>47</v>
      </c>
      <c r="W112" t="s">
        <v>47</v>
      </c>
      <c r="X112" t="s">
        <v>620</v>
      </c>
    </row>
    <row r="113" spans="1:24" x14ac:dyDescent="0.3">
      <c r="A113" t="s">
        <v>1421</v>
      </c>
      <c r="B113" t="s">
        <v>621</v>
      </c>
      <c r="C113" t="s">
        <v>48</v>
      </c>
      <c r="D113" t="s">
        <v>621</v>
      </c>
      <c r="E113" t="s">
        <v>47</v>
      </c>
      <c r="F113" t="s">
        <v>384</v>
      </c>
      <c r="G113" t="s">
        <v>385</v>
      </c>
      <c r="H113" t="s">
        <v>17</v>
      </c>
      <c r="I113" t="s">
        <v>384</v>
      </c>
      <c r="J113" t="s">
        <v>18</v>
      </c>
      <c r="K113" t="s">
        <v>621</v>
      </c>
      <c r="L113" t="s">
        <v>621</v>
      </c>
      <c r="M113" t="s">
        <v>22</v>
      </c>
      <c r="N113" t="s">
        <v>1209</v>
      </c>
      <c r="O113" t="s">
        <v>1207</v>
      </c>
      <c r="P113" t="s">
        <v>376</v>
      </c>
      <c r="Q113" t="s">
        <v>377</v>
      </c>
      <c r="R113" t="s">
        <v>52</v>
      </c>
      <c r="S113" t="s">
        <v>42</v>
      </c>
      <c r="T113" t="s">
        <v>37</v>
      </c>
      <c r="U113" t="s">
        <v>1200</v>
      </c>
      <c r="V113" t="s">
        <v>47</v>
      </c>
      <c r="W113" t="s">
        <v>1206</v>
      </c>
      <c r="X113" t="s">
        <v>622</v>
      </c>
    </row>
    <row r="114" spans="1:24" x14ac:dyDescent="0.3">
      <c r="A114" t="s">
        <v>1421</v>
      </c>
      <c r="B114" t="s">
        <v>623</v>
      </c>
      <c r="C114" t="s">
        <v>48</v>
      </c>
      <c r="D114" t="s">
        <v>623</v>
      </c>
      <c r="E114" t="s">
        <v>47</v>
      </c>
      <c r="F114" t="s">
        <v>384</v>
      </c>
      <c r="G114" t="s">
        <v>385</v>
      </c>
      <c r="H114" t="s">
        <v>17</v>
      </c>
      <c r="I114" t="s">
        <v>384</v>
      </c>
      <c r="J114" t="s">
        <v>18</v>
      </c>
      <c r="K114" t="s">
        <v>623</v>
      </c>
      <c r="L114" t="s">
        <v>623</v>
      </c>
      <c r="M114" t="s">
        <v>22</v>
      </c>
      <c r="N114" t="s">
        <v>1209</v>
      </c>
      <c r="O114" t="s">
        <v>1207</v>
      </c>
      <c r="P114" t="s">
        <v>376</v>
      </c>
      <c r="Q114" t="s">
        <v>377</v>
      </c>
      <c r="R114" t="s">
        <v>52</v>
      </c>
      <c r="S114" t="s">
        <v>42</v>
      </c>
      <c r="T114" t="s">
        <v>37</v>
      </c>
      <c r="U114" t="s">
        <v>1201</v>
      </c>
      <c r="V114" t="s">
        <v>47</v>
      </c>
      <c r="W114" t="s">
        <v>1206</v>
      </c>
      <c r="X114" t="s">
        <v>624</v>
      </c>
    </row>
    <row r="115" spans="1:24" x14ac:dyDescent="0.3">
      <c r="A115" t="s">
        <v>1421</v>
      </c>
      <c r="B115" t="s">
        <v>625</v>
      </c>
      <c r="C115" t="s">
        <v>48</v>
      </c>
      <c r="D115" t="s">
        <v>625</v>
      </c>
      <c r="E115" t="s">
        <v>47</v>
      </c>
      <c r="F115" t="s">
        <v>384</v>
      </c>
      <c r="G115" t="s">
        <v>385</v>
      </c>
      <c r="H115" t="s">
        <v>17</v>
      </c>
      <c r="I115" t="s">
        <v>384</v>
      </c>
      <c r="J115" t="s">
        <v>18</v>
      </c>
      <c r="K115" t="s">
        <v>625</v>
      </c>
      <c r="L115" t="s">
        <v>625</v>
      </c>
      <c r="M115" t="s">
        <v>22</v>
      </c>
      <c r="N115" t="s">
        <v>1209</v>
      </c>
      <c r="O115" t="s">
        <v>1207</v>
      </c>
      <c r="P115" t="s">
        <v>376</v>
      </c>
      <c r="Q115" t="s">
        <v>377</v>
      </c>
      <c r="R115" t="s">
        <v>52</v>
      </c>
      <c r="S115" t="s">
        <v>42</v>
      </c>
      <c r="T115" t="s">
        <v>37</v>
      </c>
      <c r="U115" t="s">
        <v>1202</v>
      </c>
      <c r="V115" t="s">
        <v>47</v>
      </c>
      <c r="W115" t="s">
        <v>1206</v>
      </c>
      <c r="X115" t="s">
        <v>626</v>
      </c>
    </row>
    <row r="116" spans="1:24" x14ac:dyDescent="0.3">
      <c r="A116" t="s">
        <v>1421</v>
      </c>
      <c r="B116" t="s">
        <v>627</v>
      </c>
      <c r="C116" t="s">
        <v>48</v>
      </c>
      <c r="D116" t="s">
        <v>627</v>
      </c>
      <c r="E116" t="s">
        <v>47</v>
      </c>
      <c r="F116" t="s">
        <v>384</v>
      </c>
      <c r="G116" t="s">
        <v>385</v>
      </c>
      <c r="H116" t="s">
        <v>17</v>
      </c>
      <c r="I116" t="s">
        <v>384</v>
      </c>
      <c r="J116" t="s">
        <v>18</v>
      </c>
      <c r="K116" t="s">
        <v>627</v>
      </c>
      <c r="L116" t="s">
        <v>627</v>
      </c>
      <c r="M116" t="s">
        <v>22</v>
      </c>
      <c r="N116" t="s">
        <v>1209</v>
      </c>
      <c r="O116" t="s">
        <v>1207</v>
      </c>
      <c r="P116" t="s">
        <v>376</v>
      </c>
      <c r="Q116" t="s">
        <v>377</v>
      </c>
      <c r="R116" t="s">
        <v>47</v>
      </c>
      <c r="S116" t="s">
        <v>42</v>
      </c>
      <c r="T116" t="s">
        <v>37</v>
      </c>
      <c r="U116" t="s">
        <v>1200</v>
      </c>
      <c r="V116" t="s">
        <v>47</v>
      </c>
      <c r="W116" t="s">
        <v>1206</v>
      </c>
      <c r="X116" t="s">
        <v>628</v>
      </c>
    </row>
    <row r="117" spans="1:24" x14ac:dyDescent="0.3">
      <c r="A117" t="s">
        <v>1421</v>
      </c>
      <c r="B117" t="s">
        <v>629</v>
      </c>
      <c r="C117" t="s">
        <v>48</v>
      </c>
      <c r="D117" t="s">
        <v>629</v>
      </c>
      <c r="E117" t="s">
        <v>47</v>
      </c>
      <c r="F117" t="s">
        <v>384</v>
      </c>
      <c r="G117" t="s">
        <v>385</v>
      </c>
      <c r="H117" t="s">
        <v>17</v>
      </c>
      <c r="I117" t="s">
        <v>384</v>
      </c>
      <c r="J117" t="s">
        <v>18</v>
      </c>
      <c r="K117" t="s">
        <v>629</v>
      </c>
      <c r="L117" t="s">
        <v>629</v>
      </c>
      <c r="M117" t="s">
        <v>22</v>
      </c>
      <c r="N117" t="s">
        <v>1209</v>
      </c>
      <c r="O117" t="s">
        <v>1207</v>
      </c>
      <c r="P117" t="s">
        <v>376</v>
      </c>
      <c r="Q117" t="s">
        <v>377</v>
      </c>
      <c r="R117" t="s">
        <v>47</v>
      </c>
      <c r="S117" t="s">
        <v>42</v>
      </c>
      <c r="T117" t="s">
        <v>37</v>
      </c>
      <c r="U117" t="s">
        <v>1201</v>
      </c>
      <c r="V117" t="s">
        <v>47</v>
      </c>
      <c r="W117" t="s">
        <v>1206</v>
      </c>
      <c r="X117" t="s">
        <v>630</v>
      </c>
    </row>
    <row r="118" spans="1:24" x14ac:dyDescent="0.3">
      <c r="A118" t="s">
        <v>1421</v>
      </c>
      <c r="B118" t="s">
        <v>631</v>
      </c>
      <c r="C118" t="s">
        <v>48</v>
      </c>
      <c r="D118" t="s">
        <v>631</v>
      </c>
      <c r="E118" t="s">
        <v>47</v>
      </c>
      <c r="F118" t="s">
        <v>384</v>
      </c>
      <c r="G118" t="s">
        <v>385</v>
      </c>
      <c r="H118" t="s">
        <v>17</v>
      </c>
      <c r="I118" t="s">
        <v>384</v>
      </c>
      <c r="J118" t="s">
        <v>18</v>
      </c>
      <c r="K118" t="s">
        <v>631</v>
      </c>
      <c r="L118" t="s">
        <v>631</v>
      </c>
      <c r="M118" t="s">
        <v>22</v>
      </c>
      <c r="N118" t="s">
        <v>1209</v>
      </c>
      <c r="O118" t="s">
        <v>1207</v>
      </c>
      <c r="P118" t="s">
        <v>376</v>
      </c>
      <c r="Q118" t="s">
        <v>377</v>
      </c>
      <c r="R118" t="s">
        <v>47</v>
      </c>
      <c r="S118" t="s">
        <v>42</v>
      </c>
      <c r="T118" t="s">
        <v>37</v>
      </c>
      <c r="U118" t="s">
        <v>1202</v>
      </c>
      <c r="V118" t="s">
        <v>47</v>
      </c>
      <c r="W118" t="s">
        <v>47</v>
      </c>
      <c r="X118" t="s">
        <v>632</v>
      </c>
    </row>
    <row r="119" spans="1:24" x14ac:dyDescent="0.3">
      <c r="A119" t="s">
        <v>1421</v>
      </c>
      <c r="B119" t="s">
        <v>633</v>
      </c>
      <c r="C119" t="s">
        <v>48</v>
      </c>
      <c r="D119" t="s">
        <v>633</v>
      </c>
      <c r="E119" t="s">
        <v>47</v>
      </c>
      <c r="F119" t="s">
        <v>384</v>
      </c>
      <c r="G119" t="s">
        <v>385</v>
      </c>
      <c r="H119" t="s">
        <v>17</v>
      </c>
      <c r="I119" t="s">
        <v>384</v>
      </c>
      <c r="J119" t="s">
        <v>18</v>
      </c>
      <c r="K119" t="s">
        <v>633</v>
      </c>
      <c r="L119" t="s">
        <v>633</v>
      </c>
      <c r="M119" t="s">
        <v>22</v>
      </c>
      <c r="N119" t="s">
        <v>1209</v>
      </c>
      <c r="O119" t="s">
        <v>1207</v>
      </c>
      <c r="P119" t="s">
        <v>376</v>
      </c>
      <c r="Q119" t="s">
        <v>377</v>
      </c>
      <c r="R119" t="s">
        <v>47</v>
      </c>
      <c r="S119" t="s">
        <v>42</v>
      </c>
      <c r="T119" t="s">
        <v>37</v>
      </c>
      <c r="U119" t="s">
        <v>1202</v>
      </c>
      <c r="V119" t="s">
        <v>47</v>
      </c>
      <c r="W119" t="s">
        <v>1206</v>
      </c>
      <c r="X119" t="s">
        <v>634</v>
      </c>
    </row>
    <row r="120" spans="1:24" x14ac:dyDescent="0.3">
      <c r="A120" t="s">
        <v>1421</v>
      </c>
      <c r="B120" t="s">
        <v>635</v>
      </c>
      <c r="C120" t="s">
        <v>48</v>
      </c>
      <c r="D120" t="s">
        <v>635</v>
      </c>
      <c r="E120" t="s">
        <v>47</v>
      </c>
      <c r="F120" t="s">
        <v>384</v>
      </c>
      <c r="G120" t="s">
        <v>385</v>
      </c>
      <c r="H120" t="s">
        <v>17</v>
      </c>
      <c r="I120" t="s">
        <v>384</v>
      </c>
      <c r="J120" t="s">
        <v>18</v>
      </c>
      <c r="K120" t="s">
        <v>635</v>
      </c>
      <c r="L120" t="s">
        <v>635</v>
      </c>
      <c r="M120" t="s">
        <v>22</v>
      </c>
      <c r="N120" t="s">
        <v>1209</v>
      </c>
      <c r="O120" t="s">
        <v>1207</v>
      </c>
      <c r="P120" t="s">
        <v>376</v>
      </c>
      <c r="Q120" t="s">
        <v>377</v>
      </c>
      <c r="R120" t="s">
        <v>47</v>
      </c>
      <c r="S120" t="s">
        <v>42</v>
      </c>
      <c r="T120" t="s">
        <v>37</v>
      </c>
      <c r="U120" t="s">
        <v>1200</v>
      </c>
      <c r="V120" t="s">
        <v>47</v>
      </c>
      <c r="W120" t="s">
        <v>1206</v>
      </c>
      <c r="X120" t="s">
        <v>636</v>
      </c>
    </row>
    <row r="121" spans="1:24" x14ac:dyDescent="0.3">
      <c r="A121" t="s">
        <v>1421</v>
      </c>
      <c r="B121" t="s">
        <v>637</v>
      </c>
      <c r="C121" t="s">
        <v>48</v>
      </c>
      <c r="D121" t="s">
        <v>637</v>
      </c>
      <c r="E121" t="s">
        <v>47</v>
      </c>
      <c r="F121" t="s">
        <v>384</v>
      </c>
      <c r="G121" t="s">
        <v>385</v>
      </c>
      <c r="H121" t="s">
        <v>17</v>
      </c>
      <c r="I121" t="s">
        <v>384</v>
      </c>
      <c r="J121" t="s">
        <v>18</v>
      </c>
      <c r="K121" t="s">
        <v>637</v>
      </c>
      <c r="L121" t="s">
        <v>637</v>
      </c>
      <c r="M121" t="s">
        <v>22</v>
      </c>
      <c r="N121" t="s">
        <v>1209</v>
      </c>
      <c r="O121" t="s">
        <v>1207</v>
      </c>
      <c r="P121" t="s">
        <v>376</v>
      </c>
      <c r="Q121" t="s">
        <v>377</v>
      </c>
      <c r="R121" t="s">
        <v>47</v>
      </c>
      <c r="S121" t="s">
        <v>42</v>
      </c>
      <c r="T121" t="s">
        <v>37</v>
      </c>
      <c r="U121" t="s">
        <v>1201</v>
      </c>
      <c r="V121" t="s">
        <v>47</v>
      </c>
      <c r="W121" t="s">
        <v>1206</v>
      </c>
      <c r="X121" t="s">
        <v>638</v>
      </c>
    </row>
    <row r="122" spans="1:24" x14ac:dyDescent="0.3">
      <c r="A122" t="s">
        <v>1421</v>
      </c>
      <c r="B122" t="s">
        <v>639</v>
      </c>
      <c r="C122" t="s">
        <v>48</v>
      </c>
      <c r="D122" t="s">
        <v>639</v>
      </c>
      <c r="E122" t="s">
        <v>47</v>
      </c>
      <c r="F122" t="s">
        <v>384</v>
      </c>
      <c r="G122" t="s">
        <v>385</v>
      </c>
      <c r="H122" t="s">
        <v>17</v>
      </c>
      <c r="I122" t="s">
        <v>384</v>
      </c>
      <c r="J122" t="s">
        <v>18</v>
      </c>
      <c r="K122" t="s">
        <v>639</v>
      </c>
      <c r="L122" t="s">
        <v>639</v>
      </c>
      <c r="M122" t="s">
        <v>22</v>
      </c>
      <c r="N122" t="s">
        <v>1209</v>
      </c>
      <c r="O122" t="s">
        <v>1207</v>
      </c>
      <c r="P122" t="s">
        <v>376</v>
      </c>
      <c r="Q122" t="s">
        <v>377</v>
      </c>
      <c r="R122" t="s">
        <v>47</v>
      </c>
      <c r="S122" t="s">
        <v>42</v>
      </c>
      <c r="T122" t="s">
        <v>37</v>
      </c>
      <c r="U122" t="s">
        <v>1202</v>
      </c>
      <c r="V122" t="s">
        <v>47</v>
      </c>
      <c r="W122" t="s">
        <v>1206</v>
      </c>
      <c r="X122" t="s">
        <v>640</v>
      </c>
    </row>
    <row r="123" spans="1:24" x14ac:dyDescent="0.3">
      <c r="A123" t="s">
        <v>1421</v>
      </c>
      <c r="B123" t="s">
        <v>641</v>
      </c>
      <c r="C123" t="s">
        <v>48</v>
      </c>
      <c r="D123" t="s">
        <v>641</v>
      </c>
      <c r="E123" t="s">
        <v>47</v>
      </c>
      <c r="F123" t="s">
        <v>384</v>
      </c>
      <c r="G123" t="s">
        <v>385</v>
      </c>
      <c r="H123" t="s">
        <v>17</v>
      </c>
      <c r="I123" t="s">
        <v>384</v>
      </c>
      <c r="J123" t="s">
        <v>18</v>
      </c>
      <c r="K123" t="s">
        <v>641</v>
      </c>
      <c r="L123" t="s">
        <v>641</v>
      </c>
      <c r="M123" t="s">
        <v>22</v>
      </c>
      <c r="N123" t="s">
        <v>1209</v>
      </c>
      <c r="O123" t="s">
        <v>1207</v>
      </c>
      <c r="P123" t="s">
        <v>376</v>
      </c>
      <c r="Q123" t="s">
        <v>377</v>
      </c>
      <c r="R123" t="s">
        <v>47</v>
      </c>
      <c r="S123" t="s">
        <v>42</v>
      </c>
      <c r="T123" t="s">
        <v>37</v>
      </c>
      <c r="U123" t="s">
        <v>1200</v>
      </c>
      <c r="V123" t="s">
        <v>47</v>
      </c>
      <c r="W123" t="s">
        <v>47</v>
      </c>
      <c r="X123" t="s">
        <v>642</v>
      </c>
    </row>
    <row r="124" spans="1:24" x14ac:dyDescent="0.3">
      <c r="A124" t="s">
        <v>1421</v>
      </c>
      <c r="B124" t="s">
        <v>643</v>
      </c>
      <c r="C124" t="s">
        <v>48</v>
      </c>
      <c r="D124" t="s">
        <v>643</v>
      </c>
      <c r="E124" t="s">
        <v>47</v>
      </c>
      <c r="F124" t="s">
        <v>384</v>
      </c>
      <c r="G124" t="s">
        <v>385</v>
      </c>
      <c r="H124" t="s">
        <v>17</v>
      </c>
      <c r="I124" t="s">
        <v>384</v>
      </c>
      <c r="J124" t="s">
        <v>18</v>
      </c>
      <c r="K124" t="s">
        <v>643</v>
      </c>
      <c r="L124" t="s">
        <v>643</v>
      </c>
      <c r="M124" t="s">
        <v>22</v>
      </c>
      <c r="N124" t="s">
        <v>1209</v>
      </c>
      <c r="O124" t="s">
        <v>1207</v>
      </c>
      <c r="P124" t="s">
        <v>376</v>
      </c>
      <c r="Q124" t="s">
        <v>377</v>
      </c>
      <c r="R124" t="s">
        <v>47</v>
      </c>
      <c r="S124" t="s">
        <v>42</v>
      </c>
      <c r="T124" t="s">
        <v>37</v>
      </c>
      <c r="U124" t="s">
        <v>1201</v>
      </c>
      <c r="V124" t="s">
        <v>47</v>
      </c>
      <c r="W124" t="s">
        <v>47</v>
      </c>
      <c r="X124" t="s">
        <v>644</v>
      </c>
    </row>
    <row r="125" spans="1:24" x14ac:dyDescent="0.3">
      <c r="A125" t="s">
        <v>1421</v>
      </c>
      <c r="B125" t="s">
        <v>645</v>
      </c>
      <c r="C125" t="s">
        <v>48</v>
      </c>
      <c r="D125" t="s">
        <v>645</v>
      </c>
      <c r="E125" t="s">
        <v>47</v>
      </c>
      <c r="F125" t="s">
        <v>384</v>
      </c>
      <c r="G125" t="s">
        <v>385</v>
      </c>
      <c r="H125" t="s">
        <v>17</v>
      </c>
      <c r="I125" t="s">
        <v>384</v>
      </c>
      <c r="J125" t="s">
        <v>18</v>
      </c>
      <c r="K125" t="s">
        <v>645</v>
      </c>
      <c r="L125" t="s">
        <v>645</v>
      </c>
      <c r="M125" t="s">
        <v>22</v>
      </c>
      <c r="N125" t="s">
        <v>1209</v>
      </c>
      <c r="O125" t="s">
        <v>1207</v>
      </c>
      <c r="P125" t="s">
        <v>376</v>
      </c>
      <c r="Q125" t="s">
        <v>377</v>
      </c>
      <c r="R125" t="s">
        <v>47</v>
      </c>
      <c r="S125" t="s">
        <v>42</v>
      </c>
      <c r="T125" t="s">
        <v>37</v>
      </c>
      <c r="U125" t="s">
        <v>1202</v>
      </c>
      <c r="V125" t="s">
        <v>47</v>
      </c>
      <c r="W125" t="s">
        <v>47</v>
      </c>
      <c r="X125" t="s">
        <v>646</v>
      </c>
    </row>
    <row r="126" spans="1:24" x14ac:dyDescent="0.3">
      <c r="A126" t="s">
        <v>1421</v>
      </c>
      <c r="B126" t="s">
        <v>647</v>
      </c>
      <c r="C126" t="s">
        <v>48</v>
      </c>
      <c r="D126" t="s">
        <v>647</v>
      </c>
      <c r="E126" t="s">
        <v>47</v>
      </c>
      <c r="F126" t="s">
        <v>384</v>
      </c>
      <c r="G126" t="s">
        <v>385</v>
      </c>
      <c r="H126" t="s">
        <v>17</v>
      </c>
      <c r="I126" t="s">
        <v>384</v>
      </c>
      <c r="J126" t="s">
        <v>18</v>
      </c>
      <c r="K126" t="s">
        <v>647</v>
      </c>
      <c r="L126" t="s">
        <v>647</v>
      </c>
      <c r="M126" t="s">
        <v>22</v>
      </c>
      <c r="N126" t="s">
        <v>1209</v>
      </c>
      <c r="O126" t="s">
        <v>1207</v>
      </c>
      <c r="P126" t="s">
        <v>376</v>
      </c>
      <c r="Q126" t="s">
        <v>377</v>
      </c>
      <c r="R126" t="s">
        <v>52</v>
      </c>
      <c r="S126" t="s">
        <v>42</v>
      </c>
      <c r="T126" t="s">
        <v>37</v>
      </c>
      <c r="U126" t="s">
        <v>1200</v>
      </c>
      <c r="V126" t="s">
        <v>47</v>
      </c>
      <c r="W126" t="s">
        <v>47</v>
      </c>
      <c r="X126" t="s">
        <v>648</v>
      </c>
    </row>
    <row r="127" spans="1:24" x14ac:dyDescent="0.3">
      <c r="A127" t="s">
        <v>1421</v>
      </c>
      <c r="B127" t="s">
        <v>649</v>
      </c>
      <c r="C127" t="s">
        <v>48</v>
      </c>
      <c r="D127" t="s">
        <v>649</v>
      </c>
      <c r="E127" t="s">
        <v>47</v>
      </c>
      <c r="F127" t="s">
        <v>384</v>
      </c>
      <c r="G127" t="s">
        <v>385</v>
      </c>
      <c r="H127" t="s">
        <v>17</v>
      </c>
      <c r="I127" t="s">
        <v>384</v>
      </c>
      <c r="J127" t="s">
        <v>18</v>
      </c>
      <c r="K127" t="s">
        <v>649</v>
      </c>
      <c r="L127" t="s">
        <v>649</v>
      </c>
      <c r="M127" t="s">
        <v>22</v>
      </c>
      <c r="N127" t="s">
        <v>1209</v>
      </c>
      <c r="O127" t="s">
        <v>1207</v>
      </c>
      <c r="P127" t="s">
        <v>376</v>
      </c>
      <c r="Q127" t="s">
        <v>377</v>
      </c>
      <c r="R127" t="s">
        <v>52</v>
      </c>
      <c r="S127" t="s">
        <v>42</v>
      </c>
      <c r="T127" t="s">
        <v>37</v>
      </c>
      <c r="U127" t="s">
        <v>1201</v>
      </c>
      <c r="V127" t="s">
        <v>47</v>
      </c>
      <c r="W127" t="s">
        <v>47</v>
      </c>
      <c r="X127" t="s">
        <v>650</v>
      </c>
    </row>
    <row r="128" spans="1:24" x14ac:dyDescent="0.3">
      <c r="A128" t="s">
        <v>1421</v>
      </c>
      <c r="B128" t="s">
        <v>651</v>
      </c>
      <c r="C128" t="s">
        <v>48</v>
      </c>
      <c r="D128" t="s">
        <v>651</v>
      </c>
      <c r="E128" t="s">
        <v>47</v>
      </c>
      <c r="F128" t="s">
        <v>384</v>
      </c>
      <c r="G128" t="s">
        <v>385</v>
      </c>
      <c r="H128" t="s">
        <v>17</v>
      </c>
      <c r="I128" t="s">
        <v>384</v>
      </c>
      <c r="J128" t="s">
        <v>18</v>
      </c>
      <c r="K128" t="s">
        <v>651</v>
      </c>
      <c r="L128" t="s">
        <v>651</v>
      </c>
      <c r="M128" t="s">
        <v>22</v>
      </c>
      <c r="N128" t="s">
        <v>1209</v>
      </c>
      <c r="O128" t="s">
        <v>1207</v>
      </c>
      <c r="P128" t="s">
        <v>376</v>
      </c>
      <c r="Q128" t="s">
        <v>377</v>
      </c>
      <c r="R128" t="s">
        <v>52</v>
      </c>
      <c r="S128" t="s">
        <v>42</v>
      </c>
      <c r="T128" t="s">
        <v>37</v>
      </c>
      <c r="U128" t="s">
        <v>1202</v>
      </c>
      <c r="V128" t="s">
        <v>47</v>
      </c>
      <c r="W128" t="s">
        <v>47</v>
      </c>
      <c r="X128" t="s">
        <v>652</v>
      </c>
    </row>
    <row r="129" spans="1:24" x14ac:dyDescent="0.3">
      <c r="A129" t="s">
        <v>1421</v>
      </c>
      <c r="B129" t="s">
        <v>653</v>
      </c>
      <c r="C129" t="s">
        <v>48</v>
      </c>
      <c r="D129" t="s">
        <v>653</v>
      </c>
      <c r="E129" t="s">
        <v>47</v>
      </c>
      <c r="F129" t="s">
        <v>384</v>
      </c>
      <c r="G129" t="s">
        <v>385</v>
      </c>
      <c r="H129" t="s">
        <v>17</v>
      </c>
      <c r="I129" t="s">
        <v>384</v>
      </c>
      <c r="J129" t="s">
        <v>18</v>
      </c>
      <c r="K129" t="s">
        <v>653</v>
      </c>
      <c r="L129" t="s">
        <v>653</v>
      </c>
      <c r="M129" t="s">
        <v>22</v>
      </c>
      <c r="N129" t="s">
        <v>1209</v>
      </c>
      <c r="O129" t="s">
        <v>1207</v>
      </c>
      <c r="P129" t="s">
        <v>376</v>
      </c>
      <c r="Q129" t="s">
        <v>377</v>
      </c>
      <c r="R129" t="s">
        <v>52</v>
      </c>
      <c r="S129" t="s">
        <v>42</v>
      </c>
      <c r="T129" t="s">
        <v>37</v>
      </c>
      <c r="U129" t="s">
        <v>1200</v>
      </c>
      <c r="V129" t="s">
        <v>47</v>
      </c>
      <c r="W129" t="s">
        <v>1206</v>
      </c>
      <c r="X129" t="s">
        <v>654</v>
      </c>
    </row>
    <row r="130" spans="1:24" x14ac:dyDescent="0.3">
      <c r="A130" t="s">
        <v>1421</v>
      </c>
      <c r="B130" t="s">
        <v>655</v>
      </c>
      <c r="C130" t="s">
        <v>48</v>
      </c>
      <c r="D130" t="s">
        <v>655</v>
      </c>
      <c r="E130" t="s">
        <v>47</v>
      </c>
      <c r="F130" t="s">
        <v>384</v>
      </c>
      <c r="G130" t="s">
        <v>385</v>
      </c>
      <c r="H130" t="s">
        <v>17</v>
      </c>
      <c r="I130" t="s">
        <v>384</v>
      </c>
      <c r="J130" t="s">
        <v>18</v>
      </c>
      <c r="K130" t="s">
        <v>655</v>
      </c>
      <c r="L130" t="s">
        <v>655</v>
      </c>
      <c r="M130" t="s">
        <v>22</v>
      </c>
      <c r="N130" t="s">
        <v>1209</v>
      </c>
      <c r="O130" t="s">
        <v>1207</v>
      </c>
      <c r="P130" t="s">
        <v>376</v>
      </c>
      <c r="Q130" t="s">
        <v>377</v>
      </c>
      <c r="R130" t="s">
        <v>52</v>
      </c>
      <c r="S130" t="s">
        <v>42</v>
      </c>
      <c r="T130" t="s">
        <v>37</v>
      </c>
      <c r="U130" t="s">
        <v>1201</v>
      </c>
      <c r="V130" t="s">
        <v>47</v>
      </c>
      <c r="W130" t="s">
        <v>1206</v>
      </c>
      <c r="X130" t="s">
        <v>656</v>
      </c>
    </row>
    <row r="131" spans="1:24" x14ac:dyDescent="0.3">
      <c r="A131" t="s">
        <v>1421</v>
      </c>
      <c r="B131" t="s">
        <v>657</v>
      </c>
      <c r="C131" t="s">
        <v>48</v>
      </c>
      <c r="D131" t="s">
        <v>657</v>
      </c>
      <c r="E131" t="s">
        <v>47</v>
      </c>
      <c r="F131" t="s">
        <v>384</v>
      </c>
      <c r="G131" t="s">
        <v>385</v>
      </c>
      <c r="H131" t="s">
        <v>17</v>
      </c>
      <c r="I131" t="s">
        <v>384</v>
      </c>
      <c r="J131" t="s">
        <v>18</v>
      </c>
      <c r="K131" t="s">
        <v>657</v>
      </c>
      <c r="L131" t="s">
        <v>657</v>
      </c>
      <c r="M131" t="s">
        <v>22</v>
      </c>
      <c r="N131" t="s">
        <v>1209</v>
      </c>
      <c r="O131" t="s">
        <v>1207</v>
      </c>
      <c r="P131" t="s">
        <v>376</v>
      </c>
      <c r="Q131" t="s">
        <v>377</v>
      </c>
      <c r="R131" t="s">
        <v>52</v>
      </c>
      <c r="S131" t="s">
        <v>42</v>
      </c>
      <c r="T131" t="s">
        <v>37</v>
      </c>
      <c r="U131" t="s">
        <v>1202</v>
      </c>
      <c r="V131" t="s">
        <v>47</v>
      </c>
      <c r="W131" t="s">
        <v>1206</v>
      </c>
      <c r="X131" t="s">
        <v>658</v>
      </c>
    </row>
    <row r="132" spans="1:24" x14ac:dyDescent="0.3">
      <c r="A132" t="s">
        <v>1421</v>
      </c>
      <c r="B132" t="s">
        <v>659</v>
      </c>
      <c r="C132" t="s">
        <v>48</v>
      </c>
      <c r="D132" t="s">
        <v>659</v>
      </c>
      <c r="E132" t="s">
        <v>47</v>
      </c>
      <c r="F132" t="s">
        <v>59</v>
      </c>
      <c r="G132" t="s">
        <v>50</v>
      </c>
      <c r="H132" t="s">
        <v>17</v>
      </c>
      <c r="I132" t="s">
        <v>59</v>
      </c>
      <c r="J132" t="s">
        <v>18</v>
      </c>
      <c r="K132" t="s">
        <v>659</v>
      </c>
      <c r="L132" t="s">
        <v>659</v>
      </c>
      <c r="M132" t="s">
        <v>22</v>
      </c>
      <c r="N132" t="s">
        <v>1210</v>
      </c>
      <c r="O132" t="s">
        <v>1207</v>
      </c>
      <c r="P132" t="s">
        <v>376</v>
      </c>
      <c r="Q132" t="s">
        <v>377</v>
      </c>
      <c r="R132" t="s">
        <v>47</v>
      </c>
      <c r="S132" t="s">
        <v>384</v>
      </c>
      <c r="T132" t="s">
        <v>394</v>
      </c>
      <c r="U132" t="s">
        <v>47</v>
      </c>
      <c r="V132" t="s">
        <v>1204</v>
      </c>
      <c r="W132" t="s">
        <v>1206</v>
      </c>
      <c r="X132" t="s">
        <v>660</v>
      </c>
    </row>
    <row r="133" spans="1:24" x14ac:dyDescent="0.3">
      <c r="A133" t="s">
        <v>1421</v>
      </c>
      <c r="B133" t="s">
        <v>661</v>
      </c>
      <c r="C133" t="s">
        <v>48</v>
      </c>
      <c r="D133" t="s">
        <v>661</v>
      </c>
      <c r="E133" t="s">
        <v>47</v>
      </c>
      <c r="F133" t="s">
        <v>59</v>
      </c>
      <c r="G133" t="s">
        <v>50</v>
      </c>
      <c r="H133" t="s">
        <v>17</v>
      </c>
      <c r="I133" t="s">
        <v>59</v>
      </c>
      <c r="J133" t="s">
        <v>18</v>
      </c>
      <c r="K133" t="s">
        <v>661</v>
      </c>
      <c r="L133" t="s">
        <v>661</v>
      </c>
      <c r="M133" t="s">
        <v>22</v>
      </c>
      <c r="N133" t="s">
        <v>1210</v>
      </c>
      <c r="O133" t="s">
        <v>1207</v>
      </c>
      <c r="P133" t="s">
        <v>376</v>
      </c>
      <c r="Q133" t="s">
        <v>377</v>
      </c>
      <c r="R133" t="s">
        <v>52</v>
      </c>
      <c r="S133" t="s">
        <v>384</v>
      </c>
      <c r="T133" t="s">
        <v>394</v>
      </c>
      <c r="U133" t="s">
        <v>47</v>
      </c>
      <c r="V133" t="s">
        <v>1204</v>
      </c>
      <c r="W133" t="s">
        <v>1206</v>
      </c>
      <c r="X133" t="s">
        <v>662</v>
      </c>
    </row>
    <row r="134" spans="1:24" x14ac:dyDescent="0.3">
      <c r="A134" t="s">
        <v>1421</v>
      </c>
      <c r="B134" t="s">
        <v>663</v>
      </c>
      <c r="C134" t="s">
        <v>48</v>
      </c>
      <c r="D134" t="s">
        <v>663</v>
      </c>
      <c r="E134" t="s">
        <v>47</v>
      </c>
      <c r="F134" t="s">
        <v>59</v>
      </c>
      <c r="G134" t="s">
        <v>50</v>
      </c>
      <c r="H134" t="s">
        <v>17</v>
      </c>
      <c r="I134" t="s">
        <v>59</v>
      </c>
      <c r="J134" t="s">
        <v>18</v>
      </c>
      <c r="K134" t="s">
        <v>663</v>
      </c>
      <c r="L134" t="s">
        <v>663</v>
      </c>
      <c r="M134" t="s">
        <v>22</v>
      </c>
      <c r="N134" t="s">
        <v>1210</v>
      </c>
      <c r="O134" t="s">
        <v>1207</v>
      </c>
      <c r="P134" t="s">
        <v>376</v>
      </c>
      <c r="Q134" t="s">
        <v>377</v>
      </c>
      <c r="R134" t="s">
        <v>47</v>
      </c>
      <c r="S134" t="s">
        <v>384</v>
      </c>
      <c r="T134" t="s">
        <v>394</v>
      </c>
      <c r="U134" t="s">
        <v>47</v>
      </c>
      <c r="V134" t="s">
        <v>1204</v>
      </c>
      <c r="W134" t="s">
        <v>47</v>
      </c>
      <c r="X134" t="s">
        <v>664</v>
      </c>
    </row>
    <row r="135" spans="1:24" x14ac:dyDescent="0.3">
      <c r="A135" t="s">
        <v>1421</v>
      </c>
      <c r="B135" t="s">
        <v>665</v>
      </c>
      <c r="C135" t="s">
        <v>48</v>
      </c>
      <c r="D135" t="s">
        <v>665</v>
      </c>
      <c r="E135" t="s">
        <v>47</v>
      </c>
      <c r="F135" t="s">
        <v>59</v>
      </c>
      <c r="G135" t="s">
        <v>50</v>
      </c>
      <c r="H135" t="s">
        <v>17</v>
      </c>
      <c r="I135" t="s">
        <v>59</v>
      </c>
      <c r="J135" t="s">
        <v>18</v>
      </c>
      <c r="K135" t="s">
        <v>665</v>
      </c>
      <c r="L135" t="s">
        <v>665</v>
      </c>
      <c r="M135" t="s">
        <v>22</v>
      </c>
      <c r="N135" t="s">
        <v>1210</v>
      </c>
      <c r="O135" t="s">
        <v>1207</v>
      </c>
      <c r="P135" t="s">
        <v>376</v>
      </c>
      <c r="Q135" t="s">
        <v>377</v>
      </c>
      <c r="R135" t="s">
        <v>52</v>
      </c>
      <c r="S135" t="s">
        <v>384</v>
      </c>
      <c r="T135" t="s">
        <v>394</v>
      </c>
      <c r="U135" t="s">
        <v>47</v>
      </c>
      <c r="V135" t="s">
        <v>1204</v>
      </c>
      <c r="W135" t="s">
        <v>47</v>
      </c>
      <c r="X135" t="s">
        <v>666</v>
      </c>
    </row>
    <row r="136" spans="1:24" x14ac:dyDescent="0.3">
      <c r="A136" t="s">
        <v>1421</v>
      </c>
      <c r="B136" t="s">
        <v>667</v>
      </c>
      <c r="C136" t="s">
        <v>48</v>
      </c>
      <c r="D136" t="s">
        <v>667</v>
      </c>
      <c r="E136" t="s">
        <v>47</v>
      </c>
      <c r="F136" t="s">
        <v>59</v>
      </c>
      <c r="G136" t="s">
        <v>50</v>
      </c>
      <c r="H136" t="s">
        <v>17</v>
      </c>
      <c r="I136" t="s">
        <v>59</v>
      </c>
      <c r="J136" t="s">
        <v>18</v>
      </c>
      <c r="K136" t="s">
        <v>667</v>
      </c>
      <c r="L136" t="s">
        <v>667</v>
      </c>
      <c r="M136" t="s">
        <v>22</v>
      </c>
      <c r="N136" t="s">
        <v>1209</v>
      </c>
      <c r="O136" t="s">
        <v>1207</v>
      </c>
      <c r="P136" t="s">
        <v>376</v>
      </c>
      <c r="Q136" t="s">
        <v>377</v>
      </c>
      <c r="R136" t="s">
        <v>47</v>
      </c>
      <c r="S136" t="s">
        <v>393</v>
      </c>
      <c r="T136" t="s">
        <v>391</v>
      </c>
      <c r="U136" t="s">
        <v>47</v>
      </c>
      <c r="V136" t="s">
        <v>1204</v>
      </c>
      <c r="W136" t="s">
        <v>1206</v>
      </c>
      <c r="X136" t="s">
        <v>668</v>
      </c>
    </row>
    <row r="137" spans="1:24" x14ac:dyDescent="0.3">
      <c r="A137" t="s">
        <v>1421</v>
      </c>
      <c r="B137" t="s">
        <v>669</v>
      </c>
      <c r="C137" t="s">
        <v>48</v>
      </c>
      <c r="D137" t="s">
        <v>669</v>
      </c>
      <c r="E137" t="s">
        <v>47</v>
      </c>
      <c r="F137" t="s">
        <v>59</v>
      </c>
      <c r="G137" t="s">
        <v>50</v>
      </c>
      <c r="H137" t="s">
        <v>17</v>
      </c>
      <c r="I137" t="s">
        <v>59</v>
      </c>
      <c r="J137" t="s">
        <v>18</v>
      </c>
      <c r="K137" t="s">
        <v>669</v>
      </c>
      <c r="L137" t="s">
        <v>669</v>
      </c>
      <c r="M137" t="s">
        <v>22</v>
      </c>
      <c r="N137" t="s">
        <v>1209</v>
      </c>
      <c r="O137" t="s">
        <v>1207</v>
      </c>
      <c r="P137" t="s">
        <v>376</v>
      </c>
      <c r="Q137" t="s">
        <v>377</v>
      </c>
      <c r="R137" t="s">
        <v>47</v>
      </c>
      <c r="S137" t="s">
        <v>393</v>
      </c>
      <c r="T137" t="s">
        <v>391</v>
      </c>
      <c r="U137" t="s">
        <v>47</v>
      </c>
      <c r="V137" t="s">
        <v>1204</v>
      </c>
      <c r="W137" t="s">
        <v>47</v>
      </c>
      <c r="X137" t="s">
        <v>670</v>
      </c>
    </row>
    <row r="138" spans="1:24" x14ac:dyDescent="0.3">
      <c r="A138" t="s">
        <v>1421</v>
      </c>
      <c r="B138" t="s">
        <v>671</v>
      </c>
      <c r="C138" t="s">
        <v>48</v>
      </c>
      <c r="D138" t="s">
        <v>671</v>
      </c>
      <c r="E138" t="s">
        <v>47</v>
      </c>
      <c r="F138" t="s">
        <v>384</v>
      </c>
      <c r="G138" t="s">
        <v>385</v>
      </c>
      <c r="H138" t="s">
        <v>17</v>
      </c>
      <c r="I138" t="s">
        <v>384</v>
      </c>
      <c r="J138" t="s">
        <v>18</v>
      </c>
      <c r="K138" t="s">
        <v>671</v>
      </c>
      <c r="L138" t="s">
        <v>671</v>
      </c>
      <c r="M138" t="s">
        <v>22</v>
      </c>
      <c r="N138" t="s">
        <v>1210</v>
      </c>
      <c r="O138" t="s">
        <v>1207</v>
      </c>
      <c r="P138" t="s">
        <v>376</v>
      </c>
      <c r="Q138" t="s">
        <v>377</v>
      </c>
      <c r="R138" t="s">
        <v>47</v>
      </c>
      <c r="S138" t="s">
        <v>59</v>
      </c>
      <c r="T138" t="s">
        <v>61</v>
      </c>
      <c r="U138" t="s">
        <v>47</v>
      </c>
      <c r="V138" t="s">
        <v>1204</v>
      </c>
      <c r="W138" t="s">
        <v>1206</v>
      </c>
      <c r="X138" t="s">
        <v>672</v>
      </c>
    </row>
    <row r="139" spans="1:24" x14ac:dyDescent="0.3">
      <c r="A139" t="s">
        <v>1421</v>
      </c>
      <c r="B139" t="s">
        <v>673</v>
      </c>
      <c r="C139" t="s">
        <v>48</v>
      </c>
      <c r="D139" t="s">
        <v>673</v>
      </c>
      <c r="E139" t="s">
        <v>47</v>
      </c>
      <c r="F139" t="s">
        <v>384</v>
      </c>
      <c r="G139" t="s">
        <v>385</v>
      </c>
      <c r="H139" t="s">
        <v>17</v>
      </c>
      <c r="I139" t="s">
        <v>384</v>
      </c>
      <c r="J139" t="s">
        <v>18</v>
      </c>
      <c r="K139" t="s">
        <v>673</v>
      </c>
      <c r="L139" t="s">
        <v>673</v>
      </c>
      <c r="M139" t="s">
        <v>22</v>
      </c>
      <c r="N139" t="s">
        <v>1210</v>
      </c>
      <c r="O139" t="s">
        <v>1207</v>
      </c>
      <c r="P139" t="s">
        <v>376</v>
      </c>
      <c r="Q139" t="s">
        <v>377</v>
      </c>
      <c r="R139" t="s">
        <v>52</v>
      </c>
      <c r="S139" t="s">
        <v>59</v>
      </c>
      <c r="T139" t="s">
        <v>61</v>
      </c>
      <c r="U139" t="s">
        <v>47</v>
      </c>
      <c r="V139" t="s">
        <v>1204</v>
      </c>
      <c r="W139" t="s">
        <v>1206</v>
      </c>
      <c r="X139" t="s">
        <v>674</v>
      </c>
    </row>
    <row r="140" spans="1:24" x14ac:dyDescent="0.3">
      <c r="A140" t="s">
        <v>1421</v>
      </c>
      <c r="B140" t="s">
        <v>675</v>
      </c>
      <c r="C140" t="s">
        <v>48</v>
      </c>
      <c r="D140" t="s">
        <v>675</v>
      </c>
      <c r="E140" t="s">
        <v>47</v>
      </c>
      <c r="F140" t="s">
        <v>384</v>
      </c>
      <c r="G140" t="s">
        <v>385</v>
      </c>
      <c r="H140" t="s">
        <v>17</v>
      </c>
      <c r="I140" t="s">
        <v>384</v>
      </c>
      <c r="J140" t="s">
        <v>18</v>
      </c>
      <c r="K140" t="s">
        <v>675</v>
      </c>
      <c r="L140" t="s">
        <v>675</v>
      </c>
      <c r="M140" t="s">
        <v>22</v>
      </c>
      <c r="N140" t="s">
        <v>1210</v>
      </c>
      <c r="O140" t="s">
        <v>1207</v>
      </c>
      <c r="P140" t="s">
        <v>376</v>
      </c>
      <c r="Q140" t="s">
        <v>377</v>
      </c>
      <c r="R140" t="s">
        <v>47</v>
      </c>
      <c r="S140" t="s">
        <v>59</v>
      </c>
      <c r="T140" t="s">
        <v>61</v>
      </c>
      <c r="U140" t="s">
        <v>47</v>
      </c>
      <c r="V140" t="s">
        <v>1204</v>
      </c>
      <c r="W140" t="s">
        <v>47</v>
      </c>
      <c r="X140" t="s">
        <v>676</v>
      </c>
    </row>
    <row r="141" spans="1:24" x14ac:dyDescent="0.3">
      <c r="A141" t="s">
        <v>1421</v>
      </c>
      <c r="B141" t="s">
        <v>677</v>
      </c>
      <c r="C141" t="s">
        <v>48</v>
      </c>
      <c r="D141" t="s">
        <v>677</v>
      </c>
      <c r="E141" t="s">
        <v>47</v>
      </c>
      <c r="F141" t="s">
        <v>384</v>
      </c>
      <c r="G141" t="s">
        <v>385</v>
      </c>
      <c r="H141" t="s">
        <v>17</v>
      </c>
      <c r="I141" t="s">
        <v>384</v>
      </c>
      <c r="J141" t="s">
        <v>18</v>
      </c>
      <c r="K141" t="s">
        <v>677</v>
      </c>
      <c r="L141" t="s">
        <v>677</v>
      </c>
      <c r="M141" t="s">
        <v>22</v>
      </c>
      <c r="N141" t="s">
        <v>1210</v>
      </c>
      <c r="O141" t="s">
        <v>1207</v>
      </c>
      <c r="P141" t="s">
        <v>376</v>
      </c>
      <c r="Q141" t="s">
        <v>377</v>
      </c>
      <c r="R141" t="s">
        <v>52</v>
      </c>
      <c r="S141" t="s">
        <v>59</v>
      </c>
      <c r="T141" t="s">
        <v>61</v>
      </c>
      <c r="U141" t="s">
        <v>47</v>
      </c>
      <c r="V141" t="s">
        <v>1204</v>
      </c>
      <c r="W141" t="s">
        <v>47</v>
      </c>
      <c r="X141" t="s">
        <v>678</v>
      </c>
    </row>
    <row r="142" spans="1:24" x14ac:dyDescent="0.3">
      <c r="A142" t="s">
        <v>1421</v>
      </c>
      <c r="B142" t="s">
        <v>679</v>
      </c>
      <c r="C142" t="s">
        <v>48</v>
      </c>
      <c r="D142" t="s">
        <v>679</v>
      </c>
      <c r="E142" t="s">
        <v>47</v>
      </c>
      <c r="F142" t="s">
        <v>384</v>
      </c>
      <c r="G142" t="s">
        <v>385</v>
      </c>
      <c r="H142" t="s">
        <v>17</v>
      </c>
      <c r="I142" t="s">
        <v>384</v>
      </c>
      <c r="J142" t="s">
        <v>18</v>
      </c>
      <c r="K142" t="s">
        <v>679</v>
      </c>
      <c r="L142" t="s">
        <v>679</v>
      </c>
      <c r="M142" t="s">
        <v>22</v>
      </c>
      <c r="N142" t="s">
        <v>1209</v>
      </c>
      <c r="O142" t="s">
        <v>1207</v>
      </c>
      <c r="P142" t="s">
        <v>376</v>
      </c>
      <c r="Q142" t="s">
        <v>377</v>
      </c>
      <c r="R142" t="s">
        <v>47</v>
      </c>
      <c r="S142" t="s">
        <v>40</v>
      </c>
      <c r="T142" t="s">
        <v>41</v>
      </c>
      <c r="U142" t="s">
        <v>47</v>
      </c>
      <c r="V142" t="s">
        <v>1204</v>
      </c>
      <c r="W142" t="s">
        <v>1206</v>
      </c>
      <c r="X142" t="s">
        <v>680</v>
      </c>
    </row>
    <row r="143" spans="1:24" x14ac:dyDescent="0.3">
      <c r="A143" t="s">
        <v>1421</v>
      </c>
      <c r="B143" t="s">
        <v>681</v>
      </c>
      <c r="C143" t="s">
        <v>48</v>
      </c>
      <c r="D143" t="s">
        <v>681</v>
      </c>
      <c r="E143" t="s">
        <v>47</v>
      </c>
      <c r="F143" t="s">
        <v>384</v>
      </c>
      <c r="G143" t="s">
        <v>385</v>
      </c>
      <c r="H143" t="s">
        <v>17</v>
      </c>
      <c r="I143" t="s">
        <v>384</v>
      </c>
      <c r="J143" t="s">
        <v>18</v>
      </c>
      <c r="K143" t="s">
        <v>681</v>
      </c>
      <c r="L143" t="s">
        <v>681</v>
      </c>
      <c r="M143" t="s">
        <v>22</v>
      </c>
      <c r="N143" t="s">
        <v>1209</v>
      </c>
      <c r="O143" t="s">
        <v>1207</v>
      </c>
      <c r="P143" t="s">
        <v>376</v>
      </c>
      <c r="Q143" t="s">
        <v>377</v>
      </c>
      <c r="R143" t="s">
        <v>47</v>
      </c>
      <c r="S143" t="s">
        <v>40</v>
      </c>
      <c r="T143" t="s">
        <v>41</v>
      </c>
      <c r="U143" t="s">
        <v>47</v>
      </c>
      <c r="V143" t="s">
        <v>1204</v>
      </c>
      <c r="W143" t="s">
        <v>47</v>
      </c>
      <c r="X143" t="s">
        <v>682</v>
      </c>
    </row>
    <row r="144" spans="1:24" x14ac:dyDescent="0.3">
      <c r="A144" t="s">
        <v>1421</v>
      </c>
      <c r="B144" t="s">
        <v>683</v>
      </c>
      <c r="C144" t="s">
        <v>48</v>
      </c>
      <c r="D144" t="s">
        <v>683</v>
      </c>
      <c r="E144" t="s">
        <v>47</v>
      </c>
      <c r="F144" t="s">
        <v>384</v>
      </c>
      <c r="G144" t="s">
        <v>385</v>
      </c>
      <c r="H144" t="s">
        <v>17</v>
      </c>
      <c r="I144" t="s">
        <v>384</v>
      </c>
      <c r="J144" t="s">
        <v>18</v>
      </c>
      <c r="K144" t="s">
        <v>683</v>
      </c>
      <c r="L144" t="s">
        <v>683</v>
      </c>
      <c r="M144" t="s">
        <v>22</v>
      </c>
      <c r="N144" t="s">
        <v>1209</v>
      </c>
      <c r="O144" t="s">
        <v>1207</v>
      </c>
      <c r="P144" t="s">
        <v>376</v>
      </c>
      <c r="Q144" t="s">
        <v>377</v>
      </c>
      <c r="R144" t="s">
        <v>52</v>
      </c>
      <c r="S144" t="s">
        <v>40</v>
      </c>
      <c r="T144" t="s">
        <v>41</v>
      </c>
      <c r="U144" t="s">
        <v>47</v>
      </c>
      <c r="V144" t="s">
        <v>1204</v>
      </c>
      <c r="W144" t="s">
        <v>1206</v>
      </c>
      <c r="X144" t="s">
        <v>684</v>
      </c>
    </row>
    <row r="145" spans="1:24" x14ac:dyDescent="0.3">
      <c r="A145" t="s">
        <v>1421</v>
      </c>
      <c r="B145" t="s">
        <v>685</v>
      </c>
      <c r="C145" t="s">
        <v>48</v>
      </c>
      <c r="D145" t="s">
        <v>685</v>
      </c>
      <c r="E145" t="s">
        <v>47</v>
      </c>
      <c r="F145" t="s">
        <v>384</v>
      </c>
      <c r="G145" t="s">
        <v>385</v>
      </c>
      <c r="H145" t="s">
        <v>17</v>
      </c>
      <c r="I145" t="s">
        <v>384</v>
      </c>
      <c r="J145" t="s">
        <v>18</v>
      </c>
      <c r="K145" t="s">
        <v>685</v>
      </c>
      <c r="L145" t="s">
        <v>685</v>
      </c>
      <c r="M145" t="s">
        <v>22</v>
      </c>
      <c r="N145" t="s">
        <v>1209</v>
      </c>
      <c r="O145" t="s">
        <v>1207</v>
      </c>
      <c r="P145" t="s">
        <v>376</v>
      </c>
      <c r="Q145" t="s">
        <v>377</v>
      </c>
      <c r="R145" t="s">
        <v>52</v>
      </c>
      <c r="S145" t="s">
        <v>40</v>
      </c>
      <c r="T145" t="s">
        <v>41</v>
      </c>
      <c r="U145" t="s">
        <v>47</v>
      </c>
      <c r="V145" t="s">
        <v>1204</v>
      </c>
      <c r="W145" t="s">
        <v>47</v>
      </c>
      <c r="X145" t="s">
        <v>686</v>
      </c>
    </row>
    <row r="146" spans="1:24" x14ac:dyDescent="0.3">
      <c r="A146" t="s">
        <v>1421</v>
      </c>
      <c r="B146" t="s">
        <v>687</v>
      </c>
      <c r="C146" t="s">
        <v>48</v>
      </c>
      <c r="D146" t="s">
        <v>687</v>
      </c>
      <c r="E146" t="s">
        <v>47</v>
      </c>
      <c r="F146" t="s">
        <v>384</v>
      </c>
      <c r="G146" t="s">
        <v>385</v>
      </c>
      <c r="H146" t="s">
        <v>17</v>
      </c>
      <c r="I146" t="s">
        <v>384</v>
      </c>
      <c r="J146" t="s">
        <v>18</v>
      </c>
      <c r="K146" t="s">
        <v>687</v>
      </c>
      <c r="L146" t="s">
        <v>687</v>
      </c>
      <c r="M146" t="s">
        <v>22</v>
      </c>
      <c r="N146" t="s">
        <v>1209</v>
      </c>
      <c r="O146" t="s">
        <v>1207</v>
      </c>
      <c r="P146" t="s">
        <v>376</v>
      </c>
      <c r="Q146" t="s">
        <v>377</v>
      </c>
      <c r="R146" t="s">
        <v>52</v>
      </c>
      <c r="S146" t="s">
        <v>393</v>
      </c>
      <c r="T146" t="s">
        <v>391</v>
      </c>
      <c r="U146" t="s">
        <v>47</v>
      </c>
      <c r="V146" t="s">
        <v>1204</v>
      </c>
      <c r="W146" t="s">
        <v>47</v>
      </c>
      <c r="X146" t="s">
        <v>688</v>
      </c>
    </row>
    <row r="147" spans="1:24" x14ac:dyDescent="0.3">
      <c r="A147" t="s">
        <v>1421</v>
      </c>
      <c r="B147" t="s">
        <v>689</v>
      </c>
      <c r="C147" t="s">
        <v>48</v>
      </c>
      <c r="D147" t="s">
        <v>689</v>
      </c>
      <c r="E147" t="s">
        <v>47</v>
      </c>
      <c r="F147" t="s">
        <v>384</v>
      </c>
      <c r="G147" t="s">
        <v>385</v>
      </c>
      <c r="H147" t="s">
        <v>17</v>
      </c>
      <c r="I147" t="s">
        <v>384</v>
      </c>
      <c r="J147" t="s">
        <v>18</v>
      </c>
      <c r="K147" t="s">
        <v>689</v>
      </c>
      <c r="L147" t="s">
        <v>689</v>
      </c>
      <c r="M147" t="s">
        <v>22</v>
      </c>
      <c r="N147" t="s">
        <v>1209</v>
      </c>
      <c r="O147" t="s">
        <v>1207</v>
      </c>
      <c r="P147" t="s">
        <v>376</v>
      </c>
      <c r="Q147" t="s">
        <v>377</v>
      </c>
      <c r="R147" t="s">
        <v>52</v>
      </c>
      <c r="S147" t="s">
        <v>393</v>
      </c>
      <c r="T147" t="s">
        <v>391</v>
      </c>
      <c r="U147" t="s">
        <v>47</v>
      </c>
      <c r="V147" t="s">
        <v>1204</v>
      </c>
      <c r="W147" t="s">
        <v>1206</v>
      </c>
      <c r="X147" t="s">
        <v>690</v>
      </c>
    </row>
    <row r="148" spans="1:24" x14ac:dyDescent="0.3">
      <c r="A148" t="s">
        <v>1421</v>
      </c>
      <c r="B148" t="s">
        <v>691</v>
      </c>
      <c r="C148" t="s">
        <v>48</v>
      </c>
      <c r="D148" t="s">
        <v>691</v>
      </c>
      <c r="E148" t="s">
        <v>47</v>
      </c>
      <c r="F148" t="s">
        <v>384</v>
      </c>
      <c r="G148" t="s">
        <v>385</v>
      </c>
      <c r="H148" t="s">
        <v>17</v>
      </c>
      <c r="I148" t="s">
        <v>384</v>
      </c>
      <c r="J148" t="s">
        <v>18</v>
      </c>
      <c r="K148" t="s">
        <v>691</v>
      </c>
      <c r="L148" t="s">
        <v>691</v>
      </c>
      <c r="M148" t="s">
        <v>22</v>
      </c>
      <c r="N148" t="s">
        <v>1210</v>
      </c>
      <c r="O148" t="s">
        <v>1207</v>
      </c>
      <c r="P148" t="s">
        <v>376</v>
      </c>
      <c r="Q148" t="s">
        <v>377</v>
      </c>
      <c r="R148" t="s">
        <v>47</v>
      </c>
      <c r="S148" t="s">
        <v>384</v>
      </c>
      <c r="T148" t="s">
        <v>394</v>
      </c>
      <c r="U148" t="s">
        <v>47</v>
      </c>
      <c r="V148" t="s">
        <v>1204</v>
      </c>
      <c r="W148" t="s">
        <v>1206</v>
      </c>
      <c r="X148" t="s">
        <v>692</v>
      </c>
    </row>
    <row r="149" spans="1:24" x14ac:dyDescent="0.3">
      <c r="A149" t="s">
        <v>1421</v>
      </c>
      <c r="B149" t="s">
        <v>693</v>
      </c>
      <c r="C149" t="s">
        <v>48</v>
      </c>
      <c r="D149" t="s">
        <v>693</v>
      </c>
      <c r="E149" t="s">
        <v>47</v>
      </c>
      <c r="F149" t="s">
        <v>384</v>
      </c>
      <c r="G149" t="s">
        <v>385</v>
      </c>
      <c r="H149" t="s">
        <v>17</v>
      </c>
      <c r="I149" t="s">
        <v>384</v>
      </c>
      <c r="J149" t="s">
        <v>18</v>
      </c>
      <c r="K149" t="s">
        <v>693</v>
      </c>
      <c r="L149" t="s">
        <v>693</v>
      </c>
      <c r="M149" t="s">
        <v>22</v>
      </c>
      <c r="N149" t="s">
        <v>1210</v>
      </c>
      <c r="O149" t="s">
        <v>1207</v>
      </c>
      <c r="P149" t="s">
        <v>376</v>
      </c>
      <c r="Q149" t="s">
        <v>377</v>
      </c>
      <c r="R149" t="s">
        <v>52</v>
      </c>
      <c r="S149" t="s">
        <v>384</v>
      </c>
      <c r="T149" t="s">
        <v>394</v>
      </c>
      <c r="U149" t="s">
        <v>47</v>
      </c>
      <c r="V149" t="s">
        <v>1204</v>
      </c>
      <c r="W149" t="s">
        <v>1206</v>
      </c>
      <c r="X149" t="s">
        <v>694</v>
      </c>
    </row>
    <row r="150" spans="1:24" x14ac:dyDescent="0.3">
      <c r="A150" t="s">
        <v>1421</v>
      </c>
      <c r="B150" t="s">
        <v>695</v>
      </c>
      <c r="C150" t="s">
        <v>48</v>
      </c>
      <c r="D150" t="s">
        <v>695</v>
      </c>
      <c r="E150" t="s">
        <v>47</v>
      </c>
      <c r="F150" t="s">
        <v>384</v>
      </c>
      <c r="G150" t="s">
        <v>385</v>
      </c>
      <c r="H150" t="s">
        <v>17</v>
      </c>
      <c r="I150" t="s">
        <v>384</v>
      </c>
      <c r="J150" t="s">
        <v>18</v>
      </c>
      <c r="K150" t="s">
        <v>695</v>
      </c>
      <c r="L150" t="s">
        <v>695</v>
      </c>
      <c r="M150" t="s">
        <v>22</v>
      </c>
      <c r="N150" t="s">
        <v>1210</v>
      </c>
      <c r="O150" t="s">
        <v>1207</v>
      </c>
      <c r="P150" t="s">
        <v>376</v>
      </c>
      <c r="Q150" t="s">
        <v>377</v>
      </c>
      <c r="R150" t="s">
        <v>47</v>
      </c>
      <c r="S150" t="s">
        <v>384</v>
      </c>
      <c r="T150" t="s">
        <v>394</v>
      </c>
      <c r="U150" t="s">
        <v>47</v>
      </c>
      <c r="V150" t="s">
        <v>1204</v>
      </c>
      <c r="W150" t="s">
        <v>47</v>
      </c>
      <c r="X150" t="s">
        <v>696</v>
      </c>
    </row>
    <row r="151" spans="1:24" x14ac:dyDescent="0.3">
      <c r="A151" t="s">
        <v>1421</v>
      </c>
      <c r="B151" t="s">
        <v>697</v>
      </c>
      <c r="C151" t="s">
        <v>48</v>
      </c>
      <c r="D151" t="s">
        <v>697</v>
      </c>
      <c r="E151" t="s">
        <v>47</v>
      </c>
      <c r="F151" t="s">
        <v>384</v>
      </c>
      <c r="G151" t="s">
        <v>385</v>
      </c>
      <c r="H151" t="s">
        <v>17</v>
      </c>
      <c r="I151" t="s">
        <v>384</v>
      </c>
      <c r="J151" t="s">
        <v>18</v>
      </c>
      <c r="K151" t="s">
        <v>697</v>
      </c>
      <c r="L151" t="s">
        <v>697</v>
      </c>
      <c r="M151" t="s">
        <v>22</v>
      </c>
      <c r="N151" t="s">
        <v>1210</v>
      </c>
      <c r="O151" t="s">
        <v>1207</v>
      </c>
      <c r="P151" t="s">
        <v>376</v>
      </c>
      <c r="Q151" t="s">
        <v>377</v>
      </c>
      <c r="R151" t="s">
        <v>52</v>
      </c>
      <c r="S151" t="s">
        <v>384</v>
      </c>
      <c r="T151" t="s">
        <v>394</v>
      </c>
      <c r="U151" t="s">
        <v>47</v>
      </c>
      <c r="V151" t="s">
        <v>1204</v>
      </c>
      <c r="W151" t="s">
        <v>47</v>
      </c>
      <c r="X151" t="s">
        <v>698</v>
      </c>
    </row>
    <row r="152" spans="1:24" x14ac:dyDescent="0.3">
      <c r="A152" t="s">
        <v>1421</v>
      </c>
      <c r="B152" t="s">
        <v>699</v>
      </c>
      <c r="C152" t="s">
        <v>48</v>
      </c>
      <c r="D152" t="s">
        <v>699</v>
      </c>
      <c r="E152" t="s">
        <v>47</v>
      </c>
      <c r="F152" t="s">
        <v>384</v>
      </c>
      <c r="G152" t="s">
        <v>385</v>
      </c>
      <c r="H152" t="s">
        <v>17</v>
      </c>
      <c r="I152" t="s">
        <v>384</v>
      </c>
      <c r="J152" t="s">
        <v>18</v>
      </c>
      <c r="K152" t="s">
        <v>699</v>
      </c>
      <c r="L152" t="s">
        <v>699</v>
      </c>
      <c r="M152" t="s">
        <v>22</v>
      </c>
      <c r="N152" t="s">
        <v>1209</v>
      </c>
      <c r="O152" t="s">
        <v>1207</v>
      </c>
      <c r="P152" t="s">
        <v>376</v>
      </c>
      <c r="Q152" t="s">
        <v>377</v>
      </c>
      <c r="R152" t="s">
        <v>47</v>
      </c>
      <c r="S152" t="s">
        <v>393</v>
      </c>
      <c r="T152" t="s">
        <v>391</v>
      </c>
      <c r="U152" t="s">
        <v>47</v>
      </c>
      <c r="V152" t="s">
        <v>1204</v>
      </c>
      <c r="W152" t="s">
        <v>1206</v>
      </c>
      <c r="X152" t="s">
        <v>700</v>
      </c>
    </row>
    <row r="153" spans="1:24" x14ac:dyDescent="0.3">
      <c r="A153" t="s">
        <v>1421</v>
      </c>
      <c r="B153" t="s">
        <v>701</v>
      </c>
      <c r="C153" t="s">
        <v>48</v>
      </c>
      <c r="D153" t="s">
        <v>701</v>
      </c>
      <c r="E153" t="s">
        <v>47</v>
      </c>
      <c r="F153" t="s">
        <v>384</v>
      </c>
      <c r="G153" t="s">
        <v>385</v>
      </c>
      <c r="H153" t="s">
        <v>17</v>
      </c>
      <c r="I153" t="s">
        <v>384</v>
      </c>
      <c r="J153" t="s">
        <v>18</v>
      </c>
      <c r="K153" t="s">
        <v>701</v>
      </c>
      <c r="L153" t="s">
        <v>701</v>
      </c>
      <c r="M153" t="s">
        <v>22</v>
      </c>
      <c r="N153" t="s">
        <v>1209</v>
      </c>
      <c r="O153" t="s">
        <v>1207</v>
      </c>
      <c r="P153" t="s">
        <v>376</v>
      </c>
      <c r="Q153" t="s">
        <v>377</v>
      </c>
      <c r="R153" t="s">
        <v>47</v>
      </c>
      <c r="S153" t="s">
        <v>393</v>
      </c>
      <c r="T153" t="s">
        <v>391</v>
      </c>
      <c r="U153" t="s">
        <v>47</v>
      </c>
      <c r="V153" t="s">
        <v>1204</v>
      </c>
      <c r="W153" t="s">
        <v>47</v>
      </c>
      <c r="X153" t="s">
        <v>702</v>
      </c>
    </row>
    <row r="154" spans="1:24" x14ac:dyDescent="0.3">
      <c r="A154" t="s">
        <v>1421</v>
      </c>
      <c r="B154" t="s">
        <v>703</v>
      </c>
      <c r="C154" t="s">
        <v>48</v>
      </c>
      <c r="D154" t="s">
        <v>703</v>
      </c>
      <c r="E154" t="s">
        <v>47</v>
      </c>
      <c r="F154" t="s">
        <v>384</v>
      </c>
      <c r="G154" t="s">
        <v>385</v>
      </c>
      <c r="H154" t="s">
        <v>17</v>
      </c>
      <c r="I154" t="s">
        <v>384</v>
      </c>
      <c r="J154" t="s">
        <v>18</v>
      </c>
      <c r="K154" t="s">
        <v>703</v>
      </c>
      <c r="L154" t="s">
        <v>703</v>
      </c>
      <c r="M154" t="s">
        <v>22</v>
      </c>
      <c r="N154" t="s">
        <v>1209</v>
      </c>
      <c r="O154" t="s">
        <v>1207</v>
      </c>
      <c r="P154" t="s">
        <v>405</v>
      </c>
      <c r="Q154" t="s">
        <v>1196</v>
      </c>
      <c r="R154" t="s">
        <v>47</v>
      </c>
      <c r="S154" t="s">
        <v>40</v>
      </c>
      <c r="T154" t="s">
        <v>41</v>
      </c>
      <c r="U154" t="s">
        <v>47</v>
      </c>
      <c r="V154" t="s">
        <v>1204</v>
      </c>
      <c r="W154" t="s">
        <v>1206</v>
      </c>
      <c r="X154" t="s">
        <v>704</v>
      </c>
    </row>
    <row r="155" spans="1:24" x14ac:dyDescent="0.3">
      <c r="A155" t="s">
        <v>1421</v>
      </c>
      <c r="B155" t="s">
        <v>705</v>
      </c>
      <c r="C155" t="s">
        <v>48</v>
      </c>
      <c r="D155" t="s">
        <v>705</v>
      </c>
      <c r="E155" t="s">
        <v>47</v>
      </c>
      <c r="F155" t="s">
        <v>384</v>
      </c>
      <c r="G155" t="s">
        <v>385</v>
      </c>
      <c r="H155" t="s">
        <v>17</v>
      </c>
      <c r="I155" t="s">
        <v>384</v>
      </c>
      <c r="J155" t="s">
        <v>18</v>
      </c>
      <c r="K155" t="s">
        <v>705</v>
      </c>
      <c r="L155" t="s">
        <v>705</v>
      </c>
      <c r="M155" t="s">
        <v>22</v>
      </c>
      <c r="N155" t="s">
        <v>1209</v>
      </c>
      <c r="O155" t="s">
        <v>1207</v>
      </c>
      <c r="P155" t="s">
        <v>405</v>
      </c>
      <c r="Q155" t="s">
        <v>1196</v>
      </c>
      <c r="R155" t="s">
        <v>47</v>
      </c>
      <c r="S155" t="s">
        <v>40</v>
      </c>
      <c r="T155" t="s">
        <v>41</v>
      </c>
      <c r="U155" t="s">
        <v>47</v>
      </c>
      <c r="V155" t="s">
        <v>1204</v>
      </c>
      <c r="W155" t="s">
        <v>47</v>
      </c>
      <c r="X155" t="s">
        <v>706</v>
      </c>
    </row>
    <row r="156" spans="1:24" x14ac:dyDescent="0.3">
      <c r="A156" t="s">
        <v>1421</v>
      </c>
      <c r="B156" t="s">
        <v>707</v>
      </c>
      <c r="C156" t="s">
        <v>48</v>
      </c>
      <c r="D156" t="s">
        <v>707</v>
      </c>
      <c r="E156" t="s">
        <v>47</v>
      </c>
      <c r="F156" t="s">
        <v>384</v>
      </c>
      <c r="G156" t="s">
        <v>385</v>
      </c>
      <c r="H156" t="s">
        <v>17</v>
      </c>
      <c r="I156" t="s">
        <v>384</v>
      </c>
      <c r="J156" t="s">
        <v>18</v>
      </c>
      <c r="K156" t="s">
        <v>707</v>
      </c>
      <c r="L156" t="s">
        <v>707</v>
      </c>
      <c r="M156" t="s">
        <v>22</v>
      </c>
      <c r="N156" t="s">
        <v>1209</v>
      </c>
      <c r="O156" t="s">
        <v>1207</v>
      </c>
      <c r="P156" t="s">
        <v>405</v>
      </c>
      <c r="Q156" t="s">
        <v>1196</v>
      </c>
      <c r="R156" t="s">
        <v>52</v>
      </c>
      <c r="S156" t="s">
        <v>40</v>
      </c>
      <c r="T156" t="s">
        <v>41</v>
      </c>
      <c r="U156" t="s">
        <v>47</v>
      </c>
      <c r="V156" t="s">
        <v>1204</v>
      </c>
      <c r="W156" t="s">
        <v>1206</v>
      </c>
      <c r="X156" t="s">
        <v>708</v>
      </c>
    </row>
    <row r="157" spans="1:24" x14ac:dyDescent="0.3">
      <c r="A157" t="s">
        <v>1421</v>
      </c>
      <c r="B157" t="s">
        <v>709</v>
      </c>
      <c r="C157" t="s">
        <v>48</v>
      </c>
      <c r="D157" t="s">
        <v>709</v>
      </c>
      <c r="E157" t="s">
        <v>47</v>
      </c>
      <c r="F157" t="s">
        <v>384</v>
      </c>
      <c r="G157" t="s">
        <v>385</v>
      </c>
      <c r="H157" t="s">
        <v>17</v>
      </c>
      <c r="I157" t="s">
        <v>384</v>
      </c>
      <c r="J157" t="s">
        <v>18</v>
      </c>
      <c r="K157" t="s">
        <v>709</v>
      </c>
      <c r="L157" t="s">
        <v>709</v>
      </c>
      <c r="M157" t="s">
        <v>22</v>
      </c>
      <c r="N157" t="s">
        <v>1209</v>
      </c>
      <c r="O157" t="s">
        <v>1207</v>
      </c>
      <c r="P157" t="s">
        <v>405</v>
      </c>
      <c r="Q157" t="s">
        <v>1196</v>
      </c>
      <c r="R157" t="s">
        <v>52</v>
      </c>
      <c r="S157" t="s">
        <v>40</v>
      </c>
      <c r="T157" t="s">
        <v>41</v>
      </c>
      <c r="U157" t="s">
        <v>47</v>
      </c>
      <c r="V157" t="s">
        <v>1204</v>
      </c>
      <c r="W157" t="s">
        <v>47</v>
      </c>
      <c r="X157" t="s">
        <v>710</v>
      </c>
    </row>
    <row r="158" spans="1:24" x14ac:dyDescent="0.3">
      <c r="A158" t="s">
        <v>1421</v>
      </c>
      <c r="B158" t="s">
        <v>711</v>
      </c>
      <c r="C158" t="s">
        <v>48</v>
      </c>
      <c r="D158" t="s">
        <v>711</v>
      </c>
      <c r="E158" t="s">
        <v>47</v>
      </c>
      <c r="F158" t="s">
        <v>384</v>
      </c>
      <c r="G158" t="s">
        <v>385</v>
      </c>
      <c r="H158" t="s">
        <v>17</v>
      </c>
      <c r="I158" t="s">
        <v>384</v>
      </c>
      <c r="J158" t="s">
        <v>18</v>
      </c>
      <c r="K158" t="s">
        <v>711</v>
      </c>
      <c r="L158" t="s">
        <v>711</v>
      </c>
      <c r="M158" t="s">
        <v>22</v>
      </c>
      <c r="N158" t="s">
        <v>1210</v>
      </c>
      <c r="O158" t="s">
        <v>1207</v>
      </c>
      <c r="P158" t="s">
        <v>405</v>
      </c>
      <c r="Q158" t="s">
        <v>1196</v>
      </c>
      <c r="R158" t="s">
        <v>47</v>
      </c>
      <c r="S158" t="s">
        <v>59</v>
      </c>
      <c r="T158" t="s">
        <v>61</v>
      </c>
      <c r="U158" t="s">
        <v>47</v>
      </c>
      <c r="V158" t="s">
        <v>1204</v>
      </c>
      <c r="W158" t="s">
        <v>1206</v>
      </c>
      <c r="X158" t="s">
        <v>712</v>
      </c>
    </row>
    <row r="159" spans="1:24" x14ac:dyDescent="0.3">
      <c r="A159" t="s">
        <v>1421</v>
      </c>
      <c r="B159" t="s">
        <v>713</v>
      </c>
      <c r="C159" t="s">
        <v>48</v>
      </c>
      <c r="D159" t="s">
        <v>713</v>
      </c>
      <c r="E159" t="s">
        <v>47</v>
      </c>
      <c r="F159" t="s">
        <v>384</v>
      </c>
      <c r="G159" t="s">
        <v>385</v>
      </c>
      <c r="H159" t="s">
        <v>17</v>
      </c>
      <c r="I159" t="s">
        <v>384</v>
      </c>
      <c r="J159" t="s">
        <v>18</v>
      </c>
      <c r="K159" t="s">
        <v>713</v>
      </c>
      <c r="L159" t="s">
        <v>713</v>
      </c>
      <c r="M159" t="s">
        <v>22</v>
      </c>
      <c r="N159" t="s">
        <v>1210</v>
      </c>
      <c r="O159" t="s">
        <v>1207</v>
      </c>
      <c r="P159" t="s">
        <v>405</v>
      </c>
      <c r="Q159" t="s">
        <v>1196</v>
      </c>
      <c r="R159" t="s">
        <v>52</v>
      </c>
      <c r="S159" t="s">
        <v>59</v>
      </c>
      <c r="T159" t="s">
        <v>61</v>
      </c>
      <c r="U159" t="s">
        <v>47</v>
      </c>
      <c r="V159" t="s">
        <v>1204</v>
      </c>
      <c r="W159" t="s">
        <v>1206</v>
      </c>
      <c r="X159" t="s">
        <v>714</v>
      </c>
    </row>
    <row r="160" spans="1:24" x14ac:dyDescent="0.3">
      <c r="A160" t="s">
        <v>1421</v>
      </c>
      <c r="B160" t="s">
        <v>715</v>
      </c>
      <c r="C160" t="s">
        <v>48</v>
      </c>
      <c r="D160" t="s">
        <v>715</v>
      </c>
      <c r="E160" t="s">
        <v>47</v>
      </c>
      <c r="F160" t="s">
        <v>384</v>
      </c>
      <c r="G160" t="s">
        <v>385</v>
      </c>
      <c r="H160" t="s">
        <v>17</v>
      </c>
      <c r="I160" t="s">
        <v>384</v>
      </c>
      <c r="J160" t="s">
        <v>18</v>
      </c>
      <c r="K160" t="s">
        <v>715</v>
      </c>
      <c r="L160" t="s">
        <v>715</v>
      </c>
      <c r="M160" t="s">
        <v>22</v>
      </c>
      <c r="N160" t="s">
        <v>1210</v>
      </c>
      <c r="O160" t="s">
        <v>1207</v>
      </c>
      <c r="P160" t="s">
        <v>405</v>
      </c>
      <c r="Q160" t="s">
        <v>1196</v>
      </c>
      <c r="R160" t="s">
        <v>47</v>
      </c>
      <c r="S160" t="s">
        <v>59</v>
      </c>
      <c r="T160" t="s">
        <v>61</v>
      </c>
      <c r="U160" t="s">
        <v>47</v>
      </c>
      <c r="V160" t="s">
        <v>1204</v>
      </c>
      <c r="W160" t="s">
        <v>47</v>
      </c>
      <c r="X160" t="s">
        <v>716</v>
      </c>
    </row>
    <row r="161" spans="1:24" x14ac:dyDescent="0.3">
      <c r="A161" t="s">
        <v>1421</v>
      </c>
      <c r="B161" t="s">
        <v>717</v>
      </c>
      <c r="C161" t="s">
        <v>48</v>
      </c>
      <c r="D161" t="s">
        <v>717</v>
      </c>
      <c r="E161" t="s">
        <v>47</v>
      </c>
      <c r="F161" t="s">
        <v>384</v>
      </c>
      <c r="G161" t="s">
        <v>385</v>
      </c>
      <c r="H161" t="s">
        <v>17</v>
      </c>
      <c r="I161" t="s">
        <v>384</v>
      </c>
      <c r="J161" t="s">
        <v>18</v>
      </c>
      <c r="K161" t="s">
        <v>717</v>
      </c>
      <c r="L161" t="s">
        <v>717</v>
      </c>
      <c r="M161" t="s">
        <v>22</v>
      </c>
      <c r="N161" t="s">
        <v>1210</v>
      </c>
      <c r="O161" t="s">
        <v>1207</v>
      </c>
      <c r="P161" t="s">
        <v>405</v>
      </c>
      <c r="Q161" t="s">
        <v>1196</v>
      </c>
      <c r="R161" t="s">
        <v>52</v>
      </c>
      <c r="S161" t="s">
        <v>59</v>
      </c>
      <c r="T161" t="s">
        <v>61</v>
      </c>
      <c r="U161" t="s">
        <v>47</v>
      </c>
      <c r="V161" t="s">
        <v>1204</v>
      </c>
      <c r="W161" t="s">
        <v>47</v>
      </c>
      <c r="X161" t="s">
        <v>718</v>
      </c>
    </row>
    <row r="162" spans="1:24" x14ac:dyDescent="0.3">
      <c r="A162" t="s">
        <v>1421</v>
      </c>
      <c r="B162" t="s">
        <v>719</v>
      </c>
      <c r="C162" t="s">
        <v>48</v>
      </c>
      <c r="D162" t="s">
        <v>719</v>
      </c>
      <c r="E162" t="s">
        <v>47</v>
      </c>
      <c r="F162" t="s">
        <v>59</v>
      </c>
      <c r="G162" t="s">
        <v>50</v>
      </c>
      <c r="H162" t="s">
        <v>17</v>
      </c>
      <c r="I162" t="s">
        <v>59</v>
      </c>
      <c r="J162" t="s">
        <v>18</v>
      </c>
      <c r="K162" t="s">
        <v>719</v>
      </c>
      <c r="L162" t="s">
        <v>719</v>
      </c>
      <c r="M162" t="s">
        <v>22</v>
      </c>
      <c r="N162" t="s">
        <v>1209</v>
      </c>
      <c r="O162" t="s">
        <v>1207</v>
      </c>
      <c r="P162" t="s">
        <v>376</v>
      </c>
      <c r="Q162" t="s">
        <v>377</v>
      </c>
      <c r="R162" t="s">
        <v>52</v>
      </c>
      <c r="S162" t="s">
        <v>393</v>
      </c>
      <c r="T162" t="s">
        <v>391</v>
      </c>
      <c r="U162" t="s">
        <v>47</v>
      </c>
      <c r="V162" t="s">
        <v>1204</v>
      </c>
      <c r="W162" t="s">
        <v>1206</v>
      </c>
      <c r="X162" t="s">
        <v>720</v>
      </c>
    </row>
    <row r="163" spans="1:24" x14ac:dyDescent="0.3">
      <c r="A163" t="s">
        <v>1421</v>
      </c>
      <c r="B163" t="s">
        <v>721</v>
      </c>
      <c r="C163" t="s">
        <v>48</v>
      </c>
      <c r="D163" t="s">
        <v>721</v>
      </c>
      <c r="E163" t="s">
        <v>47</v>
      </c>
      <c r="F163" t="s">
        <v>59</v>
      </c>
      <c r="G163" t="s">
        <v>50</v>
      </c>
      <c r="H163" t="s">
        <v>17</v>
      </c>
      <c r="I163" t="s">
        <v>59</v>
      </c>
      <c r="J163" t="s">
        <v>18</v>
      </c>
      <c r="K163" t="s">
        <v>721</v>
      </c>
      <c r="L163" t="s">
        <v>721</v>
      </c>
      <c r="M163" t="s">
        <v>22</v>
      </c>
      <c r="N163" t="s">
        <v>1209</v>
      </c>
      <c r="O163" t="s">
        <v>1207</v>
      </c>
      <c r="P163" t="s">
        <v>376</v>
      </c>
      <c r="Q163" t="s">
        <v>377</v>
      </c>
      <c r="R163" t="s">
        <v>52</v>
      </c>
      <c r="S163" t="s">
        <v>393</v>
      </c>
      <c r="T163" t="s">
        <v>391</v>
      </c>
      <c r="U163" t="s">
        <v>47</v>
      </c>
      <c r="V163" t="s">
        <v>1204</v>
      </c>
      <c r="W163" t="s">
        <v>47</v>
      </c>
      <c r="X163" t="s">
        <v>722</v>
      </c>
    </row>
    <row r="164" spans="1:24" x14ac:dyDescent="0.3">
      <c r="A164" t="s">
        <v>1421</v>
      </c>
      <c r="B164" t="s">
        <v>723</v>
      </c>
      <c r="C164" t="s">
        <v>48</v>
      </c>
      <c r="D164" t="s">
        <v>723</v>
      </c>
      <c r="E164" t="s">
        <v>47</v>
      </c>
      <c r="F164" t="s">
        <v>59</v>
      </c>
      <c r="G164" t="s">
        <v>50</v>
      </c>
      <c r="H164" t="s">
        <v>17</v>
      </c>
      <c r="I164" t="s">
        <v>59</v>
      </c>
      <c r="J164" t="s">
        <v>18</v>
      </c>
      <c r="K164" t="s">
        <v>723</v>
      </c>
      <c r="L164" t="s">
        <v>723</v>
      </c>
      <c r="M164" t="s">
        <v>22</v>
      </c>
      <c r="N164" t="s">
        <v>1209</v>
      </c>
      <c r="O164" t="s">
        <v>1207</v>
      </c>
      <c r="P164" t="s">
        <v>376</v>
      </c>
      <c r="Q164" t="s">
        <v>377</v>
      </c>
      <c r="R164" t="s">
        <v>47</v>
      </c>
      <c r="S164" t="s">
        <v>44</v>
      </c>
      <c r="T164" t="s">
        <v>45</v>
      </c>
      <c r="U164" t="s">
        <v>47</v>
      </c>
      <c r="V164" t="s">
        <v>1204</v>
      </c>
      <c r="W164" t="s">
        <v>47</v>
      </c>
      <c r="X164" t="s">
        <v>724</v>
      </c>
    </row>
    <row r="165" spans="1:24" x14ac:dyDescent="0.3">
      <c r="A165" t="s">
        <v>1421</v>
      </c>
      <c r="B165" t="s">
        <v>725</v>
      </c>
      <c r="C165" t="s">
        <v>48</v>
      </c>
      <c r="D165" t="s">
        <v>725</v>
      </c>
      <c r="E165" t="s">
        <v>47</v>
      </c>
      <c r="F165" t="s">
        <v>59</v>
      </c>
      <c r="G165" t="s">
        <v>50</v>
      </c>
      <c r="H165" t="s">
        <v>17</v>
      </c>
      <c r="I165" t="s">
        <v>59</v>
      </c>
      <c r="J165" t="s">
        <v>18</v>
      </c>
      <c r="K165" t="s">
        <v>725</v>
      </c>
      <c r="L165" t="s">
        <v>725</v>
      </c>
      <c r="M165" t="s">
        <v>22</v>
      </c>
      <c r="N165" t="s">
        <v>1209</v>
      </c>
      <c r="O165" t="s">
        <v>1207</v>
      </c>
      <c r="P165" t="s">
        <v>376</v>
      </c>
      <c r="Q165" t="s">
        <v>377</v>
      </c>
      <c r="R165" t="s">
        <v>47</v>
      </c>
      <c r="S165" t="s">
        <v>44</v>
      </c>
      <c r="T165" t="s">
        <v>45</v>
      </c>
      <c r="U165" t="s">
        <v>47</v>
      </c>
      <c r="V165" t="s">
        <v>1204</v>
      </c>
      <c r="W165" t="s">
        <v>1206</v>
      </c>
      <c r="X165" t="s">
        <v>726</v>
      </c>
    </row>
    <row r="166" spans="1:24" x14ac:dyDescent="0.3">
      <c r="A166" t="s">
        <v>1421</v>
      </c>
      <c r="B166" t="s">
        <v>727</v>
      </c>
      <c r="C166" t="s">
        <v>48</v>
      </c>
      <c r="D166" t="s">
        <v>727</v>
      </c>
      <c r="E166" t="s">
        <v>47</v>
      </c>
      <c r="F166" t="s">
        <v>384</v>
      </c>
      <c r="G166" t="s">
        <v>385</v>
      </c>
      <c r="H166" t="s">
        <v>17</v>
      </c>
      <c r="I166" t="s">
        <v>384</v>
      </c>
      <c r="J166" t="s">
        <v>18</v>
      </c>
      <c r="K166" t="s">
        <v>727</v>
      </c>
      <c r="L166" t="s">
        <v>727</v>
      </c>
      <c r="M166" t="s">
        <v>22</v>
      </c>
      <c r="N166" t="s">
        <v>1210</v>
      </c>
      <c r="O166" t="s">
        <v>1207</v>
      </c>
      <c r="P166" t="s">
        <v>376</v>
      </c>
      <c r="Q166" t="s">
        <v>377</v>
      </c>
      <c r="R166" t="s">
        <v>47</v>
      </c>
      <c r="S166" t="s">
        <v>60</v>
      </c>
      <c r="T166" t="s">
        <v>62</v>
      </c>
      <c r="U166" t="s">
        <v>47</v>
      </c>
      <c r="V166" t="s">
        <v>1204</v>
      </c>
      <c r="W166" t="s">
        <v>47</v>
      </c>
      <c r="X166" t="s">
        <v>728</v>
      </c>
    </row>
    <row r="167" spans="1:24" x14ac:dyDescent="0.3">
      <c r="A167" t="s">
        <v>1421</v>
      </c>
      <c r="B167" t="s">
        <v>729</v>
      </c>
      <c r="C167" t="s">
        <v>48</v>
      </c>
      <c r="D167" t="s">
        <v>729</v>
      </c>
      <c r="E167" t="s">
        <v>47</v>
      </c>
      <c r="F167" t="s">
        <v>384</v>
      </c>
      <c r="G167" t="s">
        <v>385</v>
      </c>
      <c r="H167" t="s">
        <v>17</v>
      </c>
      <c r="I167" t="s">
        <v>384</v>
      </c>
      <c r="J167" t="s">
        <v>18</v>
      </c>
      <c r="K167" t="s">
        <v>729</v>
      </c>
      <c r="L167" t="s">
        <v>729</v>
      </c>
      <c r="M167" t="s">
        <v>22</v>
      </c>
      <c r="N167" t="s">
        <v>1209</v>
      </c>
      <c r="O167" t="s">
        <v>1207</v>
      </c>
      <c r="P167" t="s">
        <v>376</v>
      </c>
      <c r="Q167" t="s">
        <v>377</v>
      </c>
      <c r="R167" t="s">
        <v>47</v>
      </c>
      <c r="S167" t="s">
        <v>44</v>
      </c>
      <c r="T167" t="s">
        <v>45</v>
      </c>
      <c r="U167" t="s">
        <v>47</v>
      </c>
      <c r="V167" t="s">
        <v>1204</v>
      </c>
      <c r="W167" t="s">
        <v>47</v>
      </c>
      <c r="X167" t="s">
        <v>730</v>
      </c>
    </row>
    <row r="168" spans="1:24" x14ac:dyDescent="0.3">
      <c r="A168" t="s">
        <v>1421</v>
      </c>
      <c r="B168" t="s">
        <v>731</v>
      </c>
      <c r="C168" t="s">
        <v>48</v>
      </c>
      <c r="D168" t="s">
        <v>731</v>
      </c>
      <c r="E168" t="s">
        <v>47</v>
      </c>
      <c r="F168" t="s">
        <v>384</v>
      </c>
      <c r="G168" t="s">
        <v>385</v>
      </c>
      <c r="H168" t="s">
        <v>17</v>
      </c>
      <c r="I168" t="s">
        <v>384</v>
      </c>
      <c r="J168" t="s">
        <v>18</v>
      </c>
      <c r="K168" t="s">
        <v>731</v>
      </c>
      <c r="L168" t="s">
        <v>731</v>
      </c>
      <c r="M168" t="s">
        <v>22</v>
      </c>
      <c r="N168" t="s">
        <v>1210</v>
      </c>
      <c r="O168" t="s">
        <v>1207</v>
      </c>
      <c r="P168" t="s">
        <v>376</v>
      </c>
      <c r="Q168" t="s">
        <v>377</v>
      </c>
      <c r="R168" t="s">
        <v>47</v>
      </c>
      <c r="S168" t="s">
        <v>60</v>
      </c>
      <c r="T168" t="s">
        <v>62</v>
      </c>
      <c r="U168" t="s">
        <v>47</v>
      </c>
      <c r="V168" t="s">
        <v>1204</v>
      </c>
      <c r="W168" t="s">
        <v>1206</v>
      </c>
      <c r="X168" t="s">
        <v>732</v>
      </c>
    </row>
    <row r="169" spans="1:24" x14ac:dyDescent="0.3">
      <c r="A169" t="s">
        <v>1421</v>
      </c>
      <c r="B169" t="s">
        <v>733</v>
      </c>
      <c r="C169" t="s">
        <v>48</v>
      </c>
      <c r="D169" t="s">
        <v>733</v>
      </c>
      <c r="E169" t="s">
        <v>47</v>
      </c>
      <c r="F169" t="s">
        <v>384</v>
      </c>
      <c r="G169" t="s">
        <v>385</v>
      </c>
      <c r="H169" t="s">
        <v>17</v>
      </c>
      <c r="I169" t="s">
        <v>384</v>
      </c>
      <c r="J169" t="s">
        <v>18</v>
      </c>
      <c r="K169" t="s">
        <v>733</v>
      </c>
      <c r="L169" t="s">
        <v>733</v>
      </c>
      <c r="M169" t="s">
        <v>22</v>
      </c>
      <c r="N169" t="s">
        <v>1209</v>
      </c>
      <c r="O169" t="s">
        <v>1207</v>
      </c>
      <c r="P169" t="s">
        <v>376</v>
      </c>
      <c r="Q169" t="s">
        <v>377</v>
      </c>
      <c r="R169" t="s">
        <v>47</v>
      </c>
      <c r="S169" t="s">
        <v>44</v>
      </c>
      <c r="T169" t="s">
        <v>45</v>
      </c>
      <c r="U169" t="s">
        <v>47</v>
      </c>
      <c r="V169" t="s">
        <v>1204</v>
      </c>
      <c r="W169" t="s">
        <v>1206</v>
      </c>
      <c r="X169" t="s">
        <v>734</v>
      </c>
    </row>
    <row r="170" spans="1:24" x14ac:dyDescent="0.3">
      <c r="A170" t="s">
        <v>1421</v>
      </c>
      <c r="B170" t="s">
        <v>735</v>
      </c>
      <c r="C170" t="s">
        <v>48</v>
      </c>
      <c r="D170" t="s">
        <v>735</v>
      </c>
      <c r="E170" t="s">
        <v>47</v>
      </c>
      <c r="F170" t="s">
        <v>384</v>
      </c>
      <c r="G170" t="s">
        <v>385</v>
      </c>
      <c r="H170" t="s">
        <v>17</v>
      </c>
      <c r="I170" t="s">
        <v>384</v>
      </c>
      <c r="J170" t="s">
        <v>18</v>
      </c>
      <c r="K170" t="s">
        <v>735</v>
      </c>
      <c r="L170" t="s">
        <v>735</v>
      </c>
      <c r="M170" t="s">
        <v>22</v>
      </c>
      <c r="N170" t="s">
        <v>1210</v>
      </c>
      <c r="O170" t="s">
        <v>1207</v>
      </c>
      <c r="P170" t="s">
        <v>376</v>
      </c>
      <c r="Q170" t="s">
        <v>377</v>
      </c>
      <c r="R170" t="s">
        <v>47</v>
      </c>
      <c r="S170" t="s">
        <v>60</v>
      </c>
      <c r="T170" t="s">
        <v>62</v>
      </c>
      <c r="U170" t="s">
        <v>47</v>
      </c>
      <c r="V170" t="s">
        <v>1204</v>
      </c>
      <c r="W170" t="s">
        <v>47</v>
      </c>
      <c r="X170" t="s">
        <v>736</v>
      </c>
    </row>
    <row r="171" spans="1:24" x14ac:dyDescent="0.3">
      <c r="A171" t="s">
        <v>1421</v>
      </c>
      <c r="B171" t="s">
        <v>737</v>
      </c>
      <c r="C171" t="s">
        <v>48</v>
      </c>
      <c r="D171" t="s">
        <v>737</v>
      </c>
      <c r="E171" t="s">
        <v>47</v>
      </c>
      <c r="F171" t="s">
        <v>384</v>
      </c>
      <c r="G171" t="s">
        <v>385</v>
      </c>
      <c r="H171" t="s">
        <v>17</v>
      </c>
      <c r="I171" t="s">
        <v>384</v>
      </c>
      <c r="J171" t="s">
        <v>18</v>
      </c>
      <c r="K171" t="s">
        <v>737</v>
      </c>
      <c r="L171" t="s">
        <v>737</v>
      </c>
      <c r="M171" t="s">
        <v>22</v>
      </c>
      <c r="N171" t="s">
        <v>1209</v>
      </c>
      <c r="O171" t="s">
        <v>1207</v>
      </c>
      <c r="P171" t="s">
        <v>376</v>
      </c>
      <c r="Q171" t="s">
        <v>377</v>
      </c>
      <c r="R171" t="s">
        <v>47</v>
      </c>
      <c r="S171" t="s">
        <v>44</v>
      </c>
      <c r="T171" t="s">
        <v>45</v>
      </c>
      <c r="U171" t="s">
        <v>47</v>
      </c>
      <c r="V171" t="s">
        <v>1204</v>
      </c>
      <c r="W171" t="s">
        <v>47</v>
      </c>
      <c r="X171" t="s">
        <v>738</v>
      </c>
    </row>
    <row r="172" spans="1:24" x14ac:dyDescent="0.3">
      <c r="A172" t="s">
        <v>1421</v>
      </c>
      <c r="B172" t="s">
        <v>739</v>
      </c>
      <c r="C172" t="s">
        <v>48</v>
      </c>
      <c r="D172" t="s">
        <v>739</v>
      </c>
      <c r="E172" t="s">
        <v>47</v>
      </c>
      <c r="F172" t="s">
        <v>384</v>
      </c>
      <c r="G172" t="s">
        <v>385</v>
      </c>
      <c r="H172" t="s">
        <v>17</v>
      </c>
      <c r="I172" t="s">
        <v>384</v>
      </c>
      <c r="J172" t="s">
        <v>18</v>
      </c>
      <c r="K172" t="s">
        <v>739</v>
      </c>
      <c r="L172" t="s">
        <v>739</v>
      </c>
      <c r="M172" t="s">
        <v>22</v>
      </c>
      <c r="N172" t="s">
        <v>1209</v>
      </c>
      <c r="O172" t="s">
        <v>1207</v>
      </c>
      <c r="P172" t="s">
        <v>405</v>
      </c>
      <c r="Q172" t="s">
        <v>1196</v>
      </c>
      <c r="R172" t="s">
        <v>47</v>
      </c>
      <c r="S172" t="s">
        <v>44</v>
      </c>
      <c r="T172" t="s">
        <v>45</v>
      </c>
      <c r="U172" t="s">
        <v>47</v>
      </c>
      <c r="V172" t="s">
        <v>1204</v>
      </c>
      <c r="W172" t="s">
        <v>1206</v>
      </c>
      <c r="X172" t="s">
        <v>740</v>
      </c>
    </row>
    <row r="173" spans="1:24" x14ac:dyDescent="0.3">
      <c r="A173" t="s">
        <v>1421</v>
      </c>
      <c r="B173" t="s">
        <v>741</v>
      </c>
      <c r="C173" t="s">
        <v>48</v>
      </c>
      <c r="D173" t="s">
        <v>741</v>
      </c>
      <c r="E173" t="s">
        <v>47</v>
      </c>
      <c r="F173" t="s">
        <v>384</v>
      </c>
      <c r="G173" t="s">
        <v>385</v>
      </c>
      <c r="H173" t="s">
        <v>17</v>
      </c>
      <c r="I173" t="s">
        <v>384</v>
      </c>
      <c r="J173" t="s">
        <v>18</v>
      </c>
      <c r="K173" t="s">
        <v>741</v>
      </c>
      <c r="L173" t="s">
        <v>741</v>
      </c>
      <c r="M173" t="s">
        <v>22</v>
      </c>
      <c r="N173" t="s">
        <v>1209</v>
      </c>
      <c r="O173" t="s">
        <v>1207</v>
      </c>
      <c r="P173" t="s">
        <v>405</v>
      </c>
      <c r="Q173" t="s">
        <v>1196</v>
      </c>
      <c r="R173" t="s">
        <v>47</v>
      </c>
      <c r="S173" t="s">
        <v>44</v>
      </c>
      <c r="T173" t="s">
        <v>45</v>
      </c>
      <c r="U173" t="s">
        <v>47</v>
      </c>
      <c r="V173" t="s">
        <v>1204</v>
      </c>
      <c r="W173" t="s">
        <v>47</v>
      </c>
      <c r="X173" t="s">
        <v>742</v>
      </c>
    </row>
    <row r="174" spans="1:24" x14ac:dyDescent="0.3">
      <c r="A174" t="s">
        <v>1421</v>
      </c>
      <c r="B174" t="s">
        <v>743</v>
      </c>
      <c r="C174" t="s">
        <v>48</v>
      </c>
      <c r="D174" t="s">
        <v>743</v>
      </c>
      <c r="E174" t="s">
        <v>47</v>
      </c>
      <c r="F174" t="s">
        <v>384</v>
      </c>
      <c r="G174" t="s">
        <v>385</v>
      </c>
      <c r="H174" t="s">
        <v>17</v>
      </c>
      <c r="I174" t="s">
        <v>384</v>
      </c>
      <c r="J174" t="s">
        <v>18</v>
      </c>
      <c r="K174" t="s">
        <v>743</v>
      </c>
      <c r="L174" t="s">
        <v>743</v>
      </c>
      <c r="M174" t="s">
        <v>22</v>
      </c>
      <c r="N174" t="s">
        <v>1210</v>
      </c>
      <c r="O174" t="s">
        <v>1207</v>
      </c>
      <c r="P174" t="s">
        <v>405</v>
      </c>
      <c r="Q174" t="s">
        <v>1196</v>
      </c>
      <c r="R174" t="s">
        <v>47</v>
      </c>
      <c r="S174" t="s">
        <v>60</v>
      </c>
      <c r="T174" t="s">
        <v>62</v>
      </c>
      <c r="U174" t="s">
        <v>47</v>
      </c>
      <c r="V174" t="s">
        <v>1204</v>
      </c>
      <c r="W174" t="s">
        <v>1206</v>
      </c>
      <c r="X174" t="s">
        <v>744</v>
      </c>
    </row>
    <row r="175" spans="1:24" x14ac:dyDescent="0.3">
      <c r="A175" t="s">
        <v>1421</v>
      </c>
      <c r="B175" t="s">
        <v>745</v>
      </c>
      <c r="C175" t="s">
        <v>48</v>
      </c>
      <c r="D175" t="s">
        <v>745</v>
      </c>
      <c r="E175" t="s">
        <v>47</v>
      </c>
      <c r="F175" t="s">
        <v>384</v>
      </c>
      <c r="G175" t="s">
        <v>385</v>
      </c>
      <c r="H175" t="s">
        <v>17</v>
      </c>
      <c r="I175" t="s">
        <v>384</v>
      </c>
      <c r="J175" t="s">
        <v>18</v>
      </c>
      <c r="K175" t="s">
        <v>745</v>
      </c>
      <c r="L175" t="s">
        <v>745</v>
      </c>
      <c r="M175" t="s">
        <v>22</v>
      </c>
      <c r="N175" t="s">
        <v>1210</v>
      </c>
      <c r="O175" t="s">
        <v>1207</v>
      </c>
      <c r="P175" t="s">
        <v>405</v>
      </c>
      <c r="Q175" t="s">
        <v>1196</v>
      </c>
      <c r="R175" t="s">
        <v>47</v>
      </c>
      <c r="S175" t="s">
        <v>60</v>
      </c>
      <c r="T175" t="s">
        <v>62</v>
      </c>
      <c r="U175" t="s">
        <v>47</v>
      </c>
      <c r="V175" t="s">
        <v>1204</v>
      </c>
      <c r="W175" t="s">
        <v>47</v>
      </c>
      <c r="X175" t="s">
        <v>746</v>
      </c>
    </row>
    <row r="176" spans="1:24" x14ac:dyDescent="0.3">
      <c r="A176" t="s">
        <v>1421</v>
      </c>
      <c r="B176" t="s">
        <v>747</v>
      </c>
      <c r="C176" t="s">
        <v>48</v>
      </c>
      <c r="D176" t="s">
        <v>747</v>
      </c>
      <c r="E176" t="s">
        <v>47</v>
      </c>
      <c r="F176" t="s">
        <v>59</v>
      </c>
      <c r="G176" t="s">
        <v>50</v>
      </c>
      <c r="H176" t="s">
        <v>17</v>
      </c>
      <c r="I176" t="s">
        <v>59</v>
      </c>
      <c r="J176" t="s">
        <v>18</v>
      </c>
      <c r="K176" t="s">
        <v>747</v>
      </c>
      <c r="L176" t="s">
        <v>747</v>
      </c>
      <c r="M176" t="s">
        <v>22</v>
      </c>
      <c r="N176" t="s">
        <v>1209</v>
      </c>
      <c r="O176" t="s">
        <v>1207</v>
      </c>
      <c r="P176" t="s">
        <v>376</v>
      </c>
      <c r="Q176" t="s">
        <v>377</v>
      </c>
      <c r="R176" t="s">
        <v>47</v>
      </c>
      <c r="S176" t="s">
        <v>42</v>
      </c>
      <c r="T176" t="s">
        <v>37</v>
      </c>
      <c r="U176" t="s">
        <v>1200</v>
      </c>
      <c r="V176" t="s">
        <v>1204</v>
      </c>
      <c r="W176" t="s">
        <v>47</v>
      </c>
      <c r="X176" t="s">
        <v>748</v>
      </c>
    </row>
    <row r="177" spans="1:24" x14ac:dyDescent="0.3">
      <c r="A177" t="s">
        <v>1421</v>
      </c>
      <c r="B177" t="s">
        <v>749</v>
      </c>
      <c r="C177" t="s">
        <v>48</v>
      </c>
      <c r="D177" t="s">
        <v>749</v>
      </c>
      <c r="E177" t="s">
        <v>47</v>
      </c>
      <c r="F177" t="s">
        <v>59</v>
      </c>
      <c r="G177" t="s">
        <v>50</v>
      </c>
      <c r="H177" t="s">
        <v>17</v>
      </c>
      <c r="I177" t="s">
        <v>59</v>
      </c>
      <c r="J177" t="s">
        <v>18</v>
      </c>
      <c r="K177" t="s">
        <v>749</v>
      </c>
      <c r="L177" t="s">
        <v>749</v>
      </c>
      <c r="M177" t="s">
        <v>22</v>
      </c>
      <c r="N177" t="s">
        <v>1209</v>
      </c>
      <c r="O177" t="s">
        <v>1207</v>
      </c>
      <c r="P177" t="s">
        <v>376</v>
      </c>
      <c r="Q177" t="s">
        <v>377</v>
      </c>
      <c r="R177" t="s">
        <v>47</v>
      </c>
      <c r="S177" t="s">
        <v>42</v>
      </c>
      <c r="T177" t="s">
        <v>37</v>
      </c>
      <c r="U177" t="s">
        <v>1201</v>
      </c>
      <c r="V177" t="s">
        <v>1204</v>
      </c>
      <c r="W177" t="s">
        <v>47</v>
      </c>
      <c r="X177" t="s">
        <v>750</v>
      </c>
    </row>
    <row r="178" spans="1:24" x14ac:dyDescent="0.3">
      <c r="A178" t="s">
        <v>1421</v>
      </c>
      <c r="B178" t="s">
        <v>751</v>
      </c>
      <c r="C178" t="s">
        <v>48</v>
      </c>
      <c r="D178" t="s">
        <v>751</v>
      </c>
      <c r="E178" t="s">
        <v>47</v>
      </c>
      <c r="F178" t="s">
        <v>59</v>
      </c>
      <c r="G178" t="s">
        <v>50</v>
      </c>
      <c r="H178" t="s">
        <v>17</v>
      </c>
      <c r="I178" t="s">
        <v>59</v>
      </c>
      <c r="J178" t="s">
        <v>18</v>
      </c>
      <c r="K178" t="s">
        <v>751</v>
      </c>
      <c r="L178" t="s">
        <v>751</v>
      </c>
      <c r="M178" t="s">
        <v>22</v>
      </c>
      <c r="N178" t="s">
        <v>1209</v>
      </c>
      <c r="O178" t="s">
        <v>1207</v>
      </c>
      <c r="P178" t="s">
        <v>376</v>
      </c>
      <c r="Q178" t="s">
        <v>377</v>
      </c>
      <c r="R178" t="s">
        <v>47</v>
      </c>
      <c r="S178" t="s">
        <v>42</v>
      </c>
      <c r="T178" t="s">
        <v>37</v>
      </c>
      <c r="U178" t="s">
        <v>1202</v>
      </c>
      <c r="V178" t="s">
        <v>1204</v>
      </c>
      <c r="W178" t="s">
        <v>47</v>
      </c>
      <c r="X178" t="s">
        <v>752</v>
      </c>
    </row>
    <row r="179" spans="1:24" x14ac:dyDescent="0.3">
      <c r="A179" t="s">
        <v>1421</v>
      </c>
      <c r="B179" t="s">
        <v>753</v>
      </c>
      <c r="C179" t="s">
        <v>48</v>
      </c>
      <c r="D179" t="s">
        <v>753</v>
      </c>
      <c r="E179" t="s">
        <v>47</v>
      </c>
      <c r="F179" t="s">
        <v>59</v>
      </c>
      <c r="G179" t="s">
        <v>50</v>
      </c>
      <c r="H179" t="s">
        <v>17</v>
      </c>
      <c r="I179" t="s">
        <v>59</v>
      </c>
      <c r="J179" t="s">
        <v>18</v>
      </c>
      <c r="K179" t="s">
        <v>753</v>
      </c>
      <c r="L179" t="s">
        <v>753</v>
      </c>
      <c r="M179" t="s">
        <v>22</v>
      </c>
      <c r="N179" t="s">
        <v>1209</v>
      </c>
      <c r="O179" t="s">
        <v>1207</v>
      </c>
      <c r="P179" t="s">
        <v>376</v>
      </c>
      <c r="Q179" t="s">
        <v>377</v>
      </c>
      <c r="R179" t="s">
        <v>47</v>
      </c>
      <c r="S179" t="s">
        <v>42</v>
      </c>
      <c r="T179" t="s">
        <v>37</v>
      </c>
      <c r="U179" t="s">
        <v>1200</v>
      </c>
      <c r="V179" t="s">
        <v>1204</v>
      </c>
      <c r="W179" t="s">
        <v>1206</v>
      </c>
      <c r="X179" t="s">
        <v>754</v>
      </c>
    </row>
    <row r="180" spans="1:24" x14ac:dyDescent="0.3">
      <c r="A180" t="s">
        <v>1421</v>
      </c>
      <c r="B180" t="s">
        <v>755</v>
      </c>
      <c r="C180" t="s">
        <v>48</v>
      </c>
      <c r="D180" t="s">
        <v>755</v>
      </c>
      <c r="E180" t="s">
        <v>47</v>
      </c>
      <c r="F180" t="s">
        <v>59</v>
      </c>
      <c r="G180" t="s">
        <v>50</v>
      </c>
      <c r="H180" t="s">
        <v>17</v>
      </c>
      <c r="I180" t="s">
        <v>59</v>
      </c>
      <c r="J180" t="s">
        <v>18</v>
      </c>
      <c r="K180" t="s">
        <v>755</v>
      </c>
      <c r="L180" t="s">
        <v>755</v>
      </c>
      <c r="M180" t="s">
        <v>22</v>
      </c>
      <c r="N180" t="s">
        <v>1209</v>
      </c>
      <c r="O180" t="s">
        <v>1207</v>
      </c>
      <c r="P180" t="s">
        <v>376</v>
      </c>
      <c r="Q180" t="s">
        <v>377</v>
      </c>
      <c r="R180" t="s">
        <v>52</v>
      </c>
      <c r="S180" t="s">
        <v>42</v>
      </c>
      <c r="T180" t="s">
        <v>37</v>
      </c>
      <c r="U180" t="s">
        <v>1200</v>
      </c>
      <c r="V180" t="s">
        <v>1204</v>
      </c>
      <c r="W180" t="s">
        <v>47</v>
      </c>
      <c r="X180" t="s">
        <v>756</v>
      </c>
    </row>
    <row r="181" spans="1:24" x14ac:dyDescent="0.3">
      <c r="A181" t="s">
        <v>1421</v>
      </c>
      <c r="B181" t="s">
        <v>757</v>
      </c>
      <c r="C181" t="s">
        <v>48</v>
      </c>
      <c r="D181" t="s">
        <v>757</v>
      </c>
      <c r="E181" t="s">
        <v>47</v>
      </c>
      <c r="F181" t="s">
        <v>59</v>
      </c>
      <c r="G181" t="s">
        <v>50</v>
      </c>
      <c r="H181" t="s">
        <v>17</v>
      </c>
      <c r="I181" t="s">
        <v>59</v>
      </c>
      <c r="J181" t="s">
        <v>18</v>
      </c>
      <c r="K181" t="s">
        <v>757</v>
      </c>
      <c r="L181" t="s">
        <v>757</v>
      </c>
      <c r="M181" t="s">
        <v>22</v>
      </c>
      <c r="N181" t="s">
        <v>1209</v>
      </c>
      <c r="O181" t="s">
        <v>1207</v>
      </c>
      <c r="P181" t="s">
        <v>376</v>
      </c>
      <c r="Q181" t="s">
        <v>377</v>
      </c>
      <c r="R181" t="s">
        <v>52</v>
      </c>
      <c r="S181" t="s">
        <v>42</v>
      </c>
      <c r="T181" t="s">
        <v>37</v>
      </c>
      <c r="U181" t="s">
        <v>1201</v>
      </c>
      <c r="V181" t="s">
        <v>1204</v>
      </c>
      <c r="W181" t="s">
        <v>47</v>
      </c>
      <c r="X181" t="s">
        <v>758</v>
      </c>
    </row>
    <row r="182" spans="1:24" x14ac:dyDescent="0.3">
      <c r="A182" t="s">
        <v>1421</v>
      </c>
      <c r="B182" t="s">
        <v>759</v>
      </c>
      <c r="C182" t="s">
        <v>48</v>
      </c>
      <c r="D182" t="s">
        <v>759</v>
      </c>
      <c r="E182" t="s">
        <v>47</v>
      </c>
      <c r="F182" t="s">
        <v>59</v>
      </c>
      <c r="G182" t="s">
        <v>50</v>
      </c>
      <c r="H182" t="s">
        <v>17</v>
      </c>
      <c r="I182" t="s">
        <v>59</v>
      </c>
      <c r="J182" t="s">
        <v>18</v>
      </c>
      <c r="K182" t="s">
        <v>759</v>
      </c>
      <c r="L182" t="s">
        <v>759</v>
      </c>
      <c r="M182" t="s">
        <v>22</v>
      </c>
      <c r="N182" t="s">
        <v>1209</v>
      </c>
      <c r="O182" t="s">
        <v>1207</v>
      </c>
      <c r="P182" t="s">
        <v>376</v>
      </c>
      <c r="Q182" t="s">
        <v>377</v>
      </c>
      <c r="R182" t="s">
        <v>52</v>
      </c>
      <c r="S182" t="s">
        <v>42</v>
      </c>
      <c r="T182" t="s">
        <v>37</v>
      </c>
      <c r="U182" t="s">
        <v>1202</v>
      </c>
      <c r="V182" t="s">
        <v>1204</v>
      </c>
      <c r="W182" t="s">
        <v>47</v>
      </c>
      <c r="X182" t="s">
        <v>760</v>
      </c>
    </row>
    <row r="183" spans="1:24" x14ac:dyDescent="0.3">
      <c r="A183" t="s">
        <v>1421</v>
      </c>
      <c r="B183" t="s">
        <v>761</v>
      </c>
      <c r="C183" t="s">
        <v>48</v>
      </c>
      <c r="D183" t="s">
        <v>761</v>
      </c>
      <c r="E183" t="s">
        <v>47</v>
      </c>
      <c r="F183" t="s">
        <v>59</v>
      </c>
      <c r="G183" t="s">
        <v>50</v>
      </c>
      <c r="H183" t="s">
        <v>17</v>
      </c>
      <c r="I183" t="s">
        <v>59</v>
      </c>
      <c r="J183" t="s">
        <v>18</v>
      </c>
      <c r="K183" t="s">
        <v>761</v>
      </c>
      <c r="L183" t="s">
        <v>761</v>
      </c>
      <c r="M183" t="s">
        <v>22</v>
      </c>
      <c r="N183" t="s">
        <v>1209</v>
      </c>
      <c r="O183" t="s">
        <v>1207</v>
      </c>
      <c r="P183" t="s">
        <v>376</v>
      </c>
      <c r="Q183" t="s">
        <v>377</v>
      </c>
      <c r="R183" t="s">
        <v>52</v>
      </c>
      <c r="S183" t="s">
        <v>42</v>
      </c>
      <c r="T183" t="s">
        <v>37</v>
      </c>
      <c r="U183" t="s">
        <v>1200</v>
      </c>
      <c r="V183" t="s">
        <v>1204</v>
      </c>
      <c r="W183" t="s">
        <v>1206</v>
      </c>
      <c r="X183" t="s">
        <v>762</v>
      </c>
    </row>
    <row r="184" spans="1:24" x14ac:dyDescent="0.3">
      <c r="A184" t="s">
        <v>1421</v>
      </c>
      <c r="B184" t="s">
        <v>763</v>
      </c>
      <c r="C184" t="s">
        <v>48</v>
      </c>
      <c r="D184" t="s">
        <v>763</v>
      </c>
      <c r="E184" t="s">
        <v>47</v>
      </c>
      <c r="F184" t="s">
        <v>59</v>
      </c>
      <c r="G184" t="s">
        <v>50</v>
      </c>
      <c r="H184" t="s">
        <v>17</v>
      </c>
      <c r="I184" t="s">
        <v>59</v>
      </c>
      <c r="J184" t="s">
        <v>18</v>
      </c>
      <c r="K184" t="s">
        <v>763</v>
      </c>
      <c r="L184" t="s">
        <v>763</v>
      </c>
      <c r="M184" t="s">
        <v>22</v>
      </c>
      <c r="N184" t="s">
        <v>1209</v>
      </c>
      <c r="O184" t="s">
        <v>1207</v>
      </c>
      <c r="P184" t="s">
        <v>376</v>
      </c>
      <c r="Q184" t="s">
        <v>377</v>
      </c>
      <c r="R184" t="s">
        <v>52</v>
      </c>
      <c r="S184" t="s">
        <v>42</v>
      </c>
      <c r="T184" t="s">
        <v>37</v>
      </c>
      <c r="U184" t="s">
        <v>1201</v>
      </c>
      <c r="V184" t="s">
        <v>1204</v>
      </c>
      <c r="W184" t="s">
        <v>1206</v>
      </c>
      <c r="X184" t="s">
        <v>764</v>
      </c>
    </row>
    <row r="185" spans="1:24" x14ac:dyDescent="0.3">
      <c r="A185" t="s">
        <v>1421</v>
      </c>
      <c r="B185" t="s">
        <v>765</v>
      </c>
      <c r="C185" t="s">
        <v>48</v>
      </c>
      <c r="D185" t="s">
        <v>765</v>
      </c>
      <c r="E185" t="s">
        <v>47</v>
      </c>
      <c r="F185" t="s">
        <v>59</v>
      </c>
      <c r="G185" t="s">
        <v>50</v>
      </c>
      <c r="H185" t="s">
        <v>17</v>
      </c>
      <c r="I185" t="s">
        <v>59</v>
      </c>
      <c r="J185" t="s">
        <v>18</v>
      </c>
      <c r="K185" t="s">
        <v>765</v>
      </c>
      <c r="L185" t="s">
        <v>765</v>
      </c>
      <c r="M185" t="s">
        <v>22</v>
      </c>
      <c r="N185" t="s">
        <v>1209</v>
      </c>
      <c r="O185" t="s">
        <v>1207</v>
      </c>
      <c r="P185" t="s">
        <v>376</v>
      </c>
      <c r="Q185" t="s">
        <v>377</v>
      </c>
      <c r="R185" t="s">
        <v>52</v>
      </c>
      <c r="S185" t="s">
        <v>42</v>
      </c>
      <c r="T185" t="s">
        <v>37</v>
      </c>
      <c r="U185" t="s">
        <v>1202</v>
      </c>
      <c r="V185" t="s">
        <v>1204</v>
      </c>
      <c r="W185" t="s">
        <v>1206</v>
      </c>
      <c r="X185" t="s">
        <v>766</v>
      </c>
    </row>
    <row r="186" spans="1:24" x14ac:dyDescent="0.3">
      <c r="A186" t="s">
        <v>1421</v>
      </c>
      <c r="B186" t="s">
        <v>767</v>
      </c>
      <c r="C186" t="s">
        <v>48</v>
      </c>
      <c r="D186" t="s">
        <v>767</v>
      </c>
      <c r="E186" t="s">
        <v>47</v>
      </c>
      <c r="F186" t="s">
        <v>59</v>
      </c>
      <c r="G186" t="s">
        <v>50</v>
      </c>
      <c r="H186" t="s">
        <v>17</v>
      </c>
      <c r="I186" t="s">
        <v>59</v>
      </c>
      <c r="J186" t="s">
        <v>18</v>
      </c>
      <c r="K186" t="s">
        <v>767</v>
      </c>
      <c r="L186" t="s">
        <v>767</v>
      </c>
      <c r="M186" t="s">
        <v>22</v>
      </c>
      <c r="N186" t="s">
        <v>1209</v>
      </c>
      <c r="O186" t="s">
        <v>1207</v>
      </c>
      <c r="P186" t="s">
        <v>376</v>
      </c>
      <c r="Q186" t="s">
        <v>377</v>
      </c>
      <c r="R186" t="s">
        <v>47</v>
      </c>
      <c r="S186" t="s">
        <v>42</v>
      </c>
      <c r="T186" t="s">
        <v>37</v>
      </c>
      <c r="U186" t="s">
        <v>1201</v>
      </c>
      <c r="V186" t="s">
        <v>1204</v>
      </c>
      <c r="W186" t="s">
        <v>1206</v>
      </c>
      <c r="X186" t="s">
        <v>768</v>
      </c>
    </row>
    <row r="187" spans="1:24" x14ac:dyDescent="0.3">
      <c r="A187" t="s">
        <v>1421</v>
      </c>
      <c r="B187" t="s">
        <v>769</v>
      </c>
      <c r="C187" t="s">
        <v>48</v>
      </c>
      <c r="D187" t="s">
        <v>769</v>
      </c>
      <c r="E187" t="s">
        <v>47</v>
      </c>
      <c r="F187" t="s">
        <v>59</v>
      </c>
      <c r="G187" t="s">
        <v>50</v>
      </c>
      <c r="H187" t="s">
        <v>17</v>
      </c>
      <c r="I187" t="s">
        <v>59</v>
      </c>
      <c r="J187" t="s">
        <v>18</v>
      </c>
      <c r="K187" t="s">
        <v>769</v>
      </c>
      <c r="L187" t="s">
        <v>769</v>
      </c>
      <c r="M187" t="s">
        <v>22</v>
      </c>
      <c r="N187" t="s">
        <v>1209</v>
      </c>
      <c r="O187" t="s">
        <v>1207</v>
      </c>
      <c r="P187" t="s">
        <v>376</v>
      </c>
      <c r="Q187" t="s">
        <v>377</v>
      </c>
      <c r="R187" t="s">
        <v>47</v>
      </c>
      <c r="S187" t="s">
        <v>42</v>
      </c>
      <c r="T187" t="s">
        <v>37</v>
      </c>
      <c r="U187" t="s">
        <v>1202</v>
      </c>
      <c r="V187" t="s">
        <v>1204</v>
      </c>
      <c r="W187" t="s">
        <v>1206</v>
      </c>
      <c r="X187" t="s">
        <v>770</v>
      </c>
    </row>
    <row r="188" spans="1:24" x14ac:dyDescent="0.3">
      <c r="A188" t="s">
        <v>1421</v>
      </c>
      <c r="B188" t="s">
        <v>771</v>
      </c>
      <c r="C188" t="s">
        <v>48</v>
      </c>
      <c r="D188" t="s">
        <v>771</v>
      </c>
      <c r="E188" t="s">
        <v>47</v>
      </c>
      <c r="F188" t="s">
        <v>384</v>
      </c>
      <c r="G188" t="s">
        <v>385</v>
      </c>
      <c r="H188" t="s">
        <v>17</v>
      </c>
      <c r="I188" t="s">
        <v>384</v>
      </c>
      <c r="J188" t="s">
        <v>18</v>
      </c>
      <c r="K188" t="s">
        <v>771</v>
      </c>
      <c r="L188" t="s">
        <v>771</v>
      </c>
      <c r="M188" t="s">
        <v>22</v>
      </c>
      <c r="N188" t="s">
        <v>1209</v>
      </c>
      <c r="O188" t="s">
        <v>1207</v>
      </c>
      <c r="P188" t="s">
        <v>376</v>
      </c>
      <c r="Q188" t="s">
        <v>377</v>
      </c>
      <c r="R188" t="s">
        <v>47</v>
      </c>
      <c r="S188" t="s">
        <v>42</v>
      </c>
      <c r="T188" t="s">
        <v>37</v>
      </c>
      <c r="U188" t="s">
        <v>1200</v>
      </c>
      <c r="V188" t="s">
        <v>1204</v>
      </c>
      <c r="W188" t="s">
        <v>47</v>
      </c>
      <c r="X188" t="s">
        <v>772</v>
      </c>
    </row>
    <row r="189" spans="1:24" x14ac:dyDescent="0.3">
      <c r="A189" t="s">
        <v>1421</v>
      </c>
      <c r="B189" t="s">
        <v>773</v>
      </c>
      <c r="C189" t="s">
        <v>48</v>
      </c>
      <c r="D189" t="s">
        <v>773</v>
      </c>
      <c r="E189" t="s">
        <v>47</v>
      </c>
      <c r="F189" t="s">
        <v>384</v>
      </c>
      <c r="G189" t="s">
        <v>385</v>
      </c>
      <c r="H189" t="s">
        <v>17</v>
      </c>
      <c r="I189" t="s">
        <v>384</v>
      </c>
      <c r="J189" t="s">
        <v>18</v>
      </c>
      <c r="K189" t="s">
        <v>773</v>
      </c>
      <c r="L189" t="s">
        <v>773</v>
      </c>
      <c r="M189" t="s">
        <v>22</v>
      </c>
      <c r="N189" t="s">
        <v>1209</v>
      </c>
      <c r="O189" t="s">
        <v>1207</v>
      </c>
      <c r="P189" t="s">
        <v>376</v>
      </c>
      <c r="Q189" t="s">
        <v>377</v>
      </c>
      <c r="R189" t="s">
        <v>47</v>
      </c>
      <c r="S189" t="s">
        <v>42</v>
      </c>
      <c r="T189" t="s">
        <v>37</v>
      </c>
      <c r="U189" t="s">
        <v>1201</v>
      </c>
      <c r="V189" t="s">
        <v>1204</v>
      </c>
      <c r="W189" t="s">
        <v>47</v>
      </c>
      <c r="X189" t="s">
        <v>774</v>
      </c>
    </row>
    <row r="190" spans="1:24" x14ac:dyDescent="0.3">
      <c r="A190" t="s">
        <v>1421</v>
      </c>
      <c r="B190" t="s">
        <v>775</v>
      </c>
      <c r="C190" t="s">
        <v>48</v>
      </c>
      <c r="D190" t="s">
        <v>775</v>
      </c>
      <c r="E190" t="s">
        <v>47</v>
      </c>
      <c r="F190" t="s">
        <v>384</v>
      </c>
      <c r="G190" t="s">
        <v>385</v>
      </c>
      <c r="H190" t="s">
        <v>17</v>
      </c>
      <c r="I190" t="s">
        <v>384</v>
      </c>
      <c r="J190" t="s">
        <v>18</v>
      </c>
      <c r="K190" t="s">
        <v>775</v>
      </c>
      <c r="L190" t="s">
        <v>775</v>
      </c>
      <c r="M190" t="s">
        <v>22</v>
      </c>
      <c r="N190" t="s">
        <v>1209</v>
      </c>
      <c r="O190" t="s">
        <v>1207</v>
      </c>
      <c r="P190" t="s">
        <v>376</v>
      </c>
      <c r="Q190" t="s">
        <v>377</v>
      </c>
      <c r="R190" t="s">
        <v>47</v>
      </c>
      <c r="S190" t="s">
        <v>42</v>
      </c>
      <c r="T190" t="s">
        <v>37</v>
      </c>
      <c r="U190" t="s">
        <v>1200</v>
      </c>
      <c r="V190" t="s">
        <v>1204</v>
      </c>
      <c r="W190" t="s">
        <v>1206</v>
      </c>
      <c r="X190" t="s">
        <v>776</v>
      </c>
    </row>
    <row r="191" spans="1:24" x14ac:dyDescent="0.3">
      <c r="A191" t="s">
        <v>1421</v>
      </c>
      <c r="B191" t="s">
        <v>777</v>
      </c>
      <c r="C191" t="s">
        <v>48</v>
      </c>
      <c r="D191" t="s">
        <v>777</v>
      </c>
      <c r="E191" t="s">
        <v>47</v>
      </c>
      <c r="F191" t="s">
        <v>384</v>
      </c>
      <c r="G191" t="s">
        <v>385</v>
      </c>
      <c r="H191" t="s">
        <v>17</v>
      </c>
      <c r="I191" t="s">
        <v>384</v>
      </c>
      <c r="J191" t="s">
        <v>18</v>
      </c>
      <c r="K191" t="s">
        <v>777</v>
      </c>
      <c r="L191" t="s">
        <v>777</v>
      </c>
      <c r="M191" t="s">
        <v>22</v>
      </c>
      <c r="N191" t="s">
        <v>1209</v>
      </c>
      <c r="O191" t="s">
        <v>1207</v>
      </c>
      <c r="P191" t="s">
        <v>376</v>
      </c>
      <c r="Q191" t="s">
        <v>377</v>
      </c>
      <c r="R191" t="s">
        <v>47</v>
      </c>
      <c r="S191" t="s">
        <v>42</v>
      </c>
      <c r="T191" t="s">
        <v>37</v>
      </c>
      <c r="U191" t="s">
        <v>1201</v>
      </c>
      <c r="V191" t="s">
        <v>1204</v>
      </c>
      <c r="W191" t="s">
        <v>1206</v>
      </c>
      <c r="X191" t="s">
        <v>778</v>
      </c>
    </row>
    <row r="192" spans="1:24" x14ac:dyDescent="0.3">
      <c r="A192" t="s">
        <v>1421</v>
      </c>
      <c r="B192" t="s">
        <v>779</v>
      </c>
      <c r="C192" t="s">
        <v>48</v>
      </c>
      <c r="D192" t="s">
        <v>779</v>
      </c>
      <c r="E192" t="s">
        <v>47</v>
      </c>
      <c r="F192" t="s">
        <v>384</v>
      </c>
      <c r="G192" t="s">
        <v>385</v>
      </c>
      <c r="H192" t="s">
        <v>17</v>
      </c>
      <c r="I192" t="s">
        <v>384</v>
      </c>
      <c r="J192" t="s">
        <v>18</v>
      </c>
      <c r="K192" t="s">
        <v>779</v>
      </c>
      <c r="L192" t="s">
        <v>779</v>
      </c>
      <c r="M192" t="s">
        <v>22</v>
      </c>
      <c r="N192" t="s">
        <v>1209</v>
      </c>
      <c r="O192" t="s">
        <v>1207</v>
      </c>
      <c r="P192" t="s">
        <v>376</v>
      </c>
      <c r="Q192" t="s">
        <v>377</v>
      </c>
      <c r="R192" t="s">
        <v>52</v>
      </c>
      <c r="S192" t="s">
        <v>42</v>
      </c>
      <c r="T192" t="s">
        <v>37</v>
      </c>
      <c r="U192" t="s">
        <v>1200</v>
      </c>
      <c r="V192" t="s">
        <v>1204</v>
      </c>
      <c r="W192" t="s">
        <v>47</v>
      </c>
      <c r="X192" t="s">
        <v>780</v>
      </c>
    </row>
    <row r="193" spans="1:24" x14ac:dyDescent="0.3">
      <c r="A193" t="s">
        <v>1421</v>
      </c>
      <c r="B193" t="s">
        <v>781</v>
      </c>
      <c r="C193" t="s">
        <v>48</v>
      </c>
      <c r="D193" t="s">
        <v>781</v>
      </c>
      <c r="E193" t="s">
        <v>47</v>
      </c>
      <c r="F193" t="s">
        <v>384</v>
      </c>
      <c r="G193" t="s">
        <v>385</v>
      </c>
      <c r="H193" t="s">
        <v>17</v>
      </c>
      <c r="I193" t="s">
        <v>384</v>
      </c>
      <c r="J193" t="s">
        <v>18</v>
      </c>
      <c r="K193" t="s">
        <v>781</v>
      </c>
      <c r="L193" t="s">
        <v>781</v>
      </c>
      <c r="M193" t="s">
        <v>22</v>
      </c>
      <c r="N193" t="s">
        <v>1209</v>
      </c>
      <c r="O193" t="s">
        <v>1207</v>
      </c>
      <c r="P193" t="s">
        <v>376</v>
      </c>
      <c r="Q193" t="s">
        <v>377</v>
      </c>
      <c r="R193" t="s">
        <v>52</v>
      </c>
      <c r="S193" t="s">
        <v>42</v>
      </c>
      <c r="T193" t="s">
        <v>37</v>
      </c>
      <c r="U193" t="s">
        <v>1201</v>
      </c>
      <c r="V193" t="s">
        <v>1204</v>
      </c>
      <c r="W193" t="s">
        <v>47</v>
      </c>
      <c r="X193" t="s">
        <v>782</v>
      </c>
    </row>
    <row r="194" spans="1:24" x14ac:dyDescent="0.3">
      <c r="A194" t="s">
        <v>1421</v>
      </c>
      <c r="B194" t="s">
        <v>783</v>
      </c>
      <c r="C194" t="s">
        <v>48</v>
      </c>
      <c r="D194" t="s">
        <v>783</v>
      </c>
      <c r="E194" t="s">
        <v>47</v>
      </c>
      <c r="F194" t="s">
        <v>384</v>
      </c>
      <c r="G194" t="s">
        <v>385</v>
      </c>
      <c r="H194" t="s">
        <v>17</v>
      </c>
      <c r="I194" t="s">
        <v>384</v>
      </c>
      <c r="J194" t="s">
        <v>18</v>
      </c>
      <c r="K194" t="s">
        <v>783</v>
      </c>
      <c r="L194" t="s">
        <v>783</v>
      </c>
      <c r="M194" t="s">
        <v>22</v>
      </c>
      <c r="N194" t="s">
        <v>1209</v>
      </c>
      <c r="O194" t="s">
        <v>1207</v>
      </c>
      <c r="P194" t="s">
        <v>376</v>
      </c>
      <c r="Q194" t="s">
        <v>377</v>
      </c>
      <c r="R194" t="s">
        <v>52</v>
      </c>
      <c r="S194" t="s">
        <v>42</v>
      </c>
      <c r="T194" t="s">
        <v>37</v>
      </c>
      <c r="U194" t="s">
        <v>1202</v>
      </c>
      <c r="V194" t="s">
        <v>1204</v>
      </c>
      <c r="W194" t="s">
        <v>47</v>
      </c>
      <c r="X194" t="s">
        <v>784</v>
      </c>
    </row>
    <row r="195" spans="1:24" x14ac:dyDescent="0.3">
      <c r="A195" t="s">
        <v>1421</v>
      </c>
      <c r="B195" t="s">
        <v>785</v>
      </c>
      <c r="C195" t="s">
        <v>48</v>
      </c>
      <c r="D195" t="s">
        <v>785</v>
      </c>
      <c r="E195" t="s">
        <v>47</v>
      </c>
      <c r="F195" t="s">
        <v>384</v>
      </c>
      <c r="G195" t="s">
        <v>385</v>
      </c>
      <c r="H195" t="s">
        <v>17</v>
      </c>
      <c r="I195" t="s">
        <v>384</v>
      </c>
      <c r="J195" t="s">
        <v>18</v>
      </c>
      <c r="K195" t="s">
        <v>785</v>
      </c>
      <c r="L195" t="s">
        <v>785</v>
      </c>
      <c r="M195" t="s">
        <v>22</v>
      </c>
      <c r="N195" t="s">
        <v>1209</v>
      </c>
      <c r="O195" t="s">
        <v>1207</v>
      </c>
      <c r="P195" t="s">
        <v>376</v>
      </c>
      <c r="Q195" t="s">
        <v>377</v>
      </c>
      <c r="R195" t="s">
        <v>47</v>
      </c>
      <c r="S195" t="s">
        <v>42</v>
      </c>
      <c r="T195" t="s">
        <v>37</v>
      </c>
      <c r="U195" t="s">
        <v>1202</v>
      </c>
      <c r="V195" t="s">
        <v>1204</v>
      </c>
      <c r="W195" t="s">
        <v>47</v>
      </c>
      <c r="X195" t="s">
        <v>786</v>
      </c>
    </row>
    <row r="196" spans="1:24" x14ac:dyDescent="0.3">
      <c r="A196" t="s">
        <v>1421</v>
      </c>
      <c r="B196" t="s">
        <v>787</v>
      </c>
      <c r="C196" t="s">
        <v>48</v>
      </c>
      <c r="D196" t="s">
        <v>787</v>
      </c>
      <c r="E196" t="s">
        <v>47</v>
      </c>
      <c r="F196" t="s">
        <v>384</v>
      </c>
      <c r="G196" t="s">
        <v>385</v>
      </c>
      <c r="H196" t="s">
        <v>17</v>
      </c>
      <c r="I196" t="s">
        <v>384</v>
      </c>
      <c r="J196" t="s">
        <v>18</v>
      </c>
      <c r="K196" t="s">
        <v>787</v>
      </c>
      <c r="L196" t="s">
        <v>787</v>
      </c>
      <c r="M196" t="s">
        <v>22</v>
      </c>
      <c r="N196" t="s">
        <v>1209</v>
      </c>
      <c r="O196" t="s">
        <v>1207</v>
      </c>
      <c r="P196" t="s">
        <v>376</v>
      </c>
      <c r="Q196" t="s">
        <v>377</v>
      </c>
      <c r="R196" t="s">
        <v>47</v>
      </c>
      <c r="S196" t="s">
        <v>42</v>
      </c>
      <c r="T196" t="s">
        <v>37</v>
      </c>
      <c r="U196" t="s">
        <v>1202</v>
      </c>
      <c r="V196" t="s">
        <v>1204</v>
      </c>
      <c r="W196" t="s">
        <v>1206</v>
      </c>
      <c r="X196" t="s">
        <v>788</v>
      </c>
    </row>
    <row r="197" spans="1:24" x14ac:dyDescent="0.3">
      <c r="A197" t="s">
        <v>1421</v>
      </c>
      <c r="B197" t="s">
        <v>789</v>
      </c>
      <c r="C197" t="s">
        <v>48</v>
      </c>
      <c r="D197" t="s">
        <v>789</v>
      </c>
      <c r="E197" t="s">
        <v>47</v>
      </c>
      <c r="F197" t="s">
        <v>384</v>
      </c>
      <c r="G197" t="s">
        <v>385</v>
      </c>
      <c r="H197" t="s">
        <v>17</v>
      </c>
      <c r="I197" t="s">
        <v>384</v>
      </c>
      <c r="J197" t="s">
        <v>18</v>
      </c>
      <c r="K197" t="s">
        <v>789</v>
      </c>
      <c r="L197" t="s">
        <v>789</v>
      </c>
      <c r="M197" t="s">
        <v>22</v>
      </c>
      <c r="N197" t="s">
        <v>1209</v>
      </c>
      <c r="O197" t="s">
        <v>1207</v>
      </c>
      <c r="P197" t="s">
        <v>376</v>
      </c>
      <c r="Q197" t="s">
        <v>377</v>
      </c>
      <c r="R197" t="s">
        <v>52</v>
      </c>
      <c r="S197" t="s">
        <v>42</v>
      </c>
      <c r="T197" t="s">
        <v>37</v>
      </c>
      <c r="U197" t="s">
        <v>1200</v>
      </c>
      <c r="V197" t="s">
        <v>1204</v>
      </c>
      <c r="W197" t="s">
        <v>1206</v>
      </c>
      <c r="X197" t="s">
        <v>790</v>
      </c>
    </row>
    <row r="198" spans="1:24" x14ac:dyDescent="0.3">
      <c r="A198" t="s">
        <v>1421</v>
      </c>
      <c r="B198" t="s">
        <v>791</v>
      </c>
      <c r="C198" t="s">
        <v>48</v>
      </c>
      <c r="D198" t="s">
        <v>791</v>
      </c>
      <c r="E198" t="s">
        <v>47</v>
      </c>
      <c r="F198" t="s">
        <v>384</v>
      </c>
      <c r="G198" t="s">
        <v>385</v>
      </c>
      <c r="H198" t="s">
        <v>17</v>
      </c>
      <c r="I198" t="s">
        <v>384</v>
      </c>
      <c r="J198" t="s">
        <v>18</v>
      </c>
      <c r="K198" t="s">
        <v>791</v>
      </c>
      <c r="L198" t="s">
        <v>791</v>
      </c>
      <c r="M198" t="s">
        <v>22</v>
      </c>
      <c r="N198" t="s">
        <v>1209</v>
      </c>
      <c r="O198" t="s">
        <v>1207</v>
      </c>
      <c r="P198" t="s">
        <v>376</v>
      </c>
      <c r="Q198" t="s">
        <v>377</v>
      </c>
      <c r="R198" t="s">
        <v>52</v>
      </c>
      <c r="S198" t="s">
        <v>42</v>
      </c>
      <c r="T198" t="s">
        <v>37</v>
      </c>
      <c r="U198" t="s">
        <v>1201</v>
      </c>
      <c r="V198" t="s">
        <v>1204</v>
      </c>
      <c r="W198" t="s">
        <v>1206</v>
      </c>
      <c r="X198" t="s">
        <v>792</v>
      </c>
    </row>
    <row r="199" spans="1:24" x14ac:dyDescent="0.3">
      <c r="A199" t="s">
        <v>1421</v>
      </c>
      <c r="B199" t="s">
        <v>793</v>
      </c>
      <c r="C199" t="s">
        <v>48</v>
      </c>
      <c r="D199" t="s">
        <v>793</v>
      </c>
      <c r="E199" t="s">
        <v>47</v>
      </c>
      <c r="F199" t="s">
        <v>384</v>
      </c>
      <c r="G199" t="s">
        <v>385</v>
      </c>
      <c r="H199" t="s">
        <v>17</v>
      </c>
      <c r="I199" t="s">
        <v>384</v>
      </c>
      <c r="J199" t="s">
        <v>18</v>
      </c>
      <c r="K199" t="s">
        <v>793</v>
      </c>
      <c r="L199" t="s">
        <v>793</v>
      </c>
      <c r="M199" t="s">
        <v>22</v>
      </c>
      <c r="N199" t="s">
        <v>1209</v>
      </c>
      <c r="O199" t="s">
        <v>1207</v>
      </c>
      <c r="P199" t="s">
        <v>376</v>
      </c>
      <c r="Q199" t="s">
        <v>377</v>
      </c>
      <c r="R199" t="s">
        <v>52</v>
      </c>
      <c r="S199" t="s">
        <v>42</v>
      </c>
      <c r="T199" t="s">
        <v>37</v>
      </c>
      <c r="U199" t="s">
        <v>1202</v>
      </c>
      <c r="V199" t="s">
        <v>1204</v>
      </c>
      <c r="W199" t="s">
        <v>1206</v>
      </c>
      <c r="X199" t="s">
        <v>794</v>
      </c>
    </row>
    <row r="200" spans="1:24" x14ac:dyDescent="0.3">
      <c r="A200" t="s">
        <v>1421</v>
      </c>
      <c r="B200" t="s">
        <v>795</v>
      </c>
      <c r="C200" t="s">
        <v>48</v>
      </c>
      <c r="D200" t="s">
        <v>795</v>
      </c>
      <c r="E200" t="s">
        <v>47</v>
      </c>
      <c r="F200" t="s">
        <v>384</v>
      </c>
      <c r="G200" t="s">
        <v>385</v>
      </c>
      <c r="H200" t="s">
        <v>17</v>
      </c>
      <c r="I200" t="s">
        <v>384</v>
      </c>
      <c r="J200" t="s">
        <v>18</v>
      </c>
      <c r="K200" t="s">
        <v>795</v>
      </c>
      <c r="L200" t="s">
        <v>795</v>
      </c>
      <c r="M200" t="s">
        <v>22</v>
      </c>
      <c r="N200" t="s">
        <v>1209</v>
      </c>
      <c r="O200" t="s">
        <v>1207</v>
      </c>
      <c r="P200" t="s">
        <v>376</v>
      </c>
      <c r="Q200" t="s">
        <v>377</v>
      </c>
      <c r="R200" t="s">
        <v>47</v>
      </c>
      <c r="S200" t="s">
        <v>42</v>
      </c>
      <c r="T200" t="s">
        <v>37</v>
      </c>
      <c r="U200" t="s">
        <v>1200</v>
      </c>
      <c r="V200" t="s">
        <v>1204</v>
      </c>
      <c r="W200" t="s">
        <v>47</v>
      </c>
      <c r="X200" t="s">
        <v>796</v>
      </c>
    </row>
    <row r="201" spans="1:24" x14ac:dyDescent="0.3">
      <c r="A201" t="s">
        <v>1421</v>
      </c>
      <c r="B201" t="s">
        <v>797</v>
      </c>
      <c r="C201" t="s">
        <v>48</v>
      </c>
      <c r="D201" t="s">
        <v>797</v>
      </c>
      <c r="E201" t="s">
        <v>47</v>
      </c>
      <c r="F201" t="s">
        <v>384</v>
      </c>
      <c r="G201" t="s">
        <v>385</v>
      </c>
      <c r="H201" t="s">
        <v>17</v>
      </c>
      <c r="I201" t="s">
        <v>384</v>
      </c>
      <c r="J201" t="s">
        <v>18</v>
      </c>
      <c r="K201" t="s">
        <v>797</v>
      </c>
      <c r="L201" t="s">
        <v>797</v>
      </c>
      <c r="M201" t="s">
        <v>22</v>
      </c>
      <c r="N201" t="s">
        <v>1209</v>
      </c>
      <c r="O201" t="s">
        <v>1207</v>
      </c>
      <c r="P201" t="s">
        <v>376</v>
      </c>
      <c r="Q201" t="s">
        <v>377</v>
      </c>
      <c r="R201" t="s">
        <v>47</v>
      </c>
      <c r="S201" t="s">
        <v>42</v>
      </c>
      <c r="T201" t="s">
        <v>37</v>
      </c>
      <c r="U201" t="s">
        <v>1201</v>
      </c>
      <c r="V201" t="s">
        <v>1204</v>
      </c>
      <c r="W201" t="s">
        <v>47</v>
      </c>
      <c r="X201" t="s">
        <v>798</v>
      </c>
    </row>
    <row r="202" spans="1:24" x14ac:dyDescent="0.3">
      <c r="A202" t="s">
        <v>1421</v>
      </c>
      <c r="B202" t="s">
        <v>799</v>
      </c>
      <c r="C202" t="s">
        <v>48</v>
      </c>
      <c r="D202" t="s">
        <v>799</v>
      </c>
      <c r="E202" t="s">
        <v>47</v>
      </c>
      <c r="F202" t="s">
        <v>384</v>
      </c>
      <c r="G202" t="s">
        <v>385</v>
      </c>
      <c r="H202" t="s">
        <v>17</v>
      </c>
      <c r="I202" t="s">
        <v>384</v>
      </c>
      <c r="J202" t="s">
        <v>18</v>
      </c>
      <c r="K202" t="s">
        <v>799</v>
      </c>
      <c r="L202" t="s">
        <v>799</v>
      </c>
      <c r="M202" t="s">
        <v>22</v>
      </c>
      <c r="N202" t="s">
        <v>1209</v>
      </c>
      <c r="O202" t="s">
        <v>1207</v>
      </c>
      <c r="P202" t="s">
        <v>376</v>
      </c>
      <c r="Q202" t="s">
        <v>377</v>
      </c>
      <c r="R202" t="s">
        <v>47</v>
      </c>
      <c r="S202" t="s">
        <v>42</v>
      </c>
      <c r="T202" t="s">
        <v>37</v>
      </c>
      <c r="U202" t="s">
        <v>1202</v>
      </c>
      <c r="V202" t="s">
        <v>1204</v>
      </c>
      <c r="W202" t="s">
        <v>47</v>
      </c>
      <c r="X202" t="s">
        <v>800</v>
      </c>
    </row>
    <row r="203" spans="1:24" x14ac:dyDescent="0.3">
      <c r="A203" t="s">
        <v>1421</v>
      </c>
      <c r="B203" t="s">
        <v>801</v>
      </c>
      <c r="C203" t="s">
        <v>48</v>
      </c>
      <c r="D203" t="s">
        <v>801</v>
      </c>
      <c r="E203" t="s">
        <v>47</v>
      </c>
      <c r="F203" t="s">
        <v>384</v>
      </c>
      <c r="G203" t="s">
        <v>385</v>
      </c>
      <c r="H203" t="s">
        <v>17</v>
      </c>
      <c r="I203" t="s">
        <v>384</v>
      </c>
      <c r="J203" t="s">
        <v>18</v>
      </c>
      <c r="K203" t="s">
        <v>801</v>
      </c>
      <c r="L203" t="s">
        <v>801</v>
      </c>
      <c r="M203" t="s">
        <v>22</v>
      </c>
      <c r="N203" t="s">
        <v>1209</v>
      </c>
      <c r="O203" t="s">
        <v>1207</v>
      </c>
      <c r="P203" t="s">
        <v>376</v>
      </c>
      <c r="Q203" t="s">
        <v>377</v>
      </c>
      <c r="R203" t="s">
        <v>47</v>
      </c>
      <c r="S203" t="s">
        <v>42</v>
      </c>
      <c r="T203" t="s">
        <v>37</v>
      </c>
      <c r="U203" t="s">
        <v>1200</v>
      </c>
      <c r="V203" t="s">
        <v>1204</v>
      </c>
      <c r="W203" t="s">
        <v>1206</v>
      </c>
      <c r="X203" t="s">
        <v>802</v>
      </c>
    </row>
    <row r="204" spans="1:24" x14ac:dyDescent="0.3">
      <c r="A204" t="s">
        <v>1421</v>
      </c>
      <c r="B204" t="s">
        <v>803</v>
      </c>
      <c r="C204" t="s">
        <v>48</v>
      </c>
      <c r="D204" t="s">
        <v>803</v>
      </c>
      <c r="E204" t="s">
        <v>47</v>
      </c>
      <c r="F204" t="s">
        <v>384</v>
      </c>
      <c r="G204" t="s">
        <v>385</v>
      </c>
      <c r="H204" t="s">
        <v>17</v>
      </c>
      <c r="I204" t="s">
        <v>384</v>
      </c>
      <c r="J204" t="s">
        <v>18</v>
      </c>
      <c r="K204" t="s">
        <v>803</v>
      </c>
      <c r="L204" t="s">
        <v>803</v>
      </c>
      <c r="M204" t="s">
        <v>22</v>
      </c>
      <c r="N204" t="s">
        <v>1209</v>
      </c>
      <c r="O204" t="s">
        <v>1207</v>
      </c>
      <c r="P204" t="s">
        <v>376</v>
      </c>
      <c r="Q204" t="s">
        <v>377</v>
      </c>
      <c r="R204" t="s">
        <v>47</v>
      </c>
      <c r="S204" t="s">
        <v>42</v>
      </c>
      <c r="T204" t="s">
        <v>37</v>
      </c>
      <c r="U204" t="s">
        <v>1201</v>
      </c>
      <c r="V204" t="s">
        <v>1204</v>
      </c>
      <c r="W204" t="s">
        <v>1206</v>
      </c>
      <c r="X204" t="s">
        <v>804</v>
      </c>
    </row>
    <row r="205" spans="1:24" x14ac:dyDescent="0.3">
      <c r="A205" t="s">
        <v>1421</v>
      </c>
      <c r="B205" t="s">
        <v>805</v>
      </c>
      <c r="C205" t="s">
        <v>48</v>
      </c>
      <c r="D205" t="s">
        <v>805</v>
      </c>
      <c r="E205" t="s">
        <v>47</v>
      </c>
      <c r="F205" t="s">
        <v>384</v>
      </c>
      <c r="G205" t="s">
        <v>385</v>
      </c>
      <c r="H205" t="s">
        <v>17</v>
      </c>
      <c r="I205" t="s">
        <v>384</v>
      </c>
      <c r="J205" t="s">
        <v>18</v>
      </c>
      <c r="K205" t="s">
        <v>805</v>
      </c>
      <c r="L205" t="s">
        <v>805</v>
      </c>
      <c r="M205" t="s">
        <v>22</v>
      </c>
      <c r="N205" t="s">
        <v>1209</v>
      </c>
      <c r="O205" t="s">
        <v>1207</v>
      </c>
      <c r="P205" t="s">
        <v>376</v>
      </c>
      <c r="Q205" t="s">
        <v>377</v>
      </c>
      <c r="R205" t="s">
        <v>47</v>
      </c>
      <c r="S205" t="s">
        <v>42</v>
      </c>
      <c r="T205" t="s">
        <v>37</v>
      </c>
      <c r="U205" t="s">
        <v>1202</v>
      </c>
      <c r="V205" t="s">
        <v>1204</v>
      </c>
      <c r="W205" t="s">
        <v>1206</v>
      </c>
      <c r="X205" t="s">
        <v>806</v>
      </c>
    </row>
    <row r="206" spans="1:24" x14ac:dyDescent="0.3">
      <c r="A206" t="s">
        <v>1421</v>
      </c>
      <c r="B206" t="s">
        <v>807</v>
      </c>
      <c r="C206" t="s">
        <v>48</v>
      </c>
      <c r="D206" t="s">
        <v>807</v>
      </c>
      <c r="E206" t="s">
        <v>47</v>
      </c>
      <c r="F206" t="s">
        <v>384</v>
      </c>
      <c r="G206" t="s">
        <v>385</v>
      </c>
      <c r="H206" t="s">
        <v>17</v>
      </c>
      <c r="I206" t="s">
        <v>384</v>
      </c>
      <c r="J206" t="s">
        <v>18</v>
      </c>
      <c r="K206" t="s">
        <v>807</v>
      </c>
      <c r="L206" t="s">
        <v>807</v>
      </c>
      <c r="M206" t="s">
        <v>22</v>
      </c>
      <c r="N206" t="s">
        <v>1209</v>
      </c>
      <c r="O206" t="s">
        <v>1207</v>
      </c>
      <c r="P206" t="s">
        <v>376</v>
      </c>
      <c r="Q206" t="s">
        <v>377</v>
      </c>
      <c r="R206" t="s">
        <v>52</v>
      </c>
      <c r="S206" t="s">
        <v>42</v>
      </c>
      <c r="T206" t="s">
        <v>37</v>
      </c>
      <c r="U206" t="s">
        <v>1200</v>
      </c>
      <c r="V206" t="s">
        <v>1204</v>
      </c>
      <c r="W206" t="s">
        <v>47</v>
      </c>
      <c r="X206" t="s">
        <v>808</v>
      </c>
    </row>
    <row r="207" spans="1:24" x14ac:dyDescent="0.3">
      <c r="A207" t="s">
        <v>1421</v>
      </c>
      <c r="B207" t="s">
        <v>809</v>
      </c>
      <c r="C207" t="s">
        <v>48</v>
      </c>
      <c r="D207" t="s">
        <v>809</v>
      </c>
      <c r="E207" t="s">
        <v>47</v>
      </c>
      <c r="F207" t="s">
        <v>384</v>
      </c>
      <c r="G207" t="s">
        <v>385</v>
      </c>
      <c r="H207" t="s">
        <v>17</v>
      </c>
      <c r="I207" t="s">
        <v>384</v>
      </c>
      <c r="J207" t="s">
        <v>18</v>
      </c>
      <c r="K207" t="s">
        <v>809</v>
      </c>
      <c r="L207" t="s">
        <v>809</v>
      </c>
      <c r="M207" t="s">
        <v>22</v>
      </c>
      <c r="N207" t="s">
        <v>1209</v>
      </c>
      <c r="O207" t="s">
        <v>1207</v>
      </c>
      <c r="P207" t="s">
        <v>376</v>
      </c>
      <c r="Q207" t="s">
        <v>377</v>
      </c>
      <c r="R207" t="s">
        <v>52</v>
      </c>
      <c r="S207" t="s">
        <v>42</v>
      </c>
      <c r="T207" t="s">
        <v>37</v>
      </c>
      <c r="U207" t="s">
        <v>1201</v>
      </c>
      <c r="V207" t="s">
        <v>1204</v>
      </c>
      <c r="W207" t="s">
        <v>47</v>
      </c>
      <c r="X207" t="s">
        <v>810</v>
      </c>
    </row>
    <row r="208" spans="1:24" x14ac:dyDescent="0.3">
      <c r="A208" t="s">
        <v>1421</v>
      </c>
      <c r="B208" t="s">
        <v>811</v>
      </c>
      <c r="C208" t="s">
        <v>48</v>
      </c>
      <c r="D208" t="s">
        <v>811</v>
      </c>
      <c r="E208" t="s">
        <v>47</v>
      </c>
      <c r="F208" t="s">
        <v>384</v>
      </c>
      <c r="G208" t="s">
        <v>385</v>
      </c>
      <c r="H208" t="s">
        <v>17</v>
      </c>
      <c r="I208" t="s">
        <v>384</v>
      </c>
      <c r="J208" t="s">
        <v>18</v>
      </c>
      <c r="K208" t="s">
        <v>811</v>
      </c>
      <c r="L208" t="s">
        <v>811</v>
      </c>
      <c r="M208" t="s">
        <v>22</v>
      </c>
      <c r="N208" t="s">
        <v>1209</v>
      </c>
      <c r="O208" t="s">
        <v>1207</v>
      </c>
      <c r="P208" t="s">
        <v>376</v>
      </c>
      <c r="Q208" t="s">
        <v>377</v>
      </c>
      <c r="R208" t="s">
        <v>52</v>
      </c>
      <c r="S208" t="s">
        <v>42</v>
      </c>
      <c r="T208" t="s">
        <v>37</v>
      </c>
      <c r="U208" t="s">
        <v>1202</v>
      </c>
      <c r="V208" t="s">
        <v>1204</v>
      </c>
      <c r="W208" t="s">
        <v>47</v>
      </c>
      <c r="X208" t="s">
        <v>812</v>
      </c>
    </row>
    <row r="209" spans="1:24" x14ac:dyDescent="0.3">
      <c r="A209" t="s">
        <v>1421</v>
      </c>
      <c r="B209" t="s">
        <v>813</v>
      </c>
      <c r="C209" t="s">
        <v>48</v>
      </c>
      <c r="D209" t="s">
        <v>813</v>
      </c>
      <c r="E209" t="s">
        <v>47</v>
      </c>
      <c r="F209" t="s">
        <v>384</v>
      </c>
      <c r="G209" t="s">
        <v>385</v>
      </c>
      <c r="H209" t="s">
        <v>17</v>
      </c>
      <c r="I209" t="s">
        <v>384</v>
      </c>
      <c r="J209" t="s">
        <v>18</v>
      </c>
      <c r="K209" t="s">
        <v>813</v>
      </c>
      <c r="L209" t="s">
        <v>813</v>
      </c>
      <c r="M209" t="s">
        <v>22</v>
      </c>
      <c r="N209" t="s">
        <v>1209</v>
      </c>
      <c r="O209" t="s">
        <v>1207</v>
      </c>
      <c r="P209" t="s">
        <v>376</v>
      </c>
      <c r="Q209" t="s">
        <v>377</v>
      </c>
      <c r="R209" t="s">
        <v>52</v>
      </c>
      <c r="S209" t="s">
        <v>42</v>
      </c>
      <c r="T209" t="s">
        <v>37</v>
      </c>
      <c r="U209" t="s">
        <v>1200</v>
      </c>
      <c r="V209" t="s">
        <v>1204</v>
      </c>
      <c r="W209" t="s">
        <v>1206</v>
      </c>
      <c r="X209" t="s">
        <v>814</v>
      </c>
    </row>
    <row r="210" spans="1:24" x14ac:dyDescent="0.3">
      <c r="A210" t="s">
        <v>1421</v>
      </c>
      <c r="B210" t="s">
        <v>815</v>
      </c>
      <c r="C210" t="s">
        <v>48</v>
      </c>
      <c r="D210" t="s">
        <v>815</v>
      </c>
      <c r="E210" t="s">
        <v>47</v>
      </c>
      <c r="F210" t="s">
        <v>384</v>
      </c>
      <c r="G210" t="s">
        <v>385</v>
      </c>
      <c r="H210" t="s">
        <v>17</v>
      </c>
      <c r="I210" t="s">
        <v>384</v>
      </c>
      <c r="J210" t="s">
        <v>18</v>
      </c>
      <c r="K210" t="s">
        <v>815</v>
      </c>
      <c r="L210" t="s">
        <v>815</v>
      </c>
      <c r="M210" t="s">
        <v>22</v>
      </c>
      <c r="N210" t="s">
        <v>1209</v>
      </c>
      <c r="O210" t="s">
        <v>1207</v>
      </c>
      <c r="P210" t="s">
        <v>376</v>
      </c>
      <c r="Q210" t="s">
        <v>377</v>
      </c>
      <c r="R210" t="s">
        <v>52</v>
      </c>
      <c r="S210" t="s">
        <v>42</v>
      </c>
      <c r="T210" t="s">
        <v>37</v>
      </c>
      <c r="U210" t="s">
        <v>1201</v>
      </c>
      <c r="V210" t="s">
        <v>1204</v>
      </c>
      <c r="W210" t="s">
        <v>1206</v>
      </c>
      <c r="X210" t="s">
        <v>816</v>
      </c>
    </row>
    <row r="211" spans="1:24" x14ac:dyDescent="0.3">
      <c r="A211" t="s">
        <v>1421</v>
      </c>
      <c r="B211" t="s">
        <v>817</v>
      </c>
      <c r="C211" t="s">
        <v>48</v>
      </c>
      <c r="D211" t="s">
        <v>817</v>
      </c>
      <c r="E211" t="s">
        <v>47</v>
      </c>
      <c r="F211" t="s">
        <v>384</v>
      </c>
      <c r="G211" t="s">
        <v>385</v>
      </c>
      <c r="H211" t="s">
        <v>17</v>
      </c>
      <c r="I211" t="s">
        <v>384</v>
      </c>
      <c r="J211" t="s">
        <v>18</v>
      </c>
      <c r="K211" t="s">
        <v>817</v>
      </c>
      <c r="L211" t="s">
        <v>817</v>
      </c>
      <c r="M211" t="s">
        <v>22</v>
      </c>
      <c r="N211" t="s">
        <v>1209</v>
      </c>
      <c r="O211" t="s">
        <v>1207</v>
      </c>
      <c r="P211" t="s">
        <v>376</v>
      </c>
      <c r="Q211" t="s">
        <v>377</v>
      </c>
      <c r="R211" t="s">
        <v>52</v>
      </c>
      <c r="S211" t="s">
        <v>42</v>
      </c>
      <c r="T211" t="s">
        <v>37</v>
      </c>
      <c r="U211" t="s">
        <v>1202</v>
      </c>
      <c r="V211" t="s">
        <v>1204</v>
      </c>
      <c r="W211" t="s">
        <v>1206</v>
      </c>
      <c r="X211" t="s">
        <v>818</v>
      </c>
    </row>
    <row r="212" spans="1:24" x14ac:dyDescent="0.3">
      <c r="A212" t="s">
        <v>1421</v>
      </c>
      <c r="B212" t="s">
        <v>819</v>
      </c>
      <c r="C212" t="s">
        <v>46</v>
      </c>
      <c r="D212" t="s">
        <v>819</v>
      </c>
      <c r="E212" t="s">
        <v>47</v>
      </c>
      <c r="F212" t="s">
        <v>383</v>
      </c>
      <c r="G212" t="s">
        <v>382</v>
      </c>
      <c r="H212" t="s">
        <v>17</v>
      </c>
      <c r="I212" t="s">
        <v>383</v>
      </c>
      <c r="J212" t="s">
        <v>18</v>
      </c>
      <c r="K212" t="s">
        <v>819</v>
      </c>
      <c r="L212" t="s">
        <v>819</v>
      </c>
      <c r="M212" t="s">
        <v>22</v>
      </c>
      <c r="N212" t="s">
        <v>1209</v>
      </c>
      <c r="O212" t="s">
        <v>1207</v>
      </c>
      <c r="P212" t="s">
        <v>376</v>
      </c>
      <c r="Q212" t="s">
        <v>377</v>
      </c>
      <c r="R212" t="s">
        <v>47</v>
      </c>
      <c r="S212" t="s">
        <v>44</v>
      </c>
      <c r="T212" t="s">
        <v>45</v>
      </c>
      <c r="U212" t="s">
        <v>47</v>
      </c>
      <c r="V212" t="s">
        <v>47</v>
      </c>
      <c r="W212" t="s">
        <v>1206</v>
      </c>
      <c r="X212" t="s">
        <v>820</v>
      </c>
    </row>
    <row r="213" spans="1:24" x14ac:dyDescent="0.3">
      <c r="A213" t="s">
        <v>1421</v>
      </c>
      <c r="B213" t="s">
        <v>821</v>
      </c>
      <c r="C213" t="s">
        <v>46</v>
      </c>
      <c r="D213" t="s">
        <v>821</v>
      </c>
      <c r="E213" t="s">
        <v>47</v>
      </c>
      <c r="F213" t="s">
        <v>383</v>
      </c>
      <c r="G213" t="s">
        <v>382</v>
      </c>
      <c r="H213" t="s">
        <v>17</v>
      </c>
      <c r="I213" t="s">
        <v>383</v>
      </c>
      <c r="J213" t="s">
        <v>18</v>
      </c>
      <c r="K213" t="s">
        <v>821</v>
      </c>
      <c r="L213" t="s">
        <v>821</v>
      </c>
      <c r="M213" t="s">
        <v>22</v>
      </c>
      <c r="N213" t="s">
        <v>1209</v>
      </c>
      <c r="O213" t="s">
        <v>1207</v>
      </c>
      <c r="P213" t="s">
        <v>376</v>
      </c>
      <c r="Q213" t="s">
        <v>377</v>
      </c>
      <c r="R213" t="s">
        <v>47</v>
      </c>
      <c r="S213" t="s">
        <v>44</v>
      </c>
      <c r="T213" t="s">
        <v>45</v>
      </c>
      <c r="U213" t="s">
        <v>47</v>
      </c>
      <c r="V213" t="s">
        <v>47</v>
      </c>
      <c r="W213" t="s">
        <v>47</v>
      </c>
      <c r="X213" t="s">
        <v>822</v>
      </c>
    </row>
    <row r="214" spans="1:24" x14ac:dyDescent="0.3">
      <c r="A214" t="s">
        <v>1421</v>
      </c>
      <c r="B214" t="s">
        <v>823</v>
      </c>
      <c r="C214" t="s">
        <v>46</v>
      </c>
      <c r="D214" t="s">
        <v>823</v>
      </c>
      <c r="E214" t="s">
        <v>47</v>
      </c>
      <c r="F214" t="s">
        <v>383</v>
      </c>
      <c r="G214" t="s">
        <v>382</v>
      </c>
      <c r="H214" t="s">
        <v>17</v>
      </c>
      <c r="I214" t="s">
        <v>383</v>
      </c>
      <c r="J214" t="s">
        <v>18</v>
      </c>
      <c r="K214" t="s">
        <v>823</v>
      </c>
      <c r="L214" t="s">
        <v>823</v>
      </c>
      <c r="M214" t="s">
        <v>22</v>
      </c>
      <c r="N214" t="s">
        <v>1210</v>
      </c>
      <c r="O214" t="s">
        <v>1207</v>
      </c>
      <c r="P214" t="s">
        <v>376</v>
      </c>
      <c r="Q214" t="s">
        <v>377</v>
      </c>
      <c r="R214" t="s">
        <v>47</v>
      </c>
      <c r="S214" t="s">
        <v>56</v>
      </c>
      <c r="T214" t="s">
        <v>57</v>
      </c>
      <c r="U214" t="s">
        <v>47</v>
      </c>
      <c r="V214" t="s">
        <v>47</v>
      </c>
      <c r="W214" t="s">
        <v>1206</v>
      </c>
      <c r="X214" t="s">
        <v>824</v>
      </c>
    </row>
    <row r="215" spans="1:24" x14ac:dyDescent="0.3">
      <c r="A215" t="s">
        <v>1421</v>
      </c>
      <c r="B215" t="s">
        <v>825</v>
      </c>
      <c r="C215" t="s">
        <v>46</v>
      </c>
      <c r="D215" t="s">
        <v>825</v>
      </c>
      <c r="E215" t="s">
        <v>47</v>
      </c>
      <c r="F215" t="s">
        <v>383</v>
      </c>
      <c r="G215" t="s">
        <v>382</v>
      </c>
      <c r="H215" t="s">
        <v>17</v>
      </c>
      <c r="I215" t="s">
        <v>383</v>
      </c>
      <c r="J215" t="s">
        <v>18</v>
      </c>
      <c r="K215" t="s">
        <v>825</v>
      </c>
      <c r="L215" t="s">
        <v>825</v>
      </c>
      <c r="M215" t="s">
        <v>22</v>
      </c>
      <c r="N215" t="s">
        <v>1210</v>
      </c>
      <c r="O215" t="s">
        <v>1207</v>
      </c>
      <c r="P215" t="s">
        <v>376</v>
      </c>
      <c r="Q215" t="s">
        <v>377</v>
      </c>
      <c r="R215" t="s">
        <v>47</v>
      </c>
      <c r="S215" t="s">
        <v>56</v>
      </c>
      <c r="T215" t="s">
        <v>57</v>
      </c>
      <c r="U215" t="s">
        <v>47</v>
      </c>
      <c r="V215" t="s">
        <v>47</v>
      </c>
      <c r="W215" t="s">
        <v>47</v>
      </c>
      <c r="X215" t="s">
        <v>826</v>
      </c>
    </row>
    <row r="216" spans="1:24" x14ac:dyDescent="0.3">
      <c r="A216" t="s">
        <v>1421</v>
      </c>
      <c r="B216" t="s">
        <v>827</v>
      </c>
      <c r="C216" t="s">
        <v>46</v>
      </c>
      <c r="D216" t="s">
        <v>827</v>
      </c>
      <c r="E216" t="s">
        <v>47</v>
      </c>
      <c r="F216" t="s">
        <v>383</v>
      </c>
      <c r="G216" t="s">
        <v>382</v>
      </c>
      <c r="H216" t="s">
        <v>17</v>
      </c>
      <c r="I216" t="s">
        <v>383</v>
      </c>
      <c r="J216" t="s">
        <v>18</v>
      </c>
      <c r="K216" t="s">
        <v>827</v>
      </c>
      <c r="L216" t="s">
        <v>827</v>
      </c>
      <c r="M216" t="s">
        <v>22</v>
      </c>
      <c r="N216" t="s">
        <v>1209</v>
      </c>
      <c r="O216" t="s">
        <v>1207</v>
      </c>
      <c r="P216" t="s">
        <v>376</v>
      </c>
      <c r="Q216" t="s">
        <v>377</v>
      </c>
      <c r="R216" t="s">
        <v>47</v>
      </c>
      <c r="S216" t="s">
        <v>44</v>
      </c>
      <c r="T216" t="s">
        <v>45</v>
      </c>
      <c r="U216" t="s">
        <v>47</v>
      </c>
      <c r="V216" t="s">
        <v>1204</v>
      </c>
      <c r="W216" t="s">
        <v>1206</v>
      </c>
      <c r="X216" t="s">
        <v>828</v>
      </c>
    </row>
    <row r="217" spans="1:24" x14ac:dyDescent="0.3">
      <c r="A217" t="s">
        <v>1421</v>
      </c>
      <c r="B217" t="s">
        <v>829</v>
      </c>
      <c r="C217" t="s">
        <v>46</v>
      </c>
      <c r="D217" t="s">
        <v>829</v>
      </c>
      <c r="E217" t="s">
        <v>47</v>
      </c>
      <c r="F217" t="s">
        <v>383</v>
      </c>
      <c r="G217" t="s">
        <v>382</v>
      </c>
      <c r="H217" t="s">
        <v>17</v>
      </c>
      <c r="I217" t="s">
        <v>383</v>
      </c>
      <c r="J217" t="s">
        <v>18</v>
      </c>
      <c r="K217" t="s">
        <v>829</v>
      </c>
      <c r="L217" t="s">
        <v>829</v>
      </c>
      <c r="M217" t="s">
        <v>22</v>
      </c>
      <c r="N217" t="s">
        <v>1209</v>
      </c>
      <c r="O217" t="s">
        <v>1207</v>
      </c>
      <c r="P217" t="s">
        <v>376</v>
      </c>
      <c r="Q217" t="s">
        <v>377</v>
      </c>
      <c r="R217" t="s">
        <v>47</v>
      </c>
      <c r="S217" t="s">
        <v>44</v>
      </c>
      <c r="T217" t="s">
        <v>45</v>
      </c>
      <c r="U217" t="s">
        <v>47</v>
      </c>
      <c r="V217" t="s">
        <v>1204</v>
      </c>
      <c r="W217" t="s">
        <v>47</v>
      </c>
      <c r="X217" t="s">
        <v>830</v>
      </c>
    </row>
    <row r="218" spans="1:24" x14ac:dyDescent="0.3">
      <c r="A218" t="s">
        <v>1421</v>
      </c>
      <c r="B218" t="s">
        <v>831</v>
      </c>
      <c r="C218" t="s">
        <v>46</v>
      </c>
      <c r="D218" t="s">
        <v>831</v>
      </c>
      <c r="E218" t="s">
        <v>47</v>
      </c>
      <c r="F218" t="s">
        <v>383</v>
      </c>
      <c r="G218" t="s">
        <v>382</v>
      </c>
      <c r="H218" t="s">
        <v>17</v>
      </c>
      <c r="I218" t="s">
        <v>383</v>
      </c>
      <c r="J218" t="s">
        <v>18</v>
      </c>
      <c r="K218" t="s">
        <v>831</v>
      </c>
      <c r="L218" t="s">
        <v>831</v>
      </c>
      <c r="M218" t="s">
        <v>22</v>
      </c>
      <c r="N218" t="s">
        <v>1210</v>
      </c>
      <c r="O218" t="s">
        <v>1207</v>
      </c>
      <c r="P218" t="s">
        <v>376</v>
      </c>
      <c r="Q218" t="s">
        <v>377</v>
      </c>
      <c r="R218" t="s">
        <v>47</v>
      </c>
      <c r="S218" t="s">
        <v>56</v>
      </c>
      <c r="T218" t="s">
        <v>57</v>
      </c>
      <c r="U218" t="s">
        <v>47</v>
      </c>
      <c r="V218" t="s">
        <v>1204</v>
      </c>
      <c r="W218" t="s">
        <v>1206</v>
      </c>
      <c r="X218" t="s">
        <v>832</v>
      </c>
    </row>
    <row r="219" spans="1:24" x14ac:dyDescent="0.3">
      <c r="A219" t="s">
        <v>1421</v>
      </c>
      <c r="B219" t="s">
        <v>833</v>
      </c>
      <c r="C219" t="s">
        <v>46</v>
      </c>
      <c r="D219" t="s">
        <v>833</v>
      </c>
      <c r="E219" t="s">
        <v>47</v>
      </c>
      <c r="F219" t="s">
        <v>383</v>
      </c>
      <c r="G219" t="s">
        <v>382</v>
      </c>
      <c r="H219" t="s">
        <v>17</v>
      </c>
      <c r="I219" t="s">
        <v>383</v>
      </c>
      <c r="J219" t="s">
        <v>18</v>
      </c>
      <c r="K219" t="s">
        <v>833</v>
      </c>
      <c r="L219" t="s">
        <v>833</v>
      </c>
      <c r="M219" t="s">
        <v>22</v>
      </c>
      <c r="N219" t="s">
        <v>1210</v>
      </c>
      <c r="O219" t="s">
        <v>1207</v>
      </c>
      <c r="P219" t="s">
        <v>376</v>
      </c>
      <c r="Q219" t="s">
        <v>377</v>
      </c>
      <c r="R219" t="s">
        <v>47</v>
      </c>
      <c r="S219" t="s">
        <v>56</v>
      </c>
      <c r="T219" t="s">
        <v>57</v>
      </c>
      <c r="U219" t="s">
        <v>47</v>
      </c>
      <c r="V219" t="s">
        <v>1204</v>
      </c>
      <c r="W219" t="s">
        <v>47</v>
      </c>
      <c r="X219" t="s">
        <v>834</v>
      </c>
    </row>
    <row r="220" spans="1:24" x14ac:dyDescent="0.3">
      <c r="A220" t="s">
        <v>1421</v>
      </c>
      <c r="B220" t="s">
        <v>1211</v>
      </c>
      <c r="C220" t="s">
        <v>396</v>
      </c>
      <c r="D220" t="s">
        <v>1211</v>
      </c>
      <c r="E220" t="s">
        <v>47</v>
      </c>
      <c r="F220" t="s">
        <v>383</v>
      </c>
      <c r="G220" t="s">
        <v>382</v>
      </c>
      <c r="H220" t="s">
        <v>17</v>
      </c>
      <c r="I220" t="s">
        <v>383</v>
      </c>
      <c r="J220" t="s">
        <v>18</v>
      </c>
      <c r="K220" t="s">
        <v>1211</v>
      </c>
      <c r="L220" t="s">
        <v>1211</v>
      </c>
      <c r="M220" t="s">
        <v>22</v>
      </c>
      <c r="N220" t="s">
        <v>1210</v>
      </c>
      <c r="O220" t="s">
        <v>1207</v>
      </c>
      <c r="P220" t="s">
        <v>376</v>
      </c>
      <c r="Q220" t="s">
        <v>377</v>
      </c>
      <c r="R220" t="s">
        <v>47</v>
      </c>
      <c r="S220" t="s">
        <v>383</v>
      </c>
      <c r="T220" t="s">
        <v>392</v>
      </c>
      <c r="U220" t="s">
        <v>47</v>
      </c>
      <c r="V220" t="s">
        <v>47</v>
      </c>
      <c r="W220" t="s">
        <v>47</v>
      </c>
      <c r="X220" t="s">
        <v>835</v>
      </c>
    </row>
    <row r="221" spans="1:24" x14ac:dyDescent="0.3">
      <c r="A221" t="s">
        <v>1421</v>
      </c>
      <c r="B221" t="s">
        <v>1212</v>
      </c>
      <c r="C221" t="s">
        <v>396</v>
      </c>
      <c r="D221" t="s">
        <v>1212</v>
      </c>
      <c r="E221" t="s">
        <v>47</v>
      </c>
      <c r="F221" t="s">
        <v>383</v>
      </c>
      <c r="G221" t="s">
        <v>382</v>
      </c>
      <c r="H221" t="s">
        <v>17</v>
      </c>
      <c r="I221" t="s">
        <v>383</v>
      </c>
      <c r="J221" t="s">
        <v>18</v>
      </c>
      <c r="K221" t="s">
        <v>1212</v>
      </c>
      <c r="L221" t="s">
        <v>1212</v>
      </c>
      <c r="M221" t="s">
        <v>22</v>
      </c>
      <c r="N221" t="s">
        <v>1209</v>
      </c>
      <c r="O221" t="s">
        <v>1207</v>
      </c>
      <c r="P221" t="s">
        <v>376</v>
      </c>
      <c r="Q221" t="s">
        <v>377</v>
      </c>
      <c r="R221" t="s">
        <v>47</v>
      </c>
      <c r="S221" t="s">
        <v>393</v>
      </c>
      <c r="T221" t="s">
        <v>391</v>
      </c>
      <c r="U221" t="s">
        <v>47</v>
      </c>
      <c r="V221" t="s">
        <v>47</v>
      </c>
      <c r="W221" t="s">
        <v>47</v>
      </c>
      <c r="X221" t="s">
        <v>836</v>
      </c>
    </row>
    <row r="222" spans="1:24" x14ac:dyDescent="0.3">
      <c r="A222" t="s">
        <v>1421</v>
      </c>
      <c r="B222" t="s">
        <v>1213</v>
      </c>
      <c r="C222" t="s">
        <v>396</v>
      </c>
      <c r="D222" t="s">
        <v>1213</v>
      </c>
      <c r="E222" t="s">
        <v>47</v>
      </c>
      <c r="F222" t="s">
        <v>383</v>
      </c>
      <c r="G222" t="s">
        <v>382</v>
      </c>
      <c r="H222" t="s">
        <v>17</v>
      </c>
      <c r="I222" t="s">
        <v>383</v>
      </c>
      <c r="J222" t="s">
        <v>18</v>
      </c>
      <c r="K222" t="s">
        <v>1213</v>
      </c>
      <c r="L222" t="s">
        <v>1213</v>
      </c>
      <c r="M222" t="s">
        <v>22</v>
      </c>
      <c r="N222" t="s">
        <v>1209</v>
      </c>
      <c r="O222" t="s">
        <v>1207</v>
      </c>
      <c r="P222" t="s">
        <v>405</v>
      </c>
      <c r="Q222" t="s">
        <v>1196</v>
      </c>
      <c r="R222" t="s">
        <v>47</v>
      </c>
      <c r="S222" t="s">
        <v>40</v>
      </c>
      <c r="T222" t="s">
        <v>41</v>
      </c>
      <c r="U222" t="s">
        <v>47</v>
      </c>
      <c r="V222" t="s">
        <v>47</v>
      </c>
      <c r="W222" t="s">
        <v>1206</v>
      </c>
      <c r="X222" t="s">
        <v>837</v>
      </c>
    </row>
    <row r="223" spans="1:24" x14ac:dyDescent="0.3">
      <c r="A223" t="s">
        <v>1421</v>
      </c>
      <c r="B223" t="s">
        <v>1214</v>
      </c>
      <c r="C223" t="s">
        <v>396</v>
      </c>
      <c r="D223" t="s">
        <v>1214</v>
      </c>
      <c r="E223" t="s">
        <v>47</v>
      </c>
      <c r="F223" t="s">
        <v>383</v>
      </c>
      <c r="G223" t="s">
        <v>382</v>
      </c>
      <c r="H223" t="s">
        <v>17</v>
      </c>
      <c r="I223" t="s">
        <v>383</v>
      </c>
      <c r="J223" t="s">
        <v>18</v>
      </c>
      <c r="K223" t="s">
        <v>1214</v>
      </c>
      <c r="L223" t="s">
        <v>1214</v>
      </c>
      <c r="M223" t="s">
        <v>22</v>
      </c>
      <c r="N223" t="s">
        <v>1209</v>
      </c>
      <c r="O223" t="s">
        <v>1207</v>
      </c>
      <c r="P223" t="s">
        <v>405</v>
      </c>
      <c r="Q223" t="s">
        <v>1196</v>
      </c>
      <c r="R223" t="s">
        <v>47</v>
      </c>
      <c r="S223" t="s">
        <v>40</v>
      </c>
      <c r="T223" t="s">
        <v>41</v>
      </c>
      <c r="U223" t="s">
        <v>47</v>
      </c>
      <c r="V223" t="s">
        <v>47</v>
      </c>
      <c r="W223" t="s">
        <v>47</v>
      </c>
      <c r="X223" t="s">
        <v>838</v>
      </c>
    </row>
    <row r="224" spans="1:24" x14ac:dyDescent="0.3">
      <c r="A224" t="s">
        <v>1421</v>
      </c>
      <c r="B224" t="s">
        <v>1215</v>
      </c>
      <c r="C224" t="s">
        <v>396</v>
      </c>
      <c r="D224" t="s">
        <v>1215</v>
      </c>
      <c r="E224" t="s">
        <v>47</v>
      </c>
      <c r="F224" t="s">
        <v>383</v>
      </c>
      <c r="G224" t="s">
        <v>382</v>
      </c>
      <c r="H224" t="s">
        <v>17</v>
      </c>
      <c r="I224" t="s">
        <v>383</v>
      </c>
      <c r="J224" t="s">
        <v>18</v>
      </c>
      <c r="K224" t="s">
        <v>1215</v>
      </c>
      <c r="L224" t="s">
        <v>1215</v>
      </c>
      <c r="M224" t="s">
        <v>22</v>
      </c>
      <c r="N224" t="s">
        <v>1210</v>
      </c>
      <c r="O224" t="s">
        <v>1207</v>
      </c>
      <c r="P224" t="s">
        <v>405</v>
      </c>
      <c r="Q224" t="s">
        <v>1196</v>
      </c>
      <c r="R224" t="s">
        <v>47</v>
      </c>
      <c r="S224" t="s">
        <v>19</v>
      </c>
      <c r="T224" t="s">
        <v>53</v>
      </c>
      <c r="U224" t="s">
        <v>47</v>
      </c>
      <c r="V224" t="s">
        <v>47</v>
      </c>
      <c r="W224" t="s">
        <v>1206</v>
      </c>
      <c r="X224" t="s">
        <v>839</v>
      </c>
    </row>
    <row r="225" spans="1:24" x14ac:dyDescent="0.3">
      <c r="A225" t="s">
        <v>1421</v>
      </c>
      <c r="B225" t="s">
        <v>1216</v>
      </c>
      <c r="C225" t="s">
        <v>396</v>
      </c>
      <c r="D225" t="s">
        <v>1216</v>
      </c>
      <c r="E225" t="s">
        <v>47</v>
      </c>
      <c r="F225" t="s">
        <v>383</v>
      </c>
      <c r="G225" t="s">
        <v>382</v>
      </c>
      <c r="H225" t="s">
        <v>17</v>
      </c>
      <c r="I225" t="s">
        <v>383</v>
      </c>
      <c r="J225" t="s">
        <v>18</v>
      </c>
      <c r="K225" t="s">
        <v>1216</v>
      </c>
      <c r="L225" t="s">
        <v>1216</v>
      </c>
      <c r="M225" t="s">
        <v>22</v>
      </c>
      <c r="N225" t="s">
        <v>1210</v>
      </c>
      <c r="O225" t="s">
        <v>1207</v>
      </c>
      <c r="P225" t="s">
        <v>405</v>
      </c>
      <c r="Q225" t="s">
        <v>1196</v>
      </c>
      <c r="R225" t="s">
        <v>47</v>
      </c>
      <c r="S225" t="s">
        <v>19</v>
      </c>
      <c r="T225" t="s">
        <v>53</v>
      </c>
      <c r="U225" t="s">
        <v>47</v>
      </c>
      <c r="V225" t="s">
        <v>47</v>
      </c>
      <c r="W225" t="s">
        <v>47</v>
      </c>
      <c r="X225" t="s">
        <v>840</v>
      </c>
    </row>
    <row r="226" spans="1:24" x14ac:dyDescent="0.3">
      <c r="A226" t="s">
        <v>1421</v>
      </c>
      <c r="B226" t="s">
        <v>1217</v>
      </c>
      <c r="C226" t="s">
        <v>396</v>
      </c>
      <c r="D226" t="s">
        <v>1217</v>
      </c>
      <c r="E226" t="s">
        <v>47</v>
      </c>
      <c r="F226" t="s">
        <v>19</v>
      </c>
      <c r="G226" t="s">
        <v>21</v>
      </c>
      <c r="H226" t="s">
        <v>17</v>
      </c>
      <c r="I226" t="s">
        <v>19</v>
      </c>
      <c r="J226" t="s">
        <v>18</v>
      </c>
      <c r="K226" t="s">
        <v>1217</v>
      </c>
      <c r="L226" t="s">
        <v>1217</v>
      </c>
      <c r="M226" t="s">
        <v>22</v>
      </c>
      <c r="N226" t="s">
        <v>1210</v>
      </c>
      <c r="O226" t="s">
        <v>1207</v>
      </c>
      <c r="P226" t="s">
        <v>376</v>
      </c>
      <c r="Q226" t="s">
        <v>377</v>
      </c>
      <c r="R226" t="s">
        <v>47</v>
      </c>
      <c r="S226" t="s">
        <v>383</v>
      </c>
      <c r="T226" t="s">
        <v>392</v>
      </c>
      <c r="U226" t="s">
        <v>47</v>
      </c>
      <c r="V226" t="s">
        <v>47</v>
      </c>
      <c r="W226" t="s">
        <v>1206</v>
      </c>
      <c r="X226" t="s">
        <v>841</v>
      </c>
    </row>
    <row r="227" spans="1:24" x14ac:dyDescent="0.3">
      <c r="A227" t="s">
        <v>1421</v>
      </c>
      <c r="B227" t="s">
        <v>1218</v>
      </c>
      <c r="C227" t="s">
        <v>396</v>
      </c>
      <c r="D227" t="s">
        <v>1218</v>
      </c>
      <c r="E227" t="s">
        <v>47</v>
      </c>
      <c r="F227" t="s">
        <v>19</v>
      </c>
      <c r="G227" t="s">
        <v>21</v>
      </c>
      <c r="H227" t="s">
        <v>17</v>
      </c>
      <c r="I227" t="s">
        <v>19</v>
      </c>
      <c r="J227" t="s">
        <v>18</v>
      </c>
      <c r="K227" t="s">
        <v>1218</v>
      </c>
      <c r="L227" t="s">
        <v>1218</v>
      </c>
      <c r="M227" t="s">
        <v>22</v>
      </c>
      <c r="N227" t="s">
        <v>1210</v>
      </c>
      <c r="O227" t="s">
        <v>1207</v>
      </c>
      <c r="P227" t="s">
        <v>376</v>
      </c>
      <c r="Q227" t="s">
        <v>377</v>
      </c>
      <c r="R227" t="s">
        <v>47</v>
      </c>
      <c r="S227" t="s">
        <v>383</v>
      </c>
      <c r="T227" t="s">
        <v>392</v>
      </c>
      <c r="U227" t="s">
        <v>47</v>
      </c>
      <c r="V227" t="s">
        <v>47</v>
      </c>
      <c r="W227" t="s">
        <v>47</v>
      </c>
      <c r="X227" t="s">
        <v>842</v>
      </c>
    </row>
    <row r="228" spans="1:24" x14ac:dyDescent="0.3">
      <c r="A228" t="s">
        <v>1421</v>
      </c>
      <c r="B228" t="s">
        <v>1219</v>
      </c>
      <c r="C228" t="s">
        <v>396</v>
      </c>
      <c r="D228" t="s">
        <v>1219</v>
      </c>
      <c r="E228" t="s">
        <v>47</v>
      </c>
      <c r="F228" t="s">
        <v>19</v>
      </c>
      <c r="G228" t="s">
        <v>21</v>
      </c>
      <c r="H228" t="s">
        <v>17</v>
      </c>
      <c r="I228" t="s">
        <v>19</v>
      </c>
      <c r="J228" t="s">
        <v>18</v>
      </c>
      <c r="K228" t="s">
        <v>1219</v>
      </c>
      <c r="L228" t="s">
        <v>1219</v>
      </c>
      <c r="M228" t="s">
        <v>22</v>
      </c>
      <c r="N228" t="s">
        <v>1209</v>
      </c>
      <c r="O228" t="s">
        <v>1207</v>
      </c>
      <c r="P228" t="s">
        <v>376</v>
      </c>
      <c r="Q228" t="s">
        <v>377</v>
      </c>
      <c r="R228" t="s">
        <v>47</v>
      </c>
      <c r="S228" t="s">
        <v>393</v>
      </c>
      <c r="T228" t="s">
        <v>391</v>
      </c>
      <c r="U228" t="s">
        <v>47</v>
      </c>
      <c r="V228" t="s">
        <v>47</v>
      </c>
      <c r="W228" t="s">
        <v>1206</v>
      </c>
      <c r="X228" t="s">
        <v>843</v>
      </c>
    </row>
    <row r="229" spans="1:24" x14ac:dyDescent="0.3">
      <c r="A229" t="s">
        <v>1421</v>
      </c>
      <c r="B229" t="s">
        <v>1220</v>
      </c>
      <c r="C229" t="s">
        <v>396</v>
      </c>
      <c r="D229" t="s">
        <v>1220</v>
      </c>
      <c r="E229" t="s">
        <v>47</v>
      </c>
      <c r="F229" t="s">
        <v>19</v>
      </c>
      <c r="G229" t="s">
        <v>21</v>
      </c>
      <c r="H229" t="s">
        <v>17</v>
      </c>
      <c r="I229" t="s">
        <v>19</v>
      </c>
      <c r="J229" t="s">
        <v>18</v>
      </c>
      <c r="K229" t="s">
        <v>1220</v>
      </c>
      <c r="L229" t="s">
        <v>1220</v>
      </c>
      <c r="M229" t="s">
        <v>22</v>
      </c>
      <c r="N229" t="s">
        <v>1209</v>
      </c>
      <c r="O229" t="s">
        <v>1207</v>
      </c>
      <c r="P229" t="s">
        <v>376</v>
      </c>
      <c r="Q229" t="s">
        <v>377</v>
      </c>
      <c r="R229" t="s">
        <v>47</v>
      </c>
      <c r="S229" t="s">
        <v>393</v>
      </c>
      <c r="T229" t="s">
        <v>391</v>
      </c>
      <c r="U229" t="s">
        <v>47</v>
      </c>
      <c r="V229" t="s">
        <v>47</v>
      </c>
      <c r="W229" t="s">
        <v>47</v>
      </c>
      <c r="X229" t="s">
        <v>844</v>
      </c>
    </row>
    <row r="230" spans="1:24" x14ac:dyDescent="0.3">
      <c r="A230" t="s">
        <v>1421</v>
      </c>
      <c r="B230" t="s">
        <v>1221</v>
      </c>
      <c r="C230" t="s">
        <v>396</v>
      </c>
      <c r="D230" t="s">
        <v>1221</v>
      </c>
      <c r="E230" t="s">
        <v>47</v>
      </c>
      <c r="F230" t="s">
        <v>383</v>
      </c>
      <c r="G230" t="s">
        <v>382</v>
      </c>
      <c r="H230" t="s">
        <v>17</v>
      </c>
      <c r="I230" t="s">
        <v>383</v>
      </c>
      <c r="J230" t="s">
        <v>18</v>
      </c>
      <c r="K230" t="s">
        <v>1221</v>
      </c>
      <c r="L230" t="s">
        <v>1221</v>
      </c>
      <c r="M230" t="s">
        <v>22</v>
      </c>
      <c r="N230" t="s">
        <v>1210</v>
      </c>
      <c r="O230" t="s">
        <v>1207</v>
      </c>
      <c r="P230" t="s">
        <v>376</v>
      </c>
      <c r="Q230" t="s">
        <v>377</v>
      </c>
      <c r="R230" t="s">
        <v>47</v>
      </c>
      <c r="S230" t="s">
        <v>19</v>
      </c>
      <c r="T230" t="s">
        <v>53</v>
      </c>
      <c r="U230" t="s">
        <v>47</v>
      </c>
      <c r="V230" t="s">
        <v>47</v>
      </c>
      <c r="W230" t="s">
        <v>1206</v>
      </c>
      <c r="X230" t="s">
        <v>845</v>
      </c>
    </row>
    <row r="231" spans="1:24" x14ac:dyDescent="0.3">
      <c r="A231" t="s">
        <v>1421</v>
      </c>
      <c r="B231" t="s">
        <v>1222</v>
      </c>
      <c r="C231" t="s">
        <v>396</v>
      </c>
      <c r="D231" t="s">
        <v>1222</v>
      </c>
      <c r="E231" t="s">
        <v>47</v>
      </c>
      <c r="F231" t="s">
        <v>383</v>
      </c>
      <c r="G231" t="s">
        <v>382</v>
      </c>
      <c r="H231" t="s">
        <v>17</v>
      </c>
      <c r="I231" t="s">
        <v>383</v>
      </c>
      <c r="J231" t="s">
        <v>18</v>
      </c>
      <c r="K231" t="s">
        <v>1222</v>
      </c>
      <c r="L231" t="s">
        <v>1222</v>
      </c>
      <c r="M231" t="s">
        <v>22</v>
      </c>
      <c r="N231" t="s">
        <v>1210</v>
      </c>
      <c r="O231" t="s">
        <v>1207</v>
      </c>
      <c r="P231" t="s">
        <v>376</v>
      </c>
      <c r="Q231" t="s">
        <v>377</v>
      </c>
      <c r="R231" t="s">
        <v>47</v>
      </c>
      <c r="S231" t="s">
        <v>19</v>
      </c>
      <c r="T231" t="s">
        <v>53</v>
      </c>
      <c r="U231" t="s">
        <v>47</v>
      </c>
      <c r="V231" t="s">
        <v>47</v>
      </c>
      <c r="W231" t="s">
        <v>47</v>
      </c>
      <c r="X231" t="s">
        <v>846</v>
      </c>
    </row>
    <row r="232" spans="1:24" x14ac:dyDescent="0.3">
      <c r="A232" t="s">
        <v>1421</v>
      </c>
      <c r="B232" t="s">
        <v>1223</v>
      </c>
      <c r="C232" t="s">
        <v>396</v>
      </c>
      <c r="D232" t="s">
        <v>1223</v>
      </c>
      <c r="E232" t="s">
        <v>47</v>
      </c>
      <c r="F232" t="s">
        <v>383</v>
      </c>
      <c r="G232" t="s">
        <v>382</v>
      </c>
      <c r="H232" t="s">
        <v>17</v>
      </c>
      <c r="I232" t="s">
        <v>383</v>
      </c>
      <c r="J232" t="s">
        <v>18</v>
      </c>
      <c r="K232" t="s">
        <v>1223</v>
      </c>
      <c r="L232" t="s">
        <v>1223</v>
      </c>
      <c r="M232" t="s">
        <v>22</v>
      </c>
      <c r="N232" t="s">
        <v>1209</v>
      </c>
      <c r="O232" t="s">
        <v>1207</v>
      </c>
      <c r="P232" t="s">
        <v>376</v>
      </c>
      <c r="Q232" t="s">
        <v>377</v>
      </c>
      <c r="R232" t="s">
        <v>47</v>
      </c>
      <c r="S232" t="s">
        <v>40</v>
      </c>
      <c r="T232" t="s">
        <v>41</v>
      </c>
      <c r="U232" t="s">
        <v>47</v>
      </c>
      <c r="V232" t="s">
        <v>47</v>
      </c>
      <c r="W232" t="s">
        <v>1206</v>
      </c>
      <c r="X232" t="s">
        <v>847</v>
      </c>
    </row>
    <row r="233" spans="1:24" x14ac:dyDescent="0.3">
      <c r="A233" t="s">
        <v>1421</v>
      </c>
      <c r="B233" t="s">
        <v>1224</v>
      </c>
      <c r="C233" t="s">
        <v>396</v>
      </c>
      <c r="D233" t="s">
        <v>1224</v>
      </c>
      <c r="E233" t="s">
        <v>47</v>
      </c>
      <c r="F233" t="s">
        <v>383</v>
      </c>
      <c r="G233" t="s">
        <v>382</v>
      </c>
      <c r="H233" t="s">
        <v>17</v>
      </c>
      <c r="I233" t="s">
        <v>383</v>
      </c>
      <c r="J233" t="s">
        <v>18</v>
      </c>
      <c r="K233" t="s">
        <v>1224</v>
      </c>
      <c r="L233" t="s">
        <v>1224</v>
      </c>
      <c r="M233" t="s">
        <v>22</v>
      </c>
      <c r="N233" t="s">
        <v>1209</v>
      </c>
      <c r="O233" t="s">
        <v>1207</v>
      </c>
      <c r="P233" t="s">
        <v>376</v>
      </c>
      <c r="Q233" t="s">
        <v>377</v>
      </c>
      <c r="R233" t="s">
        <v>47</v>
      </c>
      <c r="S233" t="s">
        <v>40</v>
      </c>
      <c r="T233" t="s">
        <v>41</v>
      </c>
      <c r="U233" t="s">
        <v>47</v>
      </c>
      <c r="V233" t="s">
        <v>47</v>
      </c>
      <c r="W233" t="s">
        <v>47</v>
      </c>
      <c r="X233" t="s">
        <v>848</v>
      </c>
    </row>
    <row r="234" spans="1:24" x14ac:dyDescent="0.3">
      <c r="A234" t="s">
        <v>1421</v>
      </c>
      <c r="B234" t="s">
        <v>1225</v>
      </c>
      <c r="C234" t="s">
        <v>396</v>
      </c>
      <c r="D234" t="s">
        <v>1225</v>
      </c>
      <c r="E234" t="s">
        <v>47</v>
      </c>
      <c r="F234" t="s">
        <v>383</v>
      </c>
      <c r="G234" t="s">
        <v>382</v>
      </c>
      <c r="H234" t="s">
        <v>17</v>
      </c>
      <c r="I234" t="s">
        <v>383</v>
      </c>
      <c r="J234" t="s">
        <v>18</v>
      </c>
      <c r="K234" t="s">
        <v>1225</v>
      </c>
      <c r="L234" t="s">
        <v>1225</v>
      </c>
      <c r="M234" t="s">
        <v>22</v>
      </c>
      <c r="N234" t="s">
        <v>1210</v>
      </c>
      <c r="O234" t="s">
        <v>1207</v>
      </c>
      <c r="P234" t="s">
        <v>405</v>
      </c>
      <c r="Q234" t="s">
        <v>1196</v>
      </c>
      <c r="R234" t="s">
        <v>47</v>
      </c>
      <c r="S234" t="s">
        <v>56</v>
      </c>
      <c r="T234" t="s">
        <v>57</v>
      </c>
      <c r="U234" t="s">
        <v>47</v>
      </c>
      <c r="V234" t="s">
        <v>47</v>
      </c>
      <c r="W234" t="s">
        <v>1206</v>
      </c>
      <c r="X234" t="s">
        <v>849</v>
      </c>
    </row>
    <row r="235" spans="1:24" x14ac:dyDescent="0.3">
      <c r="A235" t="s">
        <v>1421</v>
      </c>
      <c r="B235" t="s">
        <v>1226</v>
      </c>
      <c r="C235" t="s">
        <v>396</v>
      </c>
      <c r="D235" t="s">
        <v>1226</v>
      </c>
      <c r="E235" t="s">
        <v>47</v>
      </c>
      <c r="F235" t="s">
        <v>383</v>
      </c>
      <c r="G235" t="s">
        <v>382</v>
      </c>
      <c r="H235" t="s">
        <v>17</v>
      </c>
      <c r="I235" t="s">
        <v>383</v>
      </c>
      <c r="J235" t="s">
        <v>18</v>
      </c>
      <c r="K235" t="s">
        <v>1226</v>
      </c>
      <c r="L235" t="s">
        <v>1226</v>
      </c>
      <c r="M235" t="s">
        <v>22</v>
      </c>
      <c r="N235" t="s">
        <v>1210</v>
      </c>
      <c r="O235" t="s">
        <v>1207</v>
      </c>
      <c r="P235" t="s">
        <v>405</v>
      </c>
      <c r="Q235" t="s">
        <v>1196</v>
      </c>
      <c r="R235" t="s">
        <v>47</v>
      </c>
      <c r="S235" t="s">
        <v>56</v>
      </c>
      <c r="T235" t="s">
        <v>57</v>
      </c>
      <c r="U235" t="s">
        <v>47</v>
      </c>
      <c r="V235" t="s">
        <v>47</v>
      </c>
      <c r="W235" t="s">
        <v>47</v>
      </c>
      <c r="X235" t="s">
        <v>850</v>
      </c>
    </row>
    <row r="236" spans="1:24" x14ac:dyDescent="0.3">
      <c r="A236" t="s">
        <v>1421</v>
      </c>
      <c r="B236" t="s">
        <v>1227</v>
      </c>
      <c r="C236" t="s">
        <v>396</v>
      </c>
      <c r="D236" t="s">
        <v>1227</v>
      </c>
      <c r="E236" t="s">
        <v>47</v>
      </c>
      <c r="F236" t="s">
        <v>383</v>
      </c>
      <c r="G236" t="s">
        <v>382</v>
      </c>
      <c r="H236" t="s">
        <v>17</v>
      </c>
      <c r="I236" t="s">
        <v>383</v>
      </c>
      <c r="J236" t="s">
        <v>18</v>
      </c>
      <c r="K236" t="s">
        <v>1227</v>
      </c>
      <c r="L236" t="s">
        <v>1227</v>
      </c>
      <c r="M236" t="s">
        <v>22</v>
      </c>
      <c r="N236" t="s">
        <v>1209</v>
      </c>
      <c r="O236" t="s">
        <v>1207</v>
      </c>
      <c r="P236" t="s">
        <v>405</v>
      </c>
      <c r="Q236" t="s">
        <v>1196</v>
      </c>
      <c r="R236" t="s">
        <v>47</v>
      </c>
      <c r="S236" t="s">
        <v>44</v>
      </c>
      <c r="T236" t="s">
        <v>45</v>
      </c>
      <c r="U236" t="s">
        <v>47</v>
      </c>
      <c r="V236" t="s">
        <v>47</v>
      </c>
      <c r="W236" t="s">
        <v>1206</v>
      </c>
      <c r="X236" t="s">
        <v>851</v>
      </c>
    </row>
    <row r="237" spans="1:24" x14ac:dyDescent="0.3">
      <c r="A237" t="s">
        <v>1421</v>
      </c>
      <c r="B237" t="s">
        <v>1228</v>
      </c>
      <c r="C237" t="s">
        <v>396</v>
      </c>
      <c r="D237" t="s">
        <v>1228</v>
      </c>
      <c r="E237" t="s">
        <v>47</v>
      </c>
      <c r="F237" t="s">
        <v>383</v>
      </c>
      <c r="G237" t="s">
        <v>382</v>
      </c>
      <c r="H237" t="s">
        <v>17</v>
      </c>
      <c r="I237" t="s">
        <v>383</v>
      </c>
      <c r="J237" t="s">
        <v>18</v>
      </c>
      <c r="K237" t="s">
        <v>1228</v>
      </c>
      <c r="L237" t="s">
        <v>1228</v>
      </c>
      <c r="M237" t="s">
        <v>22</v>
      </c>
      <c r="N237" t="s">
        <v>1209</v>
      </c>
      <c r="O237" t="s">
        <v>1207</v>
      </c>
      <c r="P237" t="s">
        <v>405</v>
      </c>
      <c r="Q237" t="s">
        <v>1196</v>
      </c>
      <c r="R237" t="s">
        <v>47</v>
      </c>
      <c r="S237" t="s">
        <v>44</v>
      </c>
      <c r="T237" t="s">
        <v>45</v>
      </c>
      <c r="U237" t="s">
        <v>47</v>
      </c>
      <c r="V237" t="s">
        <v>47</v>
      </c>
      <c r="W237" t="s">
        <v>47</v>
      </c>
      <c r="X237" t="s">
        <v>852</v>
      </c>
    </row>
    <row r="238" spans="1:24" x14ac:dyDescent="0.3">
      <c r="A238" t="s">
        <v>1421</v>
      </c>
      <c r="B238" t="s">
        <v>1229</v>
      </c>
      <c r="C238" t="s">
        <v>396</v>
      </c>
      <c r="D238" t="s">
        <v>1229</v>
      </c>
      <c r="E238" t="s">
        <v>47</v>
      </c>
      <c r="F238" t="s">
        <v>19</v>
      </c>
      <c r="G238" t="s">
        <v>21</v>
      </c>
      <c r="H238" t="s">
        <v>17</v>
      </c>
      <c r="I238" t="s">
        <v>19</v>
      </c>
      <c r="J238" t="s">
        <v>18</v>
      </c>
      <c r="K238" t="s">
        <v>1229</v>
      </c>
      <c r="L238" t="s">
        <v>1229</v>
      </c>
      <c r="M238" t="s">
        <v>22</v>
      </c>
      <c r="N238" t="s">
        <v>1209</v>
      </c>
      <c r="O238" t="s">
        <v>1207</v>
      </c>
      <c r="P238" t="s">
        <v>376</v>
      </c>
      <c r="Q238" t="s">
        <v>377</v>
      </c>
      <c r="R238" t="s">
        <v>47</v>
      </c>
      <c r="S238" t="s">
        <v>42</v>
      </c>
      <c r="T238" t="s">
        <v>37</v>
      </c>
      <c r="U238" t="s">
        <v>1200</v>
      </c>
      <c r="V238" t="s">
        <v>47</v>
      </c>
      <c r="W238" t="s">
        <v>47</v>
      </c>
      <c r="X238" t="s">
        <v>853</v>
      </c>
    </row>
    <row r="239" spans="1:24" x14ac:dyDescent="0.3">
      <c r="A239" t="s">
        <v>1421</v>
      </c>
      <c r="B239" t="s">
        <v>1230</v>
      </c>
      <c r="C239" t="s">
        <v>396</v>
      </c>
      <c r="D239" t="s">
        <v>1230</v>
      </c>
      <c r="E239" t="s">
        <v>47</v>
      </c>
      <c r="F239" t="s">
        <v>19</v>
      </c>
      <c r="G239" t="s">
        <v>21</v>
      </c>
      <c r="H239" t="s">
        <v>17</v>
      </c>
      <c r="I239" t="s">
        <v>19</v>
      </c>
      <c r="J239" t="s">
        <v>18</v>
      </c>
      <c r="K239" t="s">
        <v>1230</v>
      </c>
      <c r="L239" t="s">
        <v>1230</v>
      </c>
      <c r="M239" t="s">
        <v>22</v>
      </c>
      <c r="N239" t="s">
        <v>1209</v>
      </c>
      <c r="O239" t="s">
        <v>1207</v>
      </c>
      <c r="P239" t="s">
        <v>376</v>
      </c>
      <c r="Q239" t="s">
        <v>377</v>
      </c>
      <c r="R239" t="s">
        <v>47</v>
      </c>
      <c r="S239" t="s">
        <v>42</v>
      </c>
      <c r="T239" t="s">
        <v>37</v>
      </c>
      <c r="U239" t="s">
        <v>1201</v>
      </c>
      <c r="V239" t="s">
        <v>47</v>
      </c>
      <c r="W239" t="s">
        <v>47</v>
      </c>
      <c r="X239" t="s">
        <v>854</v>
      </c>
    </row>
    <row r="240" spans="1:24" x14ac:dyDescent="0.3">
      <c r="A240" t="s">
        <v>1421</v>
      </c>
      <c r="B240" t="s">
        <v>1231</v>
      </c>
      <c r="C240" t="s">
        <v>396</v>
      </c>
      <c r="D240" t="s">
        <v>1231</v>
      </c>
      <c r="E240" t="s">
        <v>47</v>
      </c>
      <c r="F240" t="s">
        <v>19</v>
      </c>
      <c r="G240" t="s">
        <v>21</v>
      </c>
      <c r="H240" t="s">
        <v>17</v>
      </c>
      <c r="I240" t="s">
        <v>19</v>
      </c>
      <c r="J240" t="s">
        <v>18</v>
      </c>
      <c r="K240" t="s">
        <v>1231</v>
      </c>
      <c r="L240" t="s">
        <v>1231</v>
      </c>
      <c r="M240" t="s">
        <v>22</v>
      </c>
      <c r="N240" t="s">
        <v>1209</v>
      </c>
      <c r="O240" t="s">
        <v>1207</v>
      </c>
      <c r="P240" t="s">
        <v>376</v>
      </c>
      <c r="Q240" t="s">
        <v>377</v>
      </c>
      <c r="R240" t="s">
        <v>47</v>
      </c>
      <c r="S240" t="s">
        <v>42</v>
      </c>
      <c r="T240" t="s">
        <v>37</v>
      </c>
      <c r="U240" t="s">
        <v>1202</v>
      </c>
      <c r="V240" t="s">
        <v>47</v>
      </c>
      <c r="W240" t="s">
        <v>47</v>
      </c>
      <c r="X240" t="s">
        <v>855</v>
      </c>
    </row>
    <row r="241" spans="1:24" x14ac:dyDescent="0.3">
      <c r="A241" t="s">
        <v>1421</v>
      </c>
      <c r="B241" t="s">
        <v>1232</v>
      </c>
      <c r="C241" t="s">
        <v>396</v>
      </c>
      <c r="D241" t="s">
        <v>1232</v>
      </c>
      <c r="E241" t="s">
        <v>47</v>
      </c>
      <c r="F241" t="s">
        <v>383</v>
      </c>
      <c r="G241" t="s">
        <v>382</v>
      </c>
      <c r="H241" t="s">
        <v>17</v>
      </c>
      <c r="I241" t="s">
        <v>383</v>
      </c>
      <c r="J241" t="s">
        <v>18</v>
      </c>
      <c r="K241" t="s">
        <v>1232</v>
      </c>
      <c r="L241" t="s">
        <v>1232</v>
      </c>
      <c r="M241" t="s">
        <v>22</v>
      </c>
      <c r="N241" t="s">
        <v>1209</v>
      </c>
      <c r="O241" t="s">
        <v>1207</v>
      </c>
      <c r="P241" t="s">
        <v>376</v>
      </c>
      <c r="Q241" t="s">
        <v>377</v>
      </c>
      <c r="R241" t="s">
        <v>47</v>
      </c>
      <c r="S241" t="s">
        <v>42</v>
      </c>
      <c r="T241" t="s">
        <v>37</v>
      </c>
      <c r="U241" t="s">
        <v>1200</v>
      </c>
      <c r="V241" t="s">
        <v>47</v>
      </c>
      <c r="W241" t="s">
        <v>47</v>
      </c>
      <c r="X241" t="s">
        <v>856</v>
      </c>
    </row>
    <row r="242" spans="1:24" x14ac:dyDescent="0.3">
      <c r="A242" t="s">
        <v>1421</v>
      </c>
      <c r="B242" t="s">
        <v>1233</v>
      </c>
      <c r="C242" t="s">
        <v>396</v>
      </c>
      <c r="D242" t="s">
        <v>1233</v>
      </c>
      <c r="E242" t="s">
        <v>47</v>
      </c>
      <c r="F242" t="s">
        <v>383</v>
      </c>
      <c r="G242" t="s">
        <v>382</v>
      </c>
      <c r="H242" t="s">
        <v>17</v>
      </c>
      <c r="I242" t="s">
        <v>383</v>
      </c>
      <c r="J242" t="s">
        <v>18</v>
      </c>
      <c r="K242" t="s">
        <v>1233</v>
      </c>
      <c r="L242" t="s">
        <v>1233</v>
      </c>
      <c r="M242" t="s">
        <v>22</v>
      </c>
      <c r="N242" t="s">
        <v>1209</v>
      </c>
      <c r="O242" t="s">
        <v>1207</v>
      </c>
      <c r="P242" t="s">
        <v>376</v>
      </c>
      <c r="Q242" t="s">
        <v>377</v>
      </c>
      <c r="R242" t="s">
        <v>47</v>
      </c>
      <c r="S242" t="s">
        <v>42</v>
      </c>
      <c r="T242" t="s">
        <v>37</v>
      </c>
      <c r="U242" t="s">
        <v>1201</v>
      </c>
      <c r="V242" t="s">
        <v>47</v>
      </c>
      <c r="W242" t="s">
        <v>47</v>
      </c>
      <c r="X242" t="s">
        <v>857</v>
      </c>
    </row>
    <row r="243" spans="1:24" x14ac:dyDescent="0.3">
      <c r="A243" t="s">
        <v>1421</v>
      </c>
      <c r="B243" t="s">
        <v>1234</v>
      </c>
      <c r="C243" t="s">
        <v>396</v>
      </c>
      <c r="D243" t="s">
        <v>1234</v>
      </c>
      <c r="E243" t="s">
        <v>47</v>
      </c>
      <c r="F243" t="s">
        <v>383</v>
      </c>
      <c r="G243" t="s">
        <v>382</v>
      </c>
      <c r="H243" t="s">
        <v>17</v>
      </c>
      <c r="I243" t="s">
        <v>383</v>
      </c>
      <c r="J243" t="s">
        <v>18</v>
      </c>
      <c r="K243" t="s">
        <v>1234</v>
      </c>
      <c r="L243" t="s">
        <v>1234</v>
      </c>
      <c r="M243" t="s">
        <v>22</v>
      </c>
      <c r="N243" t="s">
        <v>1209</v>
      </c>
      <c r="O243" t="s">
        <v>1207</v>
      </c>
      <c r="P243" t="s">
        <v>376</v>
      </c>
      <c r="Q243" t="s">
        <v>377</v>
      </c>
      <c r="R243" t="s">
        <v>47</v>
      </c>
      <c r="S243" t="s">
        <v>42</v>
      </c>
      <c r="T243" t="s">
        <v>37</v>
      </c>
      <c r="U243" t="s">
        <v>1202</v>
      </c>
      <c r="V243" t="s">
        <v>47</v>
      </c>
      <c r="W243" t="s">
        <v>47</v>
      </c>
      <c r="X243" t="s">
        <v>858</v>
      </c>
    </row>
    <row r="244" spans="1:24" x14ac:dyDescent="0.3">
      <c r="A244" t="s">
        <v>1421</v>
      </c>
      <c r="B244" t="s">
        <v>1235</v>
      </c>
      <c r="C244" t="s">
        <v>396</v>
      </c>
      <c r="D244" t="s">
        <v>1235</v>
      </c>
      <c r="E244" t="s">
        <v>47</v>
      </c>
      <c r="F244" t="s">
        <v>383</v>
      </c>
      <c r="G244" t="s">
        <v>382</v>
      </c>
      <c r="H244" t="s">
        <v>17</v>
      </c>
      <c r="I244" t="s">
        <v>383</v>
      </c>
      <c r="J244" t="s">
        <v>18</v>
      </c>
      <c r="K244" t="s">
        <v>1235</v>
      </c>
      <c r="L244" t="s">
        <v>1235</v>
      </c>
      <c r="M244" t="s">
        <v>22</v>
      </c>
      <c r="N244" t="s">
        <v>1209</v>
      </c>
      <c r="O244" t="s">
        <v>1207</v>
      </c>
      <c r="P244" t="s">
        <v>376</v>
      </c>
      <c r="Q244" t="s">
        <v>377</v>
      </c>
      <c r="R244" t="s">
        <v>47</v>
      </c>
      <c r="S244" t="s">
        <v>42</v>
      </c>
      <c r="T244" t="s">
        <v>37</v>
      </c>
      <c r="U244" t="s">
        <v>1200</v>
      </c>
      <c r="V244" t="s">
        <v>47</v>
      </c>
      <c r="W244" t="s">
        <v>47</v>
      </c>
      <c r="X244" t="s">
        <v>859</v>
      </c>
    </row>
    <row r="245" spans="1:24" x14ac:dyDescent="0.3">
      <c r="A245" t="s">
        <v>1421</v>
      </c>
      <c r="B245" t="s">
        <v>1236</v>
      </c>
      <c r="C245" t="s">
        <v>396</v>
      </c>
      <c r="D245" t="s">
        <v>1236</v>
      </c>
      <c r="E245" t="s">
        <v>47</v>
      </c>
      <c r="F245" t="s">
        <v>383</v>
      </c>
      <c r="G245" t="s">
        <v>382</v>
      </c>
      <c r="H245" t="s">
        <v>17</v>
      </c>
      <c r="I245" t="s">
        <v>383</v>
      </c>
      <c r="J245" t="s">
        <v>18</v>
      </c>
      <c r="K245" t="s">
        <v>1236</v>
      </c>
      <c r="L245" t="s">
        <v>1236</v>
      </c>
      <c r="M245" t="s">
        <v>22</v>
      </c>
      <c r="N245" t="s">
        <v>1209</v>
      </c>
      <c r="O245" t="s">
        <v>1207</v>
      </c>
      <c r="P245" t="s">
        <v>376</v>
      </c>
      <c r="Q245" t="s">
        <v>377</v>
      </c>
      <c r="R245" t="s">
        <v>47</v>
      </c>
      <c r="S245" t="s">
        <v>42</v>
      </c>
      <c r="T245" t="s">
        <v>37</v>
      </c>
      <c r="U245" t="s">
        <v>1201</v>
      </c>
      <c r="V245" t="s">
        <v>47</v>
      </c>
      <c r="W245" t="s">
        <v>47</v>
      </c>
      <c r="X245" t="s">
        <v>860</v>
      </c>
    </row>
    <row r="246" spans="1:24" x14ac:dyDescent="0.3">
      <c r="A246" t="s">
        <v>1421</v>
      </c>
      <c r="B246" t="s">
        <v>1237</v>
      </c>
      <c r="C246" t="s">
        <v>396</v>
      </c>
      <c r="D246" t="s">
        <v>1237</v>
      </c>
      <c r="E246" t="s">
        <v>47</v>
      </c>
      <c r="F246" t="s">
        <v>383</v>
      </c>
      <c r="G246" t="s">
        <v>382</v>
      </c>
      <c r="H246" t="s">
        <v>17</v>
      </c>
      <c r="I246" t="s">
        <v>383</v>
      </c>
      <c r="J246" t="s">
        <v>18</v>
      </c>
      <c r="K246" t="s">
        <v>1237</v>
      </c>
      <c r="L246" t="s">
        <v>1237</v>
      </c>
      <c r="M246" t="s">
        <v>22</v>
      </c>
      <c r="N246" t="s">
        <v>1209</v>
      </c>
      <c r="O246" t="s">
        <v>1207</v>
      </c>
      <c r="P246" t="s">
        <v>376</v>
      </c>
      <c r="Q246" t="s">
        <v>377</v>
      </c>
      <c r="R246" t="s">
        <v>47</v>
      </c>
      <c r="S246" t="s">
        <v>42</v>
      </c>
      <c r="T246" t="s">
        <v>37</v>
      </c>
      <c r="U246" t="s">
        <v>1202</v>
      </c>
      <c r="V246" t="s">
        <v>47</v>
      </c>
      <c r="W246" t="s">
        <v>47</v>
      </c>
      <c r="X246" t="s">
        <v>861</v>
      </c>
    </row>
    <row r="247" spans="1:24" x14ac:dyDescent="0.3">
      <c r="A247" t="s">
        <v>1421</v>
      </c>
      <c r="B247" t="s">
        <v>1238</v>
      </c>
      <c r="C247" t="s">
        <v>396</v>
      </c>
      <c r="D247" t="s">
        <v>1238</v>
      </c>
      <c r="E247" t="s">
        <v>47</v>
      </c>
      <c r="F247" t="s">
        <v>383</v>
      </c>
      <c r="G247" t="s">
        <v>382</v>
      </c>
      <c r="H247" t="s">
        <v>17</v>
      </c>
      <c r="I247" t="s">
        <v>383</v>
      </c>
      <c r="J247" t="s">
        <v>18</v>
      </c>
      <c r="K247" t="s">
        <v>1238</v>
      </c>
      <c r="L247" t="s">
        <v>1238</v>
      </c>
      <c r="M247" t="s">
        <v>22</v>
      </c>
      <c r="N247" t="s">
        <v>1209</v>
      </c>
      <c r="O247" t="s">
        <v>1207</v>
      </c>
      <c r="P247" t="s">
        <v>376</v>
      </c>
      <c r="Q247" t="s">
        <v>377</v>
      </c>
      <c r="R247" t="s">
        <v>47</v>
      </c>
      <c r="S247" t="s">
        <v>393</v>
      </c>
      <c r="T247" t="s">
        <v>391</v>
      </c>
      <c r="U247" t="s">
        <v>47</v>
      </c>
      <c r="V247" t="s">
        <v>1204</v>
      </c>
      <c r="W247" t="s">
        <v>47</v>
      </c>
      <c r="X247" t="s">
        <v>862</v>
      </c>
    </row>
    <row r="248" spans="1:24" x14ac:dyDescent="0.3">
      <c r="A248" t="s">
        <v>1421</v>
      </c>
      <c r="B248" t="s">
        <v>1239</v>
      </c>
      <c r="C248" t="s">
        <v>396</v>
      </c>
      <c r="D248" t="s">
        <v>1239</v>
      </c>
      <c r="E248" t="s">
        <v>47</v>
      </c>
      <c r="F248" t="s">
        <v>383</v>
      </c>
      <c r="G248" t="s">
        <v>382</v>
      </c>
      <c r="H248" t="s">
        <v>17</v>
      </c>
      <c r="I248" t="s">
        <v>383</v>
      </c>
      <c r="J248" t="s">
        <v>18</v>
      </c>
      <c r="K248" t="s">
        <v>1239</v>
      </c>
      <c r="L248" t="s">
        <v>1239</v>
      </c>
      <c r="M248" t="s">
        <v>22</v>
      </c>
      <c r="N248" t="s">
        <v>1210</v>
      </c>
      <c r="O248" t="s">
        <v>1207</v>
      </c>
      <c r="P248" t="s">
        <v>376</v>
      </c>
      <c r="Q248" t="s">
        <v>377</v>
      </c>
      <c r="R248" t="s">
        <v>47</v>
      </c>
      <c r="S248" t="s">
        <v>383</v>
      </c>
      <c r="T248" t="s">
        <v>392</v>
      </c>
      <c r="U248" t="s">
        <v>47</v>
      </c>
      <c r="V248" t="s">
        <v>1204</v>
      </c>
      <c r="W248" t="s">
        <v>47</v>
      </c>
      <c r="X248" t="s">
        <v>863</v>
      </c>
    </row>
    <row r="249" spans="1:24" x14ac:dyDescent="0.3">
      <c r="A249" t="s">
        <v>1421</v>
      </c>
      <c r="B249" t="s">
        <v>1240</v>
      </c>
      <c r="C249" t="s">
        <v>396</v>
      </c>
      <c r="D249" t="s">
        <v>1240</v>
      </c>
      <c r="E249" t="s">
        <v>47</v>
      </c>
      <c r="F249" t="s">
        <v>383</v>
      </c>
      <c r="G249" t="s">
        <v>382</v>
      </c>
      <c r="H249" t="s">
        <v>17</v>
      </c>
      <c r="I249" t="s">
        <v>383</v>
      </c>
      <c r="J249" t="s">
        <v>18</v>
      </c>
      <c r="K249" t="s">
        <v>1240</v>
      </c>
      <c r="L249" t="s">
        <v>1240</v>
      </c>
      <c r="M249" t="s">
        <v>22</v>
      </c>
      <c r="N249" t="s">
        <v>1209</v>
      </c>
      <c r="O249" t="s">
        <v>1207</v>
      </c>
      <c r="P249" t="s">
        <v>405</v>
      </c>
      <c r="Q249" t="s">
        <v>1196</v>
      </c>
      <c r="R249" t="s">
        <v>47</v>
      </c>
      <c r="S249" t="s">
        <v>40</v>
      </c>
      <c r="T249" t="s">
        <v>41</v>
      </c>
      <c r="U249" t="s">
        <v>47</v>
      </c>
      <c r="V249" t="s">
        <v>1204</v>
      </c>
      <c r="W249" t="s">
        <v>1206</v>
      </c>
      <c r="X249" t="s">
        <v>864</v>
      </c>
    </row>
    <row r="250" spans="1:24" x14ac:dyDescent="0.3">
      <c r="A250" t="s">
        <v>1421</v>
      </c>
      <c r="B250" t="s">
        <v>1241</v>
      </c>
      <c r="C250" t="s">
        <v>396</v>
      </c>
      <c r="D250" t="s">
        <v>1241</v>
      </c>
      <c r="E250" t="s">
        <v>47</v>
      </c>
      <c r="F250" t="s">
        <v>383</v>
      </c>
      <c r="G250" t="s">
        <v>382</v>
      </c>
      <c r="H250" t="s">
        <v>17</v>
      </c>
      <c r="I250" t="s">
        <v>383</v>
      </c>
      <c r="J250" t="s">
        <v>18</v>
      </c>
      <c r="K250" t="s">
        <v>1241</v>
      </c>
      <c r="L250" t="s">
        <v>1241</v>
      </c>
      <c r="M250" t="s">
        <v>22</v>
      </c>
      <c r="N250" t="s">
        <v>1209</v>
      </c>
      <c r="O250" t="s">
        <v>1207</v>
      </c>
      <c r="P250" t="s">
        <v>405</v>
      </c>
      <c r="Q250" t="s">
        <v>1196</v>
      </c>
      <c r="R250" t="s">
        <v>47</v>
      </c>
      <c r="S250" t="s">
        <v>40</v>
      </c>
      <c r="T250" t="s">
        <v>41</v>
      </c>
      <c r="U250" t="s">
        <v>47</v>
      </c>
      <c r="V250" t="s">
        <v>1204</v>
      </c>
      <c r="W250" t="s">
        <v>47</v>
      </c>
      <c r="X250" t="s">
        <v>865</v>
      </c>
    </row>
    <row r="251" spans="1:24" x14ac:dyDescent="0.3">
      <c r="A251" t="s">
        <v>1421</v>
      </c>
      <c r="B251" t="s">
        <v>1242</v>
      </c>
      <c r="C251" t="s">
        <v>396</v>
      </c>
      <c r="D251" t="s">
        <v>1242</v>
      </c>
      <c r="E251" t="s">
        <v>47</v>
      </c>
      <c r="F251" t="s">
        <v>383</v>
      </c>
      <c r="G251" t="s">
        <v>382</v>
      </c>
      <c r="H251" t="s">
        <v>17</v>
      </c>
      <c r="I251" t="s">
        <v>383</v>
      </c>
      <c r="J251" t="s">
        <v>18</v>
      </c>
      <c r="K251" t="s">
        <v>1242</v>
      </c>
      <c r="L251" t="s">
        <v>1242</v>
      </c>
      <c r="M251" t="s">
        <v>22</v>
      </c>
      <c r="N251" t="s">
        <v>1210</v>
      </c>
      <c r="O251" t="s">
        <v>1207</v>
      </c>
      <c r="P251" t="s">
        <v>405</v>
      </c>
      <c r="Q251" t="s">
        <v>1196</v>
      </c>
      <c r="R251" t="s">
        <v>47</v>
      </c>
      <c r="S251" t="s">
        <v>19</v>
      </c>
      <c r="T251" t="s">
        <v>53</v>
      </c>
      <c r="U251" t="s">
        <v>47</v>
      </c>
      <c r="V251" t="s">
        <v>1204</v>
      </c>
      <c r="W251" t="s">
        <v>1206</v>
      </c>
      <c r="X251" t="s">
        <v>866</v>
      </c>
    </row>
    <row r="252" spans="1:24" x14ac:dyDescent="0.3">
      <c r="A252" t="s">
        <v>1421</v>
      </c>
      <c r="B252" t="s">
        <v>1243</v>
      </c>
      <c r="C252" t="s">
        <v>396</v>
      </c>
      <c r="D252" t="s">
        <v>1243</v>
      </c>
      <c r="E252" t="s">
        <v>47</v>
      </c>
      <c r="F252" t="s">
        <v>383</v>
      </c>
      <c r="G252" t="s">
        <v>382</v>
      </c>
      <c r="H252" t="s">
        <v>17</v>
      </c>
      <c r="I252" t="s">
        <v>383</v>
      </c>
      <c r="J252" t="s">
        <v>18</v>
      </c>
      <c r="K252" t="s">
        <v>1243</v>
      </c>
      <c r="L252" t="s">
        <v>1243</v>
      </c>
      <c r="M252" t="s">
        <v>22</v>
      </c>
      <c r="N252" t="s">
        <v>1210</v>
      </c>
      <c r="O252" t="s">
        <v>1207</v>
      </c>
      <c r="P252" t="s">
        <v>405</v>
      </c>
      <c r="Q252" t="s">
        <v>1196</v>
      </c>
      <c r="R252" t="s">
        <v>47</v>
      </c>
      <c r="S252" t="s">
        <v>19</v>
      </c>
      <c r="T252" t="s">
        <v>53</v>
      </c>
      <c r="U252" t="s">
        <v>47</v>
      </c>
      <c r="V252" t="s">
        <v>1204</v>
      </c>
      <c r="W252" t="s">
        <v>47</v>
      </c>
      <c r="X252" t="s">
        <v>867</v>
      </c>
    </row>
    <row r="253" spans="1:24" x14ac:dyDescent="0.3">
      <c r="A253" t="s">
        <v>1421</v>
      </c>
      <c r="B253" t="s">
        <v>1244</v>
      </c>
      <c r="C253" t="s">
        <v>396</v>
      </c>
      <c r="D253" t="s">
        <v>1244</v>
      </c>
      <c r="E253" t="s">
        <v>47</v>
      </c>
      <c r="F253" t="s">
        <v>19</v>
      </c>
      <c r="G253" t="s">
        <v>21</v>
      </c>
      <c r="H253" t="s">
        <v>17</v>
      </c>
      <c r="I253" t="s">
        <v>19</v>
      </c>
      <c r="J253" t="s">
        <v>18</v>
      </c>
      <c r="K253" t="s">
        <v>1244</v>
      </c>
      <c r="L253" t="s">
        <v>1244</v>
      </c>
      <c r="M253" t="s">
        <v>22</v>
      </c>
      <c r="N253" t="s">
        <v>1209</v>
      </c>
      <c r="O253" t="s">
        <v>1207</v>
      </c>
      <c r="P253" t="s">
        <v>376</v>
      </c>
      <c r="Q253" t="s">
        <v>377</v>
      </c>
      <c r="R253" t="s">
        <v>47</v>
      </c>
      <c r="S253" t="s">
        <v>44</v>
      </c>
      <c r="T253" t="s">
        <v>45</v>
      </c>
      <c r="U253" t="s">
        <v>47</v>
      </c>
      <c r="V253" t="s">
        <v>1204</v>
      </c>
      <c r="W253" t="s">
        <v>47</v>
      </c>
      <c r="X253" t="s">
        <v>868</v>
      </c>
    </row>
    <row r="254" spans="1:24" x14ac:dyDescent="0.3">
      <c r="A254" t="s">
        <v>1421</v>
      </c>
      <c r="B254" t="s">
        <v>1245</v>
      </c>
      <c r="C254" t="s">
        <v>396</v>
      </c>
      <c r="D254" t="s">
        <v>1245</v>
      </c>
      <c r="E254" t="s">
        <v>47</v>
      </c>
      <c r="F254" t="s">
        <v>19</v>
      </c>
      <c r="G254" t="s">
        <v>21</v>
      </c>
      <c r="H254" t="s">
        <v>17</v>
      </c>
      <c r="I254" t="s">
        <v>19</v>
      </c>
      <c r="J254" t="s">
        <v>18</v>
      </c>
      <c r="K254" t="s">
        <v>1245</v>
      </c>
      <c r="L254" t="s">
        <v>1245</v>
      </c>
      <c r="M254" t="s">
        <v>22</v>
      </c>
      <c r="N254" t="s">
        <v>1210</v>
      </c>
      <c r="O254" t="s">
        <v>1207</v>
      </c>
      <c r="P254" t="s">
        <v>376</v>
      </c>
      <c r="Q254" t="s">
        <v>377</v>
      </c>
      <c r="R254" t="s">
        <v>47</v>
      </c>
      <c r="S254" t="s">
        <v>383</v>
      </c>
      <c r="T254" t="s">
        <v>392</v>
      </c>
      <c r="U254" t="s">
        <v>47</v>
      </c>
      <c r="V254" t="s">
        <v>1204</v>
      </c>
      <c r="W254" t="s">
        <v>1206</v>
      </c>
      <c r="X254" t="s">
        <v>869</v>
      </c>
    </row>
    <row r="255" spans="1:24" x14ac:dyDescent="0.3">
      <c r="A255" t="s">
        <v>1421</v>
      </c>
      <c r="B255" t="s">
        <v>1246</v>
      </c>
      <c r="C255" t="s">
        <v>396</v>
      </c>
      <c r="D255" t="s">
        <v>1246</v>
      </c>
      <c r="E255" t="s">
        <v>47</v>
      </c>
      <c r="F255" t="s">
        <v>19</v>
      </c>
      <c r="G255" t="s">
        <v>21</v>
      </c>
      <c r="H255" t="s">
        <v>17</v>
      </c>
      <c r="I255" t="s">
        <v>19</v>
      </c>
      <c r="J255" t="s">
        <v>18</v>
      </c>
      <c r="K255" t="s">
        <v>1246</v>
      </c>
      <c r="L255" t="s">
        <v>1246</v>
      </c>
      <c r="M255" t="s">
        <v>22</v>
      </c>
      <c r="N255" t="s">
        <v>1210</v>
      </c>
      <c r="O255" t="s">
        <v>1207</v>
      </c>
      <c r="P255" t="s">
        <v>376</v>
      </c>
      <c r="Q255" t="s">
        <v>377</v>
      </c>
      <c r="R255" t="s">
        <v>47</v>
      </c>
      <c r="S255" t="s">
        <v>383</v>
      </c>
      <c r="T255" t="s">
        <v>392</v>
      </c>
      <c r="U255" t="s">
        <v>47</v>
      </c>
      <c r="V255" t="s">
        <v>1204</v>
      </c>
      <c r="W255" t="s">
        <v>47</v>
      </c>
      <c r="X255" t="s">
        <v>870</v>
      </c>
    </row>
    <row r="256" spans="1:24" x14ac:dyDescent="0.3">
      <c r="A256" t="s">
        <v>1421</v>
      </c>
      <c r="B256" t="s">
        <v>1247</v>
      </c>
      <c r="C256" t="s">
        <v>396</v>
      </c>
      <c r="D256" t="s">
        <v>1247</v>
      </c>
      <c r="E256" t="s">
        <v>47</v>
      </c>
      <c r="F256" t="s">
        <v>19</v>
      </c>
      <c r="G256" t="s">
        <v>21</v>
      </c>
      <c r="H256" t="s">
        <v>17</v>
      </c>
      <c r="I256" t="s">
        <v>19</v>
      </c>
      <c r="J256" t="s">
        <v>18</v>
      </c>
      <c r="K256" t="s">
        <v>1247</v>
      </c>
      <c r="L256" t="s">
        <v>1247</v>
      </c>
      <c r="M256" t="s">
        <v>22</v>
      </c>
      <c r="N256" t="s">
        <v>1209</v>
      </c>
      <c r="O256" t="s">
        <v>1207</v>
      </c>
      <c r="P256" t="s">
        <v>376</v>
      </c>
      <c r="Q256" t="s">
        <v>377</v>
      </c>
      <c r="R256" t="s">
        <v>47</v>
      </c>
      <c r="S256" t="s">
        <v>393</v>
      </c>
      <c r="T256" t="s">
        <v>391</v>
      </c>
      <c r="U256" t="s">
        <v>47</v>
      </c>
      <c r="V256" t="s">
        <v>1204</v>
      </c>
      <c r="W256" t="s">
        <v>1206</v>
      </c>
      <c r="X256" t="s">
        <v>871</v>
      </c>
    </row>
    <row r="257" spans="1:24" x14ac:dyDescent="0.3">
      <c r="A257" t="s">
        <v>1421</v>
      </c>
      <c r="B257" t="s">
        <v>1248</v>
      </c>
      <c r="C257" t="s">
        <v>396</v>
      </c>
      <c r="D257" t="s">
        <v>1248</v>
      </c>
      <c r="E257" t="s">
        <v>47</v>
      </c>
      <c r="F257" t="s">
        <v>19</v>
      </c>
      <c r="G257" t="s">
        <v>21</v>
      </c>
      <c r="H257" t="s">
        <v>17</v>
      </c>
      <c r="I257" t="s">
        <v>19</v>
      </c>
      <c r="J257" t="s">
        <v>18</v>
      </c>
      <c r="K257" t="s">
        <v>1248</v>
      </c>
      <c r="L257" t="s">
        <v>1248</v>
      </c>
      <c r="M257" t="s">
        <v>22</v>
      </c>
      <c r="N257" t="s">
        <v>1209</v>
      </c>
      <c r="O257" t="s">
        <v>1207</v>
      </c>
      <c r="P257" t="s">
        <v>376</v>
      </c>
      <c r="Q257" t="s">
        <v>377</v>
      </c>
      <c r="R257" t="s">
        <v>47</v>
      </c>
      <c r="S257" t="s">
        <v>393</v>
      </c>
      <c r="T257" t="s">
        <v>391</v>
      </c>
      <c r="U257" t="s">
        <v>47</v>
      </c>
      <c r="V257" t="s">
        <v>1204</v>
      </c>
      <c r="W257" t="s">
        <v>47</v>
      </c>
      <c r="X257" t="s">
        <v>872</v>
      </c>
    </row>
    <row r="258" spans="1:24" x14ac:dyDescent="0.3">
      <c r="A258" t="s">
        <v>1421</v>
      </c>
      <c r="B258" t="s">
        <v>1249</v>
      </c>
      <c r="C258" t="s">
        <v>396</v>
      </c>
      <c r="D258" t="s">
        <v>1249</v>
      </c>
      <c r="E258" t="s">
        <v>47</v>
      </c>
      <c r="F258" t="s">
        <v>383</v>
      </c>
      <c r="G258" t="s">
        <v>382</v>
      </c>
      <c r="H258" t="s">
        <v>17</v>
      </c>
      <c r="I258" t="s">
        <v>383</v>
      </c>
      <c r="J258" t="s">
        <v>18</v>
      </c>
      <c r="K258" t="s">
        <v>1249</v>
      </c>
      <c r="L258" t="s">
        <v>1249</v>
      </c>
      <c r="M258" t="s">
        <v>22</v>
      </c>
      <c r="N258" t="s">
        <v>1210</v>
      </c>
      <c r="O258" t="s">
        <v>1207</v>
      </c>
      <c r="P258" t="s">
        <v>376</v>
      </c>
      <c r="Q258" t="s">
        <v>377</v>
      </c>
      <c r="R258" t="s">
        <v>47</v>
      </c>
      <c r="S258" t="s">
        <v>19</v>
      </c>
      <c r="T258" t="s">
        <v>53</v>
      </c>
      <c r="U258" t="s">
        <v>47</v>
      </c>
      <c r="V258" t="s">
        <v>1204</v>
      </c>
      <c r="W258" t="s">
        <v>1206</v>
      </c>
      <c r="X258" t="s">
        <v>873</v>
      </c>
    </row>
    <row r="259" spans="1:24" x14ac:dyDescent="0.3">
      <c r="A259" t="s">
        <v>1421</v>
      </c>
      <c r="B259" t="s">
        <v>1250</v>
      </c>
      <c r="C259" t="s">
        <v>396</v>
      </c>
      <c r="D259" t="s">
        <v>1250</v>
      </c>
      <c r="E259" t="s">
        <v>47</v>
      </c>
      <c r="F259" t="s">
        <v>383</v>
      </c>
      <c r="G259" t="s">
        <v>382</v>
      </c>
      <c r="H259" t="s">
        <v>17</v>
      </c>
      <c r="I259" t="s">
        <v>383</v>
      </c>
      <c r="J259" t="s">
        <v>18</v>
      </c>
      <c r="K259" t="s">
        <v>1250</v>
      </c>
      <c r="L259" t="s">
        <v>1250</v>
      </c>
      <c r="M259" t="s">
        <v>22</v>
      </c>
      <c r="N259" t="s">
        <v>1210</v>
      </c>
      <c r="O259" t="s">
        <v>1207</v>
      </c>
      <c r="P259" t="s">
        <v>376</v>
      </c>
      <c r="Q259" t="s">
        <v>377</v>
      </c>
      <c r="R259" t="s">
        <v>47</v>
      </c>
      <c r="S259" t="s">
        <v>19</v>
      </c>
      <c r="T259" t="s">
        <v>53</v>
      </c>
      <c r="U259" t="s">
        <v>47</v>
      </c>
      <c r="V259" t="s">
        <v>1204</v>
      </c>
      <c r="W259" t="s">
        <v>47</v>
      </c>
      <c r="X259" t="s">
        <v>874</v>
      </c>
    </row>
    <row r="260" spans="1:24" x14ac:dyDescent="0.3">
      <c r="A260" t="s">
        <v>1421</v>
      </c>
      <c r="B260" t="s">
        <v>1251</v>
      </c>
      <c r="C260" t="s">
        <v>396</v>
      </c>
      <c r="D260" t="s">
        <v>1251</v>
      </c>
      <c r="E260" t="s">
        <v>47</v>
      </c>
      <c r="F260" t="s">
        <v>383</v>
      </c>
      <c r="G260" t="s">
        <v>382</v>
      </c>
      <c r="H260" t="s">
        <v>17</v>
      </c>
      <c r="I260" t="s">
        <v>383</v>
      </c>
      <c r="J260" t="s">
        <v>18</v>
      </c>
      <c r="K260" t="s">
        <v>1251</v>
      </c>
      <c r="L260" t="s">
        <v>1251</v>
      </c>
      <c r="M260" t="s">
        <v>22</v>
      </c>
      <c r="N260" t="s">
        <v>1209</v>
      </c>
      <c r="O260" t="s">
        <v>1207</v>
      </c>
      <c r="P260" t="s">
        <v>376</v>
      </c>
      <c r="Q260" t="s">
        <v>377</v>
      </c>
      <c r="R260" t="s">
        <v>47</v>
      </c>
      <c r="S260" t="s">
        <v>40</v>
      </c>
      <c r="T260" t="s">
        <v>41</v>
      </c>
      <c r="U260" t="s">
        <v>47</v>
      </c>
      <c r="V260" t="s">
        <v>1204</v>
      </c>
      <c r="W260" t="s">
        <v>1206</v>
      </c>
      <c r="X260" t="s">
        <v>875</v>
      </c>
    </row>
    <row r="261" spans="1:24" x14ac:dyDescent="0.3">
      <c r="A261" t="s">
        <v>1421</v>
      </c>
      <c r="B261" t="s">
        <v>1252</v>
      </c>
      <c r="C261" t="s">
        <v>396</v>
      </c>
      <c r="D261" t="s">
        <v>1252</v>
      </c>
      <c r="E261" t="s">
        <v>47</v>
      </c>
      <c r="F261" t="s">
        <v>383</v>
      </c>
      <c r="G261" t="s">
        <v>382</v>
      </c>
      <c r="H261" t="s">
        <v>17</v>
      </c>
      <c r="I261" t="s">
        <v>383</v>
      </c>
      <c r="J261" t="s">
        <v>18</v>
      </c>
      <c r="K261" t="s">
        <v>1252</v>
      </c>
      <c r="L261" t="s">
        <v>1252</v>
      </c>
      <c r="M261" t="s">
        <v>22</v>
      </c>
      <c r="N261" t="s">
        <v>1209</v>
      </c>
      <c r="O261" t="s">
        <v>1207</v>
      </c>
      <c r="P261" t="s">
        <v>376</v>
      </c>
      <c r="Q261" t="s">
        <v>377</v>
      </c>
      <c r="R261" t="s">
        <v>47</v>
      </c>
      <c r="S261" t="s">
        <v>40</v>
      </c>
      <c r="T261" t="s">
        <v>41</v>
      </c>
      <c r="U261" t="s">
        <v>47</v>
      </c>
      <c r="V261" t="s">
        <v>1204</v>
      </c>
      <c r="W261" t="s">
        <v>47</v>
      </c>
      <c r="X261" t="s">
        <v>876</v>
      </c>
    </row>
    <row r="262" spans="1:24" x14ac:dyDescent="0.3">
      <c r="A262" t="s">
        <v>1421</v>
      </c>
      <c r="B262" t="s">
        <v>1253</v>
      </c>
      <c r="C262" t="s">
        <v>396</v>
      </c>
      <c r="D262" t="s">
        <v>1253</v>
      </c>
      <c r="E262" t="s">
        <v>47</v>
      </c>
      <c r="F262" t="s">
        <v>383</v>
      </c>
      <c r="G262" t="s">
        <v>382</v>
      </c>
      <c r="H262" t="s">
        <v>17</v>
      </c>
      <c r="I262" t="s">
        <v>383</v>
      </c>
      <c r="J262" t="s">
        <v>18</v>
      </c>
      <c r="K262" t="s">
        <v>1253</v>
      </c>
      <c r="L262" t="s">
        <v>1253</v>
      </c>
      <c r="M262" t="s">
        <v>22</v>
      </c>
      <c r="N262" t="s">
        <v>1209</v>
      </c>
      <c r="O262" t="s">
        <v>1207</v>
      </c>
      <c r="P262" t="s">
        <v>376</v>
      </c>
      <c r="Q262" t="s">
        <v>377</v>
      </c>
      <c r="R262" t="s">
        <v>47</v>
      </c>
      <c r="S262" t="s">
        <v>44</v>
      </c>
      <c r="T262" t="s">
        <v>45</v>
      </c>
      <c r="U262" t="s">
        <v>47</v>
      </c>
      <c r="V262" t="s">
        <v>1204</v>
      </c>
      <c r="W262" t="s">
        <v>47</v>
      </c>
      <c r="X262" t="s">
        <v>877</v>
      </c>
    </row>
    <row r="263" spans="1:24" x14ac:dyDescent="0.3">
      <c r="A263" t="s">
        <v>1421</v>
      </c>
      <c r="B263" t="s">
        <v>1254</v>
      </c>
      <c r="C263" t="s">
        <v>396</v>
      </c>
      <c r="D263" t="s">
        <v>1254</v>
      </c>
      <c r="E263" t="s">
        <v>47</v>
      </c>
      <c r="F263" t="s">
        <v>383</v>
      </c>
      <c r="G263" t="s">
        <v>382</v>
      </c>
      <c r="H263" t="s">
        <v>17</v>
      </c>
      <c r="I263" t="s">
        <v>383</v>
      </c>
      <c r="J263" t="s">
        <v>18</v>
      </c>
      <c r="K263" t="s">
        <v>1254</v>
      </c>
      <c r="L263" t="s">
        <v>1254</v>
      </c>
      <c r="M263" t="s">
        <v>22</v>
      </c>
      <c r="N263" t="s">
        <v>1209</v>
      </c>
      <c r="O263" t="s">
        <v>1207</v>
      </c>
      <c r="P263" t="s">
        <v>376</v>
      </c>
      <c r="Q263" t="s">
        <v>377</v>
      </c>
      <c r="R263" t="s">
        <v>47</v>
      </c>
      <c r="S263" t="s">
        <v>44</v>
      </c>
      <c r="T263" t="s">
        <v>45</v>
      </c>
      <c r="U263" t="s">
        <v>47</v>
      </c>
      <c r="V263" t="s">
        <v>1204</v>
      </c>
      <c r="W263" t="s">
        <v>47</v>
      </c>
      <c r="X263" t="s">
        <v>878</v>
      </c>
    </row>
    <row r="264" spans="1:24" x14ac:dyDescent="0.3">
      <c r="A264" t="s">
        <v>1421</v>
      </c>
      <c r="B264" t="s">
        <v>1255</v>
      </c>
      <c r="C264" t="s">
        <v>396</v>
      </c>
      <c r="D264" t="s">
        <v>1255</v>
      </c>
      <c r="E264" t="s">
        <v>47</v>
      </c>
      <c r="F264" t="s">
        <v>383</v>
      </c>
      <c r="G264" t="s">
        <v>382</v>
      </c>
      <c r="H264" t="s">
        <v>17</v>
      </c>
      <c r="I264" t="s">
        <v>383</v>
      </c>
      <c r="J264" t="s">
        <v>18</v>
      </c>
      <c r="K264" t="s">
        <v>1255</v>
      </c>
      <c r="L264" t="s">
        <v>1255</v>
      </c>
      <c r="M264" t="s">
        <v>22</v>
      </c>
      <c r="N264" t="s">
        <v>1210</v>
      </c>
      <c r="O264" t="s">
        <v>1207</v>
      </c>
      <c r="P264" t="s">
        <v>405</v>
      </c>
      <c r="Q264" t="s">
        <v>1196</v>
      </c>
      <c r="R264" t="s">
        <v>47</v>
      </c>
      <c r="S264" t="s">
        <v>56</v>
      </c>
      <c r="T264" t="s">
        <v>57</v>
      </c>
      <c r="U264" t="s">
        <v>47</v>
      </c>
      <c r="V264" t="s">
        <v>1204</v>
      </c>
      <c r="W264" t="s">
        <v>1206</v>
      </c>
      <c r="X264" t="s">
        <v>879</v>
      </c>
    </row>
    <row r="265" spans="1:24" x14ac:dyDescent="0.3">
      <c r="A265" t="s">
        <v>1421</v>
      </c>
      <c r="B265" t="s">
        <v>1256</v>
      </c>
      <c r="C265" t="s">
        <v>396</v>
      </c>
      <c r="D265" t="s">
        <v>1256</v>
      </c>
      <c r="E265" t="s">
        <v>47</v>
      </c>
      <c r="F265" t="s">
        <v>383</v>
      </c>
      <c r="G265" t="s">
        <v>382</v>
      </c>
      <c r="H265" t="s">
        <v>17</v>
      </c>
      <c r="I265" t="s">
        <v>383</v>
      </c>
      <c r="J265" t="s">
        <v>18</v>
      </c>
      <c r="K265" t="s">
        <v>1256</v>
      </c>
      <c r="L265" t="s">
        <v>1256</v>
      </c>
      <c r="M265" t="s">
        <v>22</v>
      </c>
      <c r="N265" t="s">
        <v>1210</v>
      </c>
      <c r="O265" t="s">
        <v>1207</v>
      </c>
      <c r="P265" t="s">
        <v>405</v>
      </c>
      <c r="Q265" t="s">
        <v>1196</v>
      </c>
      <c r="R265" t="s">
        <v>47</v>
      </c>
      <c r="S265" t="s">
        <v>56</v>
      </c>
      <c r="T265" t="s">
        <v>57</v>
      </c>
      <c r="U265" t="s">
        <v>47</v>
      </c>
      <c r="V265" t="s">
        <v>1204</v>
      </c>
      <c r="W265" t="s">
        <v>47</v>
      </c>
      <c r="X265" t="s">
        <v>880</v>
      </c>
    </row>
    <row r="266" spans="1:24" x14ac:dyDescent="0.3">
      <c r="A266" t="s">
        <v>1421</v>
      </c>
      <c r="B266" t="s">
        <v>1257</v>
      </c>
      <c r="C266" t="s">
        <v>396</v>
      </c>
      <c r="D266" t="s">
        <v>1257</v>
      </c>
      <c r="E266" t="s">
        <v>47</v>
      </c>
      <c r="F266" t="s">
        <v>383</v>
      </c>
      <c r="G266" t="s">
        <v>382</v>
      </c>
      <c r="H266" t="s">
        <v>17</v>
      </c>
      <c r="I266" t="s">
        <v>383</v>
      </c>
      <c r="J266" t="s">
        <v>18</v>
      </c>
      <c r="K266" t="s">
        <v>1257</v>
      </c>
      <c r="L266" t="s">
        <v>1257</v>
      </c>
      <c r="M266" t="s">
        <v>22</v>
      </c>
      <c r="N266" t="s">
        <v>1209</v>
      </c>
      <c r="O266" t="s">
        <v>1207</v>
      </c>
      <c r="P266" t="s">
        <v>405</v>
      </c>
      <c r="Q266" t="s">
        <v>1196</v>
      </c>
      <c r="R266" t="s">
        <v>47</v>
      </c>
      <c r="S266" t="s">
        <v>44</v>
      </c>
      <c r="T266" t="s">
        <v>45</v>
      </c>
      <c r="U266" t="s">
        <v>47</v>
      </c>
      <c r="V266" t="s">
        <v>1204</v>
      </c>
      <c r="W266" t="s">
        <v>1206</v>
      </c>
      <c r="X266" t="s">
        <v>881</v>
      </c>
    </row>
    <row r="267" spans="1:24" x14ac:dyDescent="0.3">
      <c r="A267" t="s">
        <v>1421</v>
      </c>
      <c r="B267" t="s">
        <v>1258</v>
      </c>
      <c r="C267" t="s">
        <v>396</v>
      </c>
      <c r="D267" t="s">
        <v>1258</v>
      </c>
      <c r="E267" t="s">
        <v>47</v>
      </c>
      <c r="F267" t="s">
        <v>383</v>
      </c>
      <c r="G267" t="s">
        <v>382</v>
      </c>
      <c r="H267" t="s">
        <v>17</v>
      </c>
      <c r="I267" t="s">
        <v>383</v>
      </c>
      <c r="J267" t="s">
        <v>18</v>
      </c>
      <c r="K267" t="s">
        <v>1258</v>
      </c>
      <c r="L267" t="s">
        <v>1258</v>
      </c>
      <c r="M267" t="s">
        <v>22</v>
      </c>
      <c r="N267" t="s">
        <v>1209</v>
      </c>
      <c r="O267" t="s">
        <v>1207</v>
      </c>
      <c r="P267" t="s">
        <v>405</v>
      </c>
      <c r="Q267" t="s">
        <v>1196</v>
      </c>
      <c r="R267" t="s">
        <v>47</v>
      </c>
      <c r="S267" t="s">
        <v>44</v>
      </c>
      <c r="T267" t="s">
        <v>45</v>
      </c>
      <c r="U267" t="s">
        <v>47</v>
      </c>
      <c r="V267" t="s">
        <v>1204</v>
      </c>
      <c r="W267" t="s">
        <v>47</v>
      </c>
      <c r="X267" t="s">
        <v>882</v>
      </c>
    </row>
    <row r="268" spans="1:24" x14ac:dyDescent="0.3">
      <c r="A268" t="s">
        <v>1421</v>
      </c>
      <c r="B268" t="s">
        <v>1259</v>
      </c>
      <c r="C268" t="s">
        <v>396</v>
      </c>
      <c r="D268" t="s">
        <v>1259</v>
      </c>
      <c r="E268" t="s">
        <v>47</v>
      </c>
      <c r="F268" t="s">
        <v>19</v>
      </c>
      <c r="G268" t="s">
        <v>21</v>
      </c>
      <c r="H268" t="s">
        <v>17</v>
      </c>
      <c r="I268" t="s">
        <v>19</v>
      </c>
      <c r="J268" t="s">
        <v>18</v>
      </c>
      <c r="K268" t="s">
        <v>1259</v>
      </c>
      <c r="L268" t="s">
        <v>1259</v>
      </c>
      <c r="M268" t="s">
        <v>22</v>
      </c>
      <c r="N268" t="s">
        <v>1209</v>
      </c>
      <c r="O268" t="s">
        <v>1207</v>
      </c>
      <c r="P268" t="s">
        <v>376</v>
      </c>
      <c r="Q268" t="s">
        <v>377</v>
      </c>
      <c r="R268" t="s">
        <v>47</v>
      </c>
      <c r="S268" t="s">
        <v>42</v>
      </c>
      <c r="T268" t="s">
        <v>37</v>
      </c>
      <c r="U268" t="s">
        <v>1200</v>
      </c>
      <c r="V268" t="s">
        <v>1204</v>
      </c>
      <c r="W268" t="s">
        <v>47</v>
      </c>
      <c r="X268" t="s">
        <v>883</v>
      </c>
    </row>
    <row r="269" spans="1:24" x14ac:dyDescent="0.3">
      <c r="A269" t="s">
        <v>1421</v>
      </c>
      <c r="B269" t="s">
        <v>1260</v>
      </c>
      <c r="C269" t="s">
        <v>396</v>
      </c>
      <c r="D269" t="s">
        <v>1260</v>
      </c>
      <c r="E269" t="s">
        <v>47</v>
      </c>
      <c r="F269" t="s">
        <v>19</v>
      </c>
      <c r="G269" t="s">
        <v>21</v>
      </c>
      <c r="H269" t="s">
        <v>17</v>
      </c>
      <c r="I269" t="s">
        <v>19</v>
      </c>
      <c r="J269" t="s">
        <v>18</v>
      </c>
      <c r="K269" t="s">
        <v>1260</v>
      </c>
      <c r="L269" t="s">
        <v>1260</v>
      </c>
      <c r="M269" t="s">
        <v>22</v>
      </c>
      <c r="N269" t="s">
        <v>1209</v>
      </c>
      <c r="O269" t="s">
        <v>1207</v>
      </c>
      <c r="P269" t="s">
        <v>376</v>
      </c>
      <c r="Q269" t="s">
        <v>377</v>
      </c>
      <c r="R269" t="s">
        <v>47</v>
      </c>
      <c r="S269" t="s">
        <v>42</v>
      </c>
      <c r="T269" t="s">
        <v>37</v>
      </c>
      <c r="U269" t="s">
        <v>1201</v>
      </c>
      <c r="V269" t="s">
        <v>1204</v>
      </c>
      <c r="W269" t="s">
        <v>47</v>
      </c>
      <c r="X269" t="s">
        <v>884</v>
      </c>
    </row>
    <row r="270" spans="1:24" x14ac:dyDescent="0.3">
      <c r="A270" t="s">
        <v>1421</v>
      </c>
      <c r="B270" t="s">
        <v>1261</v>
      </c>
      <c r="C270" t="s">
        <v>396</v>
      </c>
      <c r="D270" t="s">
        <v>1261</v>
      </c>
      <c r="E270" t="s">
        <v>47</v>
      </c>
      <c r="F270" t="s">
        <v>19</v>
      </c>
      <c r="G270" t="s">
        <v>21</v>
      </c>
      <c r="H270" t="s">
        <v>17</v>
      </c>
      <c r="I270" t="s">
        <v>19</v>
      </c>
      <c r="J270" t="s">
        <v>18</v>
      </c>
      <c r="K270" t="s">
        <v>1261</v>
      </c>
      <c r="L270" t="s">
        <v>1261</v>
      </c>
      <c r="M270" t="s">
        <v>22</v>
      </c>
      <c r="N270" t="s">
        <v>1209</v>
      </c>
      <c r="O270" t="s">
        <v>1207</v>
      </c>
      <c r="P270" t="s">
        <v>376</v>
      </c>
      <c r="Q270" t="s">
        <v>377</v>
      </c>
      <c r="R270" t="s">
        <v>47</v>
      </c>
      <c r="S270" t="s">
        <v>42</v>
      </c>
      <c r="T270" t="s">
        <v>37</v>
      </c>
      <c r="U270" t="s">
        <v>1202</v>
      </c>
      <c r="V270" t="s">
        <v>1204</v>
      </c>
      <c r="W270" t="s">
        <v>47</v>
      </c>
      <c r="X270" t="s">
        <v>885</v>
      </c>
    </row>
    <row r="271" spans="1:24" x14ac:dyDescent="0.3">
      <c r="A271" t="s">
        <v>1421</v>
      </c>
      <c r="B271" t="s">
        <v>1262</v>
      </c>
      <c r="C271" t="s">
        <v>396</v>
      </c>
      <c r="D271" t="s">
        <v>1262</v>
      </c>
      <c r="E271" t="s">
        <v>47</v>
      </c>
      <c r="F271" t="s">
        <v>383</v>
      </c>
      <c r="G271" t="s">
        <v>382</v>
      </c>
      <c r="H271" t="s">
        <v>17</v>
      </c>
      <c r="I271" t="s">
        <v>383</v>
      </c>
      <c r="J271" t="s">
        <v>18</v>
      </c>
      <c r="K271" t="s">
        <v>1262</v>
      </c>
      <c r="L271" t="s">
        <v>1262</v>
      </c>
      <c r="M271" t="s">
        <v>22</v>
      </c>
      <c r="N271" t="s">
        <v>1209</v>
      </c>
      <c r="O271" t="s">
        <v>1207</v>
      </c>
      <c r="P271" t="s">
        <v>376</v>
      </c>
      <c r="Q271" t="s">
        <v>377</v>
      </c>
      <c r="R271" t="s">
        <v>47</v>
      </c>
      <c r="S271" t="s">
        <v>42</v>
      </c>
      <c r="T271" t="s">
        <v>37</v>
      </c>
      <c r="U271" t="s">
        <v>1200</v>
      </c>
      <c r="V271" t="s">
        <v>1204</v>
      </c>
      <c r="W271" t="s">
        <v>47</v>
      </c>
      <c r="X271" t="s">
        <v>886</v>
      </c>
    </row>
    <row r="272" spans="1:24" x14ac:dyDescent="0.3">
      <c r="A272" t="s">
        <v>1421</v>
      </c>
      <c r="B272" t="s">
        <v>1263</v>
      </c>
      <c r="C272" t="s">
        <v>396</v>
      </c>
      <c r="D272" t="s">
        <v>1263</v>
      </c>
      <c r="E272" t="s">
        <v>47</v>
      </c>
      <c r="F272" t="s">
        <v>383</v>
      </c>
      <c r="G272" t="s">
        <v>382</v>
      </c>
      <c r="H272" t="s">
        <v>17</v>
      </c>
      <c r="I272" t="s">
        <v>383</v>
      </c>
      <c r="J272" t="s">
        <v>18</v>
      </c>
      <c r="K272" t="s">
        <v>1263</v>
      </c>
      <c r="L272" t="s">
        <v>1263</v>
      </c>
      <c r="M272" t="s">
        <v>22</v>
      </c>
      <c r="N272" t="s">
        <v>1209</v>
      </c>
      <c r="O272" t="s">
        <v>1207</v>
      </c>
      <c r="P272" t="s">
        <v>376</v>
      </c>
      <c r="Q272" t="s">
        <v>377</v>
      </c>
      <c r="R272" t="s">
        <v>47</v>
      </c>
      <c r="S272" t="s">
        <v>42</v>
      </c>
      <c r="T272" t="s">
        <v>37</v>
      </c>
      <c r="U272" t="s">
        <v>1201</v>
      </c>
      <c r="V272" t="s">
        <v>1204</v>
      </c>
      <c r="W272" t="s">
        <v>47</v>
      </c>
      <c r="X272" t="s">
        <v>887</v>
      </c>
    </row>
    <row r="273" spans="1:24" x14ac:dyDescent="0.3">
      <c r="A273" t="s">
        <v>1421</v>
      </c>
      <c r="B273" t="s">
        <v>1264</v>
      </c>
      <c r="C273" t="s">
        <v>396</v>
      </c>
      <c r="D273" t="s">
        <v>1264</v>
      </c>
      <c r="E273" t="s">
        <v>47</v>
      </c>
      <c r="F273" t="s">
        <v>383</v>
      </c>
      <c r="G273" t="s">
        <v>382</v>
      </c>
      <c r="H273" t="s">
        <v>17</v>
      </c>
      <c r="I273" t="s">
        <v>383</v>
      </c>
      <c r="J273" t="s">
        <v>18</v>
      </c>
      <c r="K273" t="s">
        <v>1264</v>
      </c>
      <c r="L273" t="s">
        <v>1264</v>
      </c>
      <c r="M273" t="s">
        <v>22</v>
      </c>
      <c r="N273" t="s">
        <v>1209</v>
      </c>
      <c r="O273" t="s">
        <v>1207</v>
      </c>
      <c r="P273" t="s">
        <v>376</v>
      </c>
      <c r="Q273" t="s">
        <v>377</v>
      </c>
      <c r="R273" t="s">
        <v>47</v>
      </c>
      <c r="S273" t="s">
        <v>42</v>
      </c>
      <c r="T273" t="s">
        <v>37</v>
      </c>
      <c r="U273" t="s">
        <v>1202</v>
      </c>
      <c r="V273" t="s">
        <v>1204</v>
      </c>
      <c r="W273" t="s">
        <v>47</v>
      </c>
      <c r="X273" t="s">
        <v>888</v>
      </c>
    </row>
    <row r="274" spans="1:24" x14ac:dyDescent="0.3">
      <c r="A274" t="s">
        <v>1421</v>
      </c>
      <c r="B274" t="s">
        <v>1265</v>
      </c>
      <c r="C274" t="s">
        <v>396</v>
      </c>
      <c r="D274" t="s">
        <v>1265</v>
      </c>
      <c r="E274" t="s">
        <v>47</v>
      </c>
      <c r="F274" t="s">
        <v>383</v>
      </c>
      <c r="G274" t="s">
        <v>382</v>
      </c>
      <c r="H274" t="s">
        <v>17</v>
      </c>
      <c r="I274" t="s">
        <v>383</v>
      </c>
      <c r="J274" t="s">
        <v>18</v>
      </c>
      <c r="K274" t="s">
        <v>1265</v>
      </c>
      <c r="L274" t="s">
        <v>1265</v>
      </c>
      <c r="M274" t="s">
        <v>22</v>
      </c>
      <c r="N274" t="s">
        <v>1209</v>
      </c>
      <c r="O274" t="s">
        <v>1207</v>
      </c>
      <c r="P274" t="s">
        <v>376</v>
      </c>
      <c r="Q274" t="s">
        <v>377</v>
      </c>
      <c r="R274" t="s">
        <v>47</v>
      </c>
      <c r="S274" t="s">
        <v>42</v>
      </c>
      <c r="T274" t="s">
        <v>37</v>
      </c>
      <c r="U274" t="s">
        <v>1200</v>
      </c>
      <c r="V274" t="s">
        <v>1204</v>
      </c>
      <c r="W274" t="s">
        <v>47</v>
      </c>
      <c r="X274" t="s">
        <v>889</v>
      </c>
    </row>
    <row r="275" spans="1:24" x14ac:dyDescent="0.3">
      <c r="A275" t="s">
        <v>1421</v>
      </c>
      <c r="B275" t="s">
        <v>1266</v>
      </c>
      <c r="C275" t="s">
        <v>396</v>
      </c>
      <c r="D275" t="s">
        <v>1266</v>
      </c>
      <c r="E275" t="s">
        <v>47</v>
      </c>
      <c r="F275" t="s">
        <v>383</v>
      </c>
      <c r="G275" t="s">
        <v>382</v>
      </c>
      <c r="H275" t="s">
        <v>17</v>
      </c>
      <c r="I275" t="s">
        <v>383</v>
      </c>
      <c r="J275" t="s">
        <v>18</v>
      </c>
      <c r="K275" t="s">
        <v>1266</v>
      </c>
      <c r="L275" t="s">
        <v>1266</v>
      </c>
      <c r="M275" t="s">
        <v>22</v>
      </c>
      <c r="N275" t="s">
        <v>1209</v>
      </c>
      <c r="O275" t="s">
        <v>1207</v>
      </c>
      <c r="P275" t="s">
        <v>376</v>
      </c>
      <c r="Q275" t="s">
        <v>377</v>
      </c>
      <c r="R275" t="s">
        <v>47</v>
      </c>
      <c r="S275" t="s">
        <v>42</v>
      </c>
      <c r="T275" t="s">
        <v>37</v>
      </c>
      <c r="U275" t="s">
        <v>1201</v>
      </c>
      <c r="V275" t="s">
        <v>1204</v>
      </c>
      <c r="W275" t="s">
        <v>47</v>
      </c>
      <c r="X275" t="s">
        <v>890</v>
      </c>
    </row>
    <row r="276" spans="1:24" x14ac:dyDescent="0.3">
      <c r="A276" t="s">
        <v>1421</v>
      </c>
      <c r="B276" t="s">
        <v>1267</v>
      </c>
      <c r="C276" t="s">
        <v>396</v>
      </c>
      <c r="D276" t="s">
        <v>1267</v>
      </c>
      <c r="E276" t="s">
        <v>47</v>
      </c>
      <c r="F276" t="s">
        <v>383</v>
      </c>
      <c r="G276" t="s">
        <v>382</v>
      </c>
      <c r="H276" t="s">
        <v>17</v>
      </c>
      <c r="I276" t="s">
        <v>383</v>
      </c>
      <c r="J276" t="s">
        <v>18</v>
      </c>
      <c r="K276" t="s">
        <v>1267</v>
      </c>
      <c r="L276" t="s">
        <v>1267</v>
      </c>
      <c r="M276" t="s">
        <v>22</v>
      </c>
      <c r="N276" t="s">
        <v>1209</v>
      </c>
      <c r="O276" t="s">
        <v>1207</v>
      </c>
      <c r="P276" t="s">
        <v>376</v>
      </c>
      <c r="Q276" t="s">
        <v>377</v>
      </c>
      <c r="R276" t="s">
        <v>47</v>
      </c>
      <c r="S276" t="s">
        <v>42</v>
      </c>
      <c r="T276" t="s">
        <v>37</v>
      </c>
      <c r="U276" t="s">
        <v>1202</v>
      </c>
      <c r="V276" t="s">
        <v>1204</v>
      </c>
      <c r="W276" t="s">
        <v>47</v>
      </c>
      <c r="X276" t="s">
        <v>891</v>
      </c>
    </row>
    <row r="277" spans="1:24" x14ac:dyDescent="0.3">
      <c r="A277" t="s">
        <v>1421</v>
      </c>
      <c r="B277" t="s">
        <v>1268</v>
      </c>
      <c r="C277" t="s">
        <v>396</v>
      </c>
      <c r="D277" t="s">
        <v>1268</v>
      </c>
      <c r="E277" t="s">
        <v>47</v>
      </c>
      <c r="F277" t="s">
        <v>59</v>
      </c>
      <c r="G277" t="s">
        <v>50</v>
      </c>
      <c r="H277" t="s">
        <v>17</v>
      </c>
      <c r="I277" t="s">
        <v>59</v>
      </c>
      <c r="J277" t="s">
        <v>18</v>
      </c>
      <c r="K277" t="s">
        <v>1268</v>
      </c>
      <c r="L277" t="s">
        <v>1268</v>
      </c>
      <c r="M277" t="s">
        <v>22</v>
      </c>
      <c r="N277" t="s">
        <v>1210</v>
      </c>
      <c r="O277" t="s">
        <v>1207</v>
      </c>
      <c r="P277" t="s">
        <v>376</v>
      </c>
      <c r="Q277" t="s">
        <v>377</v>
      </c>
      <c r="R277" t="s">
        <v>47</v>
      </c>
      <c r="S277" t="s">
        <v>384</v>
      </c>
      <c r="T277" t="s">
        <v>394</v>
      </c>
      <c r="U277" t="s">
        <v>47</v>
      </c>
      <c r="V277" t="s">
        <v>47</v>
      </c>
      <c r="W277" t="s">
        <v>1206</v>
      </c>
      <c r="X277" t="s">
        <v>892</v>
      </c>
    </row>
    <row r="278" spans="1:24" x14ac:dyDescent="0.3">
      <c r="A278" t="s">
        <v>1421</v>
      </c>
      <c r="B278" t="s">
        <v>1269</v>
      </c>
      <c r="C278" t="s">
        <v>396</v>
      </c>
      <c r="D278" t="s">
        <v>1269</v>
      </c>
      <c r="E278" t="s">
        <v>47</v>
      </c>
      <c r="F278" t="s">
        <v>59</v>
      </c>
      <c r="G278" t="s">
        <v>50</v>
      </c>
      <c r="H278" t="s">
        <v>17</v>
      </c>
      <c r="I278" t="s">
        <v>59</v>
      </c>
      <c r="J278" t="s">
        <v>18</v>
      </c>
      <c r="K278" t="s">
        <v>1269</v>
      </c>
      <c r="L278" t="s">
        <v>1269</v>
      </c>
      <c r="M278" t="s">
        <v>22</v>
      </c>
      <c r="N278" t="s">
        <v>1210</v>
      </c>
      <c r="O278" t="s">
        <v>1207</v>
      </c>
      <c r="P278" t="s">
        <v>376</v>
      </c>
      <c r="Q278" t="s">
        <v>377</v>
      </c>
      <c r="R278" t="s">
        <v>52</v>
      </c>
      <c r="S278" t="s">
        <v>384</v>
      </c>
      <c r="T278" t="s">
        <v>394</v>
      </c>
      <c r="U278" t="s">
        <v>47</v>
      </c>
      <c r="V278" t="s">
        <v>47</v>
      </c>
      <c r="W278" t="s">
        <v>1206</v>
      </c>
      <c r="X278" t="s">
        <v>893</v>
      </c>
    </row>
    <row r="279" spans="1:24" x14ac:dyDescent="0.3">
      <c r="A279" t="s">
        <v>1421</v>
      </c>
      <c r="B279" t="s">
        <v>1270</v>
      </c>
      <c r="C279" t="s">
        <v>396</v>
      </c>
      <c r="D279" t="s">
        <v>1270</v>
      </c>
      <c r="E279" t="s">
        <v>47</v>
      </c>
      <c r="F279" t="s">
        <v>59</v>
      </c>
      <c r="G279" t="s">
        <v>50</v>
      </c>
      <c r="H279" t="s">
        <v>17</v>
      </c>
      <c r="I279" t="s">
        <v>59</v>
      </c>
      <c r="J279" t="s">
        <v>18</v>
      </c>
      <c r="K279" t="s">
        <v>1270</v>
      </c>
      <c r="L279" t="s">
        <v>1270</v>
      </c>
      <c r="M279" t="s">
        <v>22</v>
      </c>
      <c r="N279" t="s">
        <v>1210</v>
      </c>
      <c r="O279" t="s">
        <v>1207</v>
      </c>
      <c r="P279" t="s">
        <v>376</v>
      </c>
      <c r="Q279" t="s">
        <v>377</v>
      </c>
      <c r="R279" t="s">
        <v>47</v>
      </c>
      <c r="S279" t="s">
        <v>384</v>
      </c>
      <c r="T279" t="s">
        <v>394</v>
      </c>
      <c r="U279" t="s">
        <v>47</v>
      </c>
      <c r="V279" t="s">
        <v>47</v>
      </c>
      <c r="W279" t="s">
        <v>47</v>
      </c>
      <c r="X279" t="s">
        <v>894</v>
      </c>
    </row>
    <row r="280" spans="1:24" x14ac:dyDescent="0.3">
      <c r="A280" t="s">
        <v>1421</v>
      </c>
      <c r="B280" t="s">
        <v>1271</v>
      </c>
      <c r="C280" t="s">
        <v>396</v>
      </c>
      <c r="D280" t="s">
        <v>1271</v>
      </c>
      <c r="E280" t="s">
        <v>47</v>
      </c>
      <c r="F280" t="s">
        <v>59</v>
      </c>
      <c r="G280" t="s">
        <v>50</v>
      </c>
      <c r="H280" t="s">
        <v>17</v>
      </c>
      <c r="I280" t="s">
        <v>59</v>
      </c>
      <c r="J280" t="s">
        <v>18</v>
      </c>
      <c r="K280" t="s">
        <v>1271</v>
      </c>
      <c r="L280" t="s">
        <v>1271</v>
      </c>
      <c r="M280" t="s">
        <v>22</v>
      </c>
      <c r="N280" t="s">
        <v>1210</v>
      </c>
      <c r="O280" t="s">
        <v>1207</v>
      </c>
      <c r="P280" t="s">
        <v>376</v>
      </c>
      <c r="Q280" t="s">
        <v>377</v>
      </c>
      <c r="R280" t="s">
        <v>52</v>
      </c>
      <c r="S280" t="s">
        <v>384</v>
      </c>
      <c r="T280" t="s">
        <v>394</v>
      </c>
      <c r="U280" t="s">
        <v>47</v>
      </c>
      <c r="V280" t="s">
        <v>47</v>
      </c>
      <c r="W280" t="s">
        <v>47</v>
      </c>
      <c r="X280" t="s">
        <v>895</v>
      </c>
    </row>
    <row r="281" spans="1:24" x14ac:dyDescent="0.3">
      <c r="A281" t="s">
        <v>1421</v>
      </c>
      <c r="B281" t="s">
        <v>1272</v>
      </c>
      <c r="C281" t="s">
        <v>396</v>
      </c>
      <c r="D281" t="s">
        <v>1272</v>
      </c>
      <c r="E281" t="s">
        <v>47</v>
      </c>
      <c r="F281" t="s">
        <v>59</v>
      </c>
      <c r="G281" t="s">
        <v>50</v>
      </c>
      <c r="H281" t="s">
        <v>17</v>
      </c>
      <c r="I281" t="s">
        <v>59</v>
      </c>
      <c r="J281" t="s">
        <v>18</v>
      </c>
      <c r="K281" t="s">
        <v>1272</v>
      </c>
      <c r="L281" t="s">
        <v>1272</v>
      </c>
      <c r="M281" t="s">
        <v>22</v>
      </c>
      <c r="N281" t="s">
        <v>1209</v>
      </c>
      <c r="O281" t="s">
        <v>1207</v>
      </c>
      <c r="P281" t="s">
        <v>376</v>
      </c>
      <c r="Q281" t="s">
        <v>377</v>
      </c>
      <c r="R281" t="s">
        <v>47</v>
      </c>
      <c r="S281" t="s">
        <v>393</v>
      </c>
      <c r="T281" t="s">
        <v>391</v>
      </c>
      <c r="U281" t="s">
        <v>47</v>
      </c>
      <c r="V281" t="s">
        <v>47</v>
      </c>
      <c r="W281" t="s">
        <v>1206</v>
      </c>
      <c r="X281" t="s">
        <v>896</v>
      </c>
    </row>
    <row r="282" spans="1:24" x14ac:dyDescent="0.3">
      <c r="A282" t="s">
        <v>1421</v>
      </c>
      <c r="B282" t="s">
        <v>1273</v>
      </c>
      <c r="C282" t="s">
        <v>396</v>
      </c>
      <c r="D282" t="s">
        <v>1273</v>
      </c>
      <c r="E282" t="s">
        <v>47</v>
      </c>
      <c r="F282" t="s">
        <v>59</v>
      </c>
      <c r="G282" t="s">
        <v>50</v>
      </c>
      <c r="H282" t="s">
        <v>17</v>
      </c>
      <c r="I282" t="s">
        <v>59</v>
      </c>
      <c r="J282" t="s">
        <v>18</v>
      </c>
      <c r="K282" t="s">
        <v>1273</v>
      </c>
      <c r="L282" t="s">
        <v>1273</v>
      </c>
      <c r="M282" t="s">
        <v>22</v>
      </c>
      <c r="N282" t="s">
        <v>1209</v>
      </c>
      <c r="O282" t="s">
        <v>1207</v>
      </c>
      <c r="P282" t="s">
        <v>376</v>
      </c>
      <c r="Q282" t="s">
        <v>377</v>
      </c>
      <c r="R282" t="s">
        <v>47</v>
      </c>
      <c r="S282" t="s">
        <v>393</v>
      </c>
      <c r="T282" t="s">
        <v>391</v>
      </c>
      <c r="U282" t="s">
        <v>47</v>
      </c>
      <c r="V282" t="s">
        <v>47</v>
      </c>
      <c r="W282" t="s">
        <v>47</v>
      </c>
      <c r="X282" t="s">
        <v>897</v>
      </c>
    </row>
    <row r="283" spans="1:24" x14ac:dyDescent="0.3">
      <c r="A283" t="s">
        <v>1421</v>
      </c>
      <c r="B283" t="s">
        <v>1274</v>
      </c>
      <c r="C283" t="s">
        <v>396</v>
      </c>
      <c r="D283" t="s">
        <v>1274</v>
      </c>
      <c r="E283" t="s">
        <v>47</v>
      </c>
      <c r="F283" t="s">
        <v>384</v>
      </c>
      <c r="G283" t="s">
        <v>385</v>
      </c>
      <c r="H283" t="s">
        <v>17</v>
      </c>
      <c r="I283" t="s">
        <v>384</v>
      </c>
      <c r="J283" t="s">
        <v>18</v>
      </c>
      <c r="K283" t="s">
        <v>1274</v>
      </c>
      <c r="L283" t="s">
        <v>1274</v>
      </c>
      <c r="M283" t="s">
        <v>22</v>
      </c>
      <c r="N283" t="s">
        <v>1209</v>
      </c>
      <c r="O283" t="s">
        <v>1207</v>
      </c>
      <c r="P283" t="s">
        <v>376</v>
      </c>
      <c r="Q283" t="s">
        <v>377</v>
      </c>
      <c r="R283" t="s">
        <v>52</v>
      </c>
      <c r="S283" t="s">
        <v>40</v>
      </c>
      <c r="T283" t="s">
        <v>41</v>
      </c>
      <c r="U283" t="s">
        <v>47</v>
      </c>
      <c r="V283" t="s">
        <v>47</v>
      </c>
      <c r="W283" t="s">
        <v>1206</v>
      </c>
      <c r="X283" t="s">
        <v>898</v>
      </c>
    </row>
    <row r="284" spans="1:24" x14ac:dyDescent="0.3">
      <c r="A284" t="s">
        <v>1421</v>
      </c>
      <c r="B284" t="s">
        <v>1275</v>
      </c>
      <c r="C284" t="s">
        <v>396</v>
      </c>
      <c r="D284" t="s">
        <v>1275</v>
      </c>
      <c r="E284" t="s">
        <v>47</v>
      </c>
      <c r="F284" t="s">
        <v>384</v>
      </c>
      <c r="G284" t="s">
        <v>385</v>
      </c>
      <c r="H284" t="s">
        <v>17</v>
      </c>
      <c r="I284" t="s">
        <v>384</v>
      </c>
      <c r="J284" t="s">
        <v>18</v>
      </c>
      <c r="K284" t="s">
        <v>1275</v>
      </c>
      <c r="L284" t="s">
        <v>1275</v>
      </c>
      <c r="M284" t="s">
        <v>22</v>
      </c>
      <c r="N284" t="s">
        <v>1209</v>
      </c>
      <c r="O284" t="s">
        <v>1207</v>
      </c>
      <c r="P284" t="s">
        <v>376</v>
      </c>
      <c r="Q284" t="s">
        <v>377</v>
      </c>
      <c r="R284" t="s">
        <v>52</v>
      </c>
      <c r="S284" t="s">
        <v>40</v>
      </c>
      <c r="T284" t="s">
        <v>41</v>
      </c>
      <c r="U284" t="s">
        <v>47</v>
      </c>
      <c r="V284" t="s">
        <v>47</v>
      </c>
      <c r="W284" t="s">
        <v>47</v>
      </c>
      <c r="X284" t="s">
        <v>899</v>
      </c>
    </row>
    <row r="285" spans="1:24" x14ac:dyDescent="0.3">
      <c r="A285" t="s">
        <v>1421</v>
      </c>
      <c r="B285" t="s">
        <v>1276</v>
      </c>
      <c r="C285" t="s">
        <v>396</v>
      </c>
      <c r="D285" t="s">
        <v>1276</v>
      </c>
      <c r="E285" t="s">
        <v>47</v>
      </c>
      <c r="F285" t="s">
        <v>384</v>
      </c>
      <c r="G285" t="s">
        <v>385</v>
      </c>
      <c r="H285" t="s">
        <v>17</v>
      </c>
      <c r="I285" t="s">
        <v>384</v>
      </c>
      <c r="J285" t="s">
        <v>18</v>
      </c>
      <c r="K285" t="s">
        <v>1276</v>
      </c>
      <c r="L285" t="s">
        <v>1276</v>
      </c>
      <c r="M285" t="s">
        <v>22</v>
      </c>
      <c r="N285" t="s">
        <v>1210</v>
      </c>
      <c r="O285" t="s">
        <v>1207</v>
      </c>
      <c r="P285" t="s">
        <v>376</v>
      </c>
      <c r="Q285" t="s">
        <v>377</v>
      </c>
      <c r="R285" t="s">
        <v>47</v>
      </c>
      <c r="S285" t="s">
        <v>59</v>
      </c>
      <c r="T285" t="s">
        <v>61</v>
      </c>
      <c r="U285" t="s">
        <v>47</v>
      </c>
      <c r="V285" t="s">
        <v>47</v>
      </c>
      <c r="W285" t="s">
        <v>1206</v>
      </c>
      <c r="X285" t="s">
        <v>900</v>
      </c>
    </row>
    <row r="286" spans="1:24" x14ac:dyDescent="0.3">
      <c r="A286" t="s">
        <v>1421</v>
      </c>
      <c r="B286" t="s">
        <v>1277</v>
      </c>
      <c r="C286" t="s">
        <v>396</v>
      </c>
      <c r="D286" t="s">
        <v>1277</v>
      </c>
      <c r="E286" t="s">
        <v>47</v>
      </c>
      <c r="F286" t="s">
        <v>384</v>
      </c>
      <c r="G286" t="s">
        <v>385</v>
      </c>
      <c r="H286" t="s">
        <v>17</v>
      </c>
      <c r="I286" t="s">
        <v>384</v>
      </c>
      <c r="J286" t="s">
        <v>18</v>
      </c>
      <c r="K286" t="s">
        <v>1277</v>
      </c>
      <c r="L286" t="s">
        <v>1277</v>
      </c>
      <c r="M286" t="s">
        <v>22</v>
      </c>
      <c r="N286" t="s">
        <v>1210</v>
      </c>
      <c r="O286" t="s">
        <v>1207</v>
      </c>
      <c r="P286" t="s">
        <v>376</v>
      </c>
      <c r="Q286" t="s">
        <v>377</v>
      </c>
      <c r="R286" t="s">
        <v>52</v>
      </c>
      <c r="S286" t="s">
        <v>59</v>
      </c>
      <c r="T286" t="s">
        <v>61</v>
      </c>
      <c r="U286" t="s">
        <v>47</v>
      </c>
      <c r="V286" t="s">
        <v>47</v>
      </c>
      <c r="W286" t="s">
        <v>1206</v>
      </c>
      <c r="X286" t="s">
        <v>901</v>
      </c>
    </row>
    <row r="287" spans="1:24" x14ac:dyDescent="0.3">
      <c r="A287" t="s">
        <v>1421</v>
      </c>
      <c r="B287" t="s">
        <v>1278</v>
      </c>
      <c r="C287" t="s">
        <v>396</v>
      </c>
      <c r="D287" t="s">
        <v>1278</v>
      </c>
      <c r="E287" t="s">
        <v>47</v>
      </c>
      <c r="F287" t="s">
        <v>384</v>
      </c>
      <c r="G287" t="s">
        <v>385</v>
      </c>
      <c r="H287" t="s">
        <v>17</v>
      </c>
      <c r="I287" t="s">
        <v>384</v>
      </c>
      <c r="J287" t="s">
        <v>18</v>
      </c>
      <c r="K287" t="s">
        <v>1278</v>
      </c>
      <c r="L287" t="s">
        <v>1278</v>
      </c>
      <c r="M287" t="s">
        <v>22</v>
      </c>
      <c r="N287" t="s">
        <v>1210</v>
      </c>
      <c r="O287" t="s">
        <v>1207</v>
      </c>
      <c r="P287" t="s">
        <v>376</v>
      </c>
      <c r="Q287" t="s">
        <v>377</v>
      </c>
      <c r="R287" t="s">
        <v>47</v>
      </c>
      <c r="S287" t="s">
        <v>59</v>
      </c>
      <c r="T287" t="s">
        <v>61</v>
      </c>
      <c r="U287" t="s">
        <v>47</v>
      </c>
      <c r="V287" t="s">
        <v>47</v>
      </c>
      <c r="W287" t="s">
        <v>47</v>
      </c>
      <c r="X287" t="s">
        <v>902</v>
      </c>
    </row>
    <row r="288" spans="1:24" x14ac:dyDescent="0.3">
      <c r="A288" t="s">
        <v>1421</v>
      </c>
      <c r="B288" t="s">
        <v>1279</v>
      </c>
      <c r="C288" t="s">
        <v>396</v>
      </c>
      <c r="D288" t="s">
        <v>1279</v>
      </c>
      <c r="E288" t="s">
        <v>47</v>
      </c>
      <c r="F288" t="s">
        <v>384</v>
      </c>
      <c r="G288" t="s">
        <v>385</v>
      </c>
      <c r="H288" t="s">
        <v>17</v>
      </c>
      <c r="I288" t="s">
        <v>384</v>
      </c>
      <c r="J288" t="s">
        <v>18</v>
      </c>
      <c r="K288" t="s">
        <v>1279</v>
      </c>
      <c r="L288" t="s">
        <v>1279</v>
      </c>
      <c r="M288" t="s">
        <v>22</v>
      </c>
      <c r="N288" t="s">
        <v>1210</v>
      </c>
      <c r="O288" t="s">
        <v>1207</v>
      </c>
      <c r="P288" t="s">
        <v>376</v>
      </c>
      <c r="Q288" t="s">
        <v>377</v>
      </c>
      <c r="R288" t="s">
        <v>52</v>
      </c>
      <c r="S288" t="s">
        <v>59</v>
      </c>
      <c r="T288" t="s">
        <v>61</v>
      </c>
      <c r="U288" t="s">
        <v>47</v>
      </c>
      <c r="V288" t="s">
        <v>47</v>
      </c>
      <c r="W288" t="s">
        <v>47</v>
      </c>
      <c r="X288" t="s">
        <v>903</v>
      </c>
    </row>
    <row r="289" spans="1:24" x14ac:dyDescent="0.3">
      <c r="A289" t="s">
        <v>1421</v>
      </c>
      <c r="B289" t="s">
        <v>1280</v>
      </c>
      <c r="C289" t="s">
        <v>396</v>
      </c>
      <c r="D289" t="s">
        <v>1280</v>
      </c>
      <c r="E289" t="s">
        <v>47</v>
      </c>
      <c r="F289" t="s">
        <v>384</v>
      </c>
      <c r="G289" t="s">
        <v>385</v>
      </c>
      <c r="H289" t="s">
        <v>17</v>
      </c>
      <c r="I289" t="s">
        <v>384</v>
      </c>
      <c r="J289" t="s">
        <v>18</v>
      </c>
      <c r="K289" t="s">
        <v>1280</v>
      </c>
      <c r="L289" t="s">
        <v>1280</v>
      </c>
      <c r="M289" t="s">
        <v>22</v>
      </c>
      <c r="N289" t="s">
        <v>1209</v>
      </c>
      <c r="O289" t="s">
        <v>1207</v>
      </c>
      <c r="P289" t="s">
        <v>376</v>
      </c>
      <c r="Q289" t="s">
        <v>377</v>
      </c>
      <c r="R289" t="s">
        <v>47</v>
      </c>
      <c r="S289" t="s">
        <v>40</v>
      </c>
      <c r="T289" t="s">
        <v>41</v>
      </c>
      <c r="U289" t="s">
        <v>47</v>
      </c>
      <c r="V289" t="s">
        <v>47</v>
      </c>
      <c r="W289" t="s">
        <v>1206</v>
      </c>
      <c r="X289" t="s">
        <v>904</v>
      </c>
    </row>
    <row r="290" spans="1:24" x14ac:dyDescent="0.3">
      <c r="A290" t="s">
        <v>1421</v>
      </c>
      <c r="B290" t="s">
        <v>1281</v>
      </c>
      <c r="C290" t="s">
        <v>396</v>
      </c>
      <c r="D290" t="s">
        <v>1281</v>
      </c>
      <c r="E290" t="s">
        <v>47</v>
      </c>
      <c r="F290" t="s">
        <v>384</v>
      </c>
      <c r="G290" t="s">
        <v>385</v>
      </c>
      <c r="H290" t="s">
        <v>17</v>
      </c>
      <c r="I290" t="s">
        <v>384</v>
      </c>
      <c r="J290" t="s">
        <v>18</v>
      </c>
      <c r="K290" t="s">
        <v>1281</v>
      </c>
      <c r="L290" t="s">
        <v>1281</v>
      </c>
      <c r="M290" t="s">
        <v>22</v>
      </c>
      <c r="N290" t="s">
        <v>1209</v>
      </c>
      <c r="O290" t="s">
        <v>1207</v>
      </c>
      <c r="P290" t="s">
        <v>376</v>
      </c>
      <c r="Q290" t="s">
        <v>377</v>
      </c>
      <c r="R290" t="s">
        <v>47</v>
      </c>
      <c r="S290" t="s">
        <v>40</v>
      </c>
      <c r="T290" t="s">
        <v>41</v>
      </c>
      <c r="U290" t="s">
        <v>47</v>
      </c>
      <c r="V290" t="s">
        <v>47</v>
      </c>
      <c r="W290" t="s">
        <v>47</v>
      </c>
      <c r="X290" t="s">
        <v>905</v>
      </c>
    </row>
    <row r="291" spans="1:24" x14ac:dyDescent="0.3">
      <c r="A291" t="s">
        <v>1421</v>
      </c>
      <c r="B291" t="s">
        <v>1282</v>
      </c>
      <c r="C291" t="s">
        <v>396</v>
      </c>
      <c r="D291" t="s">
        <v>1282</v>
      </c>
      <c r="E291" t="s">
        <v>47</v>
      </c>
      <c r="F291" t="s">
        <v>384</v>
      </c>
      <c r="G291" t="s">
        <v>385</v>
      </c>
      <c r="H291" t="s">
        <v>17</v>
      </c>
      <c r="I291" t="s">
        <v>384</v>
      </c>
      <c r="J291" t="s">
        <v>18</v>
      </c>
      <c r="K291" t="s">
        <v>1282</v>
      </c>
      <c r="L291" t="s">
        <v>1282</v>
      </c>
      <c r="M291" t="s">
        <v>22</v>
      </c>
      <c r="N291" t="s">
        <v>1209</v>
      </c>
      <c r="O291" t="s">
        <v>1207</v>
      </c>
      <c r="P291" t="s">
        <v>376</v>
      </c>
      <c r="Q291" t="s">
        <v>377</v>
      </c>
      <c r="R291" t="s">
        <v>52</v>
      </c>
      <c r="S291" t="s">
        <v>393</v>
      </c>
      <c r="T291" t="s">
        <v>391</v>
      </c>
      <c r="U291" t="s">
        <v>47</v>
      </c>
      <c r="V291" t="s">
        <v>47</v>
      </c>
      <c r="W291" t="s">
        <v>47</v>
      </c>
      <c r="X291" t="s">
        <v>906</v>
      </c>
    </row>
    <row r="292" spans="1:24" x14ac:dyDescent="0.3">
      <c r="A292" t="s">
        <v>1421</v>
      </c>
      <c r="B292" t="s">
        <v>1283</v>
      </c>
      <c r="C292" t="s">
        <v>396</v>
      </c>
      <c r="D292" t="s">
        <v>1283</v>
      </c>
      <c r="E292" t="s">
        <v>47</v>
      </c>
      <c r="F292" t="s">
        <v>384</v>
      </c>
      <c r="G292" t="s">
        <v>385</v>
      </c>
      <c r="H292" t="s">
        <v>17</v>
      </c>
      <c r="I292" t="s">
        <v>384</v>
      </c>
      <c r="J292" t="s">
        <v>18</v>
      </c>
      <c r="K292" t="s">
        <v>1283</v>
      </c>
      <c r="L292" t="s">
        <v>1283</v>
      </c>
      <c r="M292" t="s">
        <v>22</v>
      </c>
      <c r="N292" t="s">
        <v>1209</v>
      </c>
      <c r="O292" t="s">
        <v>1207</v>
      </c>
      <c r="P292" t="s">
        <v>376</v>
      </c>
      <c r="Q292" t="s">
        <v>377</v>
      </c>
      <c r="R292" t="s">
        <v>52</v>
      </c>
      <c r="S292" t="s">
        <v>393</v>
      </c>
      <c r="T292" t="s">
        <v>391</v>
      </c>
      <c r="U292" t="s">
        <v>47</v>
      </c>
      <c r="V292" t="s">
        <v>47</v>
      </c>
      <c r="W292" t="s">
        <v>1206</v>
      </c>
      <c r="X292" t="s">
        <v>907</v>
      </c>
    </row>
    <row r="293" spans="1:24" x14ac:dyDescent="0.3">
      <c r="A293" t="s">
        <v>1421</v>
      </c>
      <c r="B293" t="s">
        <v>1284</v>
      </c>
      <c r="C293" t="s">
        <v>396</v>
      </c>
      <c r="D293" t="s">
        <v>1284</v>
      </c>
      <c r="E293" t="s">
        <v>47</v>
      </c>
      <c r="F293" t="s">
        <v>384</v>
      </c>
      <c r="G293" t="s">
        <v>385</v>
      </c>
      <c r="H293" t="s">
        <v>17</v>
      </c>
      <c r="I293" t="s">
        <v>384</v>
      </c>
      <c r="J293" t="s">
        <v>18</v>
      </c>
      <c r="K293" t="s">
        <v>1284</v>
      </c>
      <c r="L293" t="s">
        <v>1284</v>
      </c>
      <c r="M293" t="s">
        <v>22</v>
      </c>
      <c r="N293" t="s">
        <v>1210</v>
      </c>
      <c r="O293" t="s">
        <v>1207</v>
      </c>
      <c r="P293" t="s">
        <v>376</v>
      </c>
      <c r="Q293" t="s">
        <v>377</v>
      </c>
      <c r="R293" t="s">
        <v>47</v>
      </c>
      <c r="S293" t="s">
        <v>384</v>
      </c>
      <c r="T293" t="s">
        <v>394</v>
      </c>
      <c r="U293" t="s">
        <v>47</v>
      </c>
      <c r="V293" t="s">
        <v>47</v>
      </c>
      <c r="W293" t="s">
        <v>1206</v>
      </c>
      <c r="X293" t="s">
        <v>908</v>
      </c>
    </row>
    <row r="294" spans="1:24" x14ac:dyDescent="0.3">
      <c r="A294" t="s">
        <v>1421</v>
      </c>
      <c r="B294" t="s">
        <v>1285</v>
      </c>
      <c r="C294" t="s">
        <v>396</v>
      </c>
      <c r="D294" t="s">
        <v>1285</v>
      </c>
      <c r="E294" t="s">
        <v>47</v>
      </c>
      <c r="F294" t="s">
        <v>384</v>
      </c>
      <c r="G294" t="s">
        <v>385</v>
      </c>
      <c r="H294" t="s">
        <v>17</v>
      </c>
      <c r="I294" t="s">
        <v>384</v>
      </c>
      <c r="J294" t="s">
        <v>18</v>
      </c>
      <c r="K294" t="s">
        <v>1285</v>
      </c>
      <c r="L294" t="s">
        <v>1285</v>
      </c>
      <c r="M294" t="s">
        <v>22</v>
      </c>
      <c r="N294" t="s">
        <v>1210</v>
      </c>
      <c r="O294" t="s">
        <v>1207</v>
      </c>
      <c r="P294" t="s">
        <v>376</v>
      </c>
      <c r="Q294" t="s">
        <v>377</v>
      </c>
      <c r="R294" t="s">
        <v>52</v>
      </c>
      <c r="S294" t="s">
        <v>384</v>
      </c>
      <c r="T294" t="s">
        <v>394</v>
      </c>
      <c r="U294" t="s">
        <v>47</v>
      </c>
      <c r="V294" t="s">
        <v>47</v>
      </c>
      <c r="W294" t="s">
        <v>1206</v>
      </c>
      <c r="X294" t="s">
        <v>909</v>
      </c>
    </row>
    <row r="295" spans="1:24" x14ac:dyDescent="0.3">
      <c r="A295" t="s">
        <v>1421</v>
      </c>
      <c r="B295" t="s">
        <v>1286</v>
      </c>
      <c r="C295" t="s">
        <v>396</v>
      </c>
      <c r="D295" t="s">
        <v>1286</v>
      </c>
      <c r="E295" t="s">
        <v>47</v>
      </c>
      <c r="F295" t="s">
        <v>384</v>
      </c>
      <c r="G295" t="s">
        <v>385</v>
      </c>
      <c r="H295" t="s">
        <v>17</v>
      </c>
      <c r="I295" t="s">
        <v>384</v>
      </c>
      <c r="J295" t="s">
        <v>18</v>
      </c>
      <c r="K295" t="s">
        <v>1286</v>
      </c>
      <c r="L295" t="s">
        <v>1286</v>
      </c>
      <c r="M295" t="s">
        <v>22</v>
      </c>
      <c r="N295" t="s">
        <v>1210</v>
      </c>
      <c r="O295" t="s">
        <v>1207</v>
      </c>
      <c r="P295" t="s">
        <v>376</v>
      </c>
      <c r="Q295" t="s">
        <v>377</v>
      </c>
      <c r="R295" t="s">
        <v>47</v>
      </c>
      <c r="S295" t="s">
        <v>384</v>
      </c>
      <c r="T295" t="s">
        <v>394</v>
      </c>
      <c r="U295" t="s">
        <v>47</v>
      </c>
      <c r="V295" t="s">
        <v>47</v>
      </c>
      <c r="W295" t="s">
        <v>47</v>
      </c>
      <c r="X295" t="s">
        <v>910</v>
      </c>
    </row>
    <row r="296" spans="1:24" x14ac:dyDescent="0.3">
      <c r="A296" t="s">
        <v>1421</v>
      </c>
      <c r="B296" t="s">
        <v>1287</v>
      </c>
      <c r="C296" t="s">
        <v>396</v>
      </c>
      <c r="D296" t="s">
        <v>1287</v>
      </c>
      <c r="E296" t="s">
        <v>47</v>
      </c>
      <c r="F296" t="s">
        <v>384</v>
      </c>
      <c r="G296" t="s">
        <v>385</v>
      </c>
      <c r="H296" t="s">
        <v>17</v>
      </c>
      <c r="I296" t="s">
        <v>384</v>
      </c>
      <c r="J296" t="s">
        <v>18</v>
      </c>
      <c r="K296" t="s">
        <v>1287</v>
      </c>
      <c r="L296" t="s">
        <v>1287</v>
      </c>
      <c r="M296" t="s">
        <v>22</v>
      </c>
      <c r="N296" t="s">
        <v>1210</v>
      </c>
      <c r="O296" t="s">
        <v>1207</v>
      </c>
      <c r="P296" t="s">
        <v>376</v>
      </c>
      <c r="Q296" t="s">
        <v>377</v>
      </c>
      <c r="R296" t="s">
        <v>52</v>
      </c>
      <c r="S296" t="s">
        <v>384</v>
      </c>
      <c r="T296" t="s">
        <v>394</v>
      </c>
      <c r="U296" t="s">
        <v>47</v>
      </c>
      <c r="V296" t="s">
        <v>47</v>
      </c>
      <c r="W296" t="s">
        <v>47</v>
      </c>
      <c r="X296" t="s">
        <v>911</v>
      </c>
    </row>
    <row r="297" spans="1:24" x14ac:dyDescent="0.3">
      <c r="A297" t="s">
        <v>1421</v>
      </c>
      <c r="B297" t="s">
        <v>1288</v>
      </c>
      <c r="C297" t="s">
        <v>396</v>
      </c>
      <c r="D297" t="s">
        <v>1288</v>
      </c>
      <c r="E297" t="s">
        <v>47</v>
      </c>
      <c r="F297" t="s">
        <v>384</v>
      </c>
      <c r="G297" t="s">
        <v>385</v>
      </c>
      <c r="H297" t="s">
        <v>17</v>
      </c>
      <c r="I297" t="s">
        <v>384</v>
      </c>
      <c r="J297" t="s">
        <v>18</v>
      </c>
      <c r="K297" t="s">
        <v>1288</v>
      </c>
      <c r="L297" t="s">
        <v>1288</v>
      </c>
      <c r="M297" t="s">
        <v>22</v>
      </c>
      <c r="N297" t="s">
        <v>1209</v>
      </c>
      <c r="O297" t="s">
        <v>1207</v>
      </c>
      <c r="P297" t="s">
        <v>376</v>
      </c>
      <c r="Q297" t="s">
        <v>377</v>
      </c>
      <c r="R297" t="s">
        <v>47</v>
      </c>
      <c r="S297" t="s">
        <v>393</v>
      </c>
      <c r="T297" t="s">
        <v>391</v>
      </c>
      <c r="U297" t="s">
        <v>47</v>
      </c>
      <c r="V297" t="s">
        <v>47</v>
      </c>
      <c r="W297" t="s">
        <v>1206</v>
      </c>
      <c r="X297" t="s">
        <v>912</v>
      </c>
    </row>
    <row r="298" spans="1:24" x14ac:dyDescent="0.3">
      <c r="A298" t="s">
        <v>1421</v>
      </c>
      <c r="B298" t="s">
        <v>1289</v>
      </c>
      <c r="C298" t="s">
        <v>396</v>
      </c>
      <c r="D298" t="s">
        <v>1289</v>
      </c>
      <c r="E298" t="s">
        <v>47</v>
      </c>
      <c r="F298" t="s">
        <v>384</v>
      </c>
      <c r="G298" t="s">
        <v>385</v>
      </c>
      <c r="H298" t="s">
        <v>17</v>
      </c>
      <c r="I298" t="s">
        <v>384</v>
      </c>
      <c r="J298" t="s">
        <v>18</v>
      </c>
      <c r="K298" t="s">
        <v>1289</v>
      </c>
      <c r="L298" t="s">
        <v>1289</v>
      </c>
      <c r="M298" t="s">
        <v>22</v>
      </c>
      <c r="N298" t="s">
        <v>1209</v>
      </c>
      <c r="O298" t="s">
        <v>1207</v>
      </c>
      <c r="P298" t="s">
        <v>376</v>
      </c>
      <c r="Q298" t="s">
        <v>377</v>
      </c>
      <c r="R298" t="s">
        <v>47</v>
      </c>
      <c r="S298" t="s">
        <v>393</v>
      </c>
      <c r="T298" t="s">
        <v>391</v>
      </c>
      <c r="U298" t="s">
        <v>47</v>
      </c>
      <c r="V298" t="s">
        <v>47</v>
      </c>
      <c r="W298" t="s">
        <v>47</v>
      </c>
      <c r="X298" t="s">
        <v>913</v>
      </c>
    </row>
    <row r="299" spans="1:24" x14ac:dyDescent="0.3">
      <c r="A299" t="s">
        <v>1421</v>
      </c>
      <c r="B299" t="s">
        <v>1290</v>
      </c>
      <c r="C299" t="s">
        <v>396</v>
      </c>
      <c r="D299" t="s">
        <v>1290</v>
      </c>
      <c r="E299" t="s">
        <v>47</v>
      </c>
      <c r="F299" t="s">
        <v>384</v>
      </c>
      <c r="G299" t="s">
        <v>385</v>
      </c>
      <c r="H299" t="s">
        <v>17</v>
      </c>
      <c r="I299" t="s">
        <v>384</v>
      </c>
      <c r="J299" t="s">
        <v>18</v>
      </c>
      <c r="K299" t="s">
        <v>1290</v>
      </c>
      <c r="L299" t="s">
        <v>1290</v>
      </c>
      <c r="M299" t="s">
        <v>22</v>
      </c>
      <c r="N299" t="s">
        <v>1209</v>
      </c>
      <c r="O299" t="s">
        <v>1207</v>
      </c>
      <c r="P299" t="s">
        <v>405</v>
      </c>
      <c r="Q299" t="s">
        <v>1196</v>
      </c>
      <c r="R299" t="s">
        <v>47</v>
      </c>
      <c r="S299" t="s">
        <v>40</v>
      </c>
      <c r="T299" t="s">
        <v>41</v>
      </c>
      <c r="U299" t="s">
        <v>47</v>
      </c>
      <c r="V299" t="s">
        <v>47</v>
      </c>
      <c r="W299" t="s">
        <v>1206</v>
      </c>
      <c r="X299" t="s">
        <v>914</v>
      </c>
    </row>
    <row r="300" spans="1:24" x14ac:dyDescent="0.3">
      <c r="A300" t="s">
        <v>1421</v>
      </c>
      <c r="B300" t="s">
        <v>1291</v>
      </c>
      <c r="C300" t="s">
        <v>396</v>
      </c>
      <c r="D300" t="s">
        <v>1291</v>
      </c>
      <c r="E300" t="s">
        <v>47</v>
      </c>
      <c r="F300" t="s">
        <v>384</v>
      </c>
      <c r="G300" t="s">
        <v>385</v>
      </c>
      <c r="H300" t="s">
        <v>17</v>
      </c>
      <c r="I300" t="s">
        <v>384</v>
      </c>
      <c r="J300" t="s">
        <v>18</v>
      </c>
      <c r="K300" t="s">
        <v>1291</v>
      </c>
      <c r="L300" t="s">
        <v>1291</v>
      </c>
      <c r="M300" t="s">
        <v>22</v>
      </c>
      <c r="N300" t="s">
        <v>1209</v>
      </c>
      <c r="O300" t="s">
        <v>1207</v>
      </c>
      <c r="P300" t="s">
        <v>405</v>
      </c>
      <c r="Q300" t="s">
        <v>1196</v>
      </c>
      <c r="R300" t="s">
        <v>47</v>
      </c>
      <c r="S300" t="s">
        <v>40</v>
      </c>
      <c r="T300" t="s">
        <v>41</v>
      </c>
      <c r="U300" t="s">
        <v>47</v>
      </c>
      <c r="V300" t="s">
        <v>47</v>
      </c>
      <c r="W300" t="s">
        <v>47</v>
      </c>
      <c r="X300" t="s">
        <v>915</v>
      </c>
    </row>
    <row r="301" spans="1:24" x14ac:dyDescent="0.3">
      <c r="A301" t="s">
        <v>1421</v>
      </c>
      <c r="B301" t="s">
        <v>1292</v>
      </c>
      <c r="C301" t="s">
        <v>396</v>
      </c>
      <c r="D301" t="s">
        <v>1292</v>
      </c>
      <c r="E301" t="s">
        <v>47</v>
      </c>
      <c r="F301" t="s">
        <v>384</v>
      </c>
      <c r="G301" t="s">
        <v>385</v>
      </c>
      <c r="H301" t="s">
        <v>17</v>
      </c>
      <c r="I301" t="s">
        <v>384</v>
      </c>
      <c r="J301" t="s">
        <v>18</v>
      </c>
      <c r="K301" t="s">
        <v>1292</v>
      </c>
      <c r="L301" t="s">
        <v>1292</v>
      </c>
      <c r="M301" t="s">
        <v>22</v>
      </c>
      <c r="N301" t="s">
        <v>1210</v>
      </c>
      <c r="O301" t="s">
        <v>1207</v>
      </c>
      <c r="P301" t="s">
        <v>405</v>
      </c>
      <c r="Q301" t="s">
        <v>1196</v>
      </c>
      <c r="R301" t="s">
        <v>47</v>
      </c>
      <c r="S301" t="s">
        <v>59</v>
      </c>
      <c r="T301" t="s">
        <v>61</v>
      </c>
      <c r="U301" t="s">
        <v>47</v>
      </c>
      <c r="V301" t="s">
        <v>47</v>
      </c>
      <c r="W301" t="s">
        <v>1206</v>
      </c>
      <c r="X301" t="s">
        <v>916</v>
      </c>
    </row>
    <row r="302" spans="1:24" x14ac:dyDescent="0.3">
      <c r="A302" t="s">
        <v>1421</v>
      </c>
      <c r="B302" t="s">
        <v>1293</v>
      </c>
      <c r="C302" t="s">
        <v>396</v>
      </c>
      <c r="D302" t="s">
        <v>1293</v>
      </c>
      <c r="E302" t="s">
        <v>47</v>
      </c>
      <c r="F302" t="s">
        <v>384</v>
      </c>
      <c r="G302" t="s">
        <v>385</v>
      </c>
      <c r="H302" t="s">
        <v>17</v>
      </c>
      <c r="I302" t="s">
        <v>384</v>
      </c>
      <c r="J302" t="s">
        <v>18</v>
      </c>
      <c r="K302" t="s">
        <v>1293</v>
      </c>
      <c r="L302" t="s">
        <v>1293</v>
      </c>
      <c r="M302" t="s">
        <v>22</v>
      </c>
      <c r="N302" t="s">
        <v>1210</v>
      </c>
      <c r="O302" t="s">
        <v>1207</v>
      </c>
      <c r="P302" t="s">
        <v>405</v>
      </c>
      <c r="Q302" t="s">
        <v>1196</v>
      </c>
      <c r="R302" t="s">
        <v>52</v>
      </c>
      <c r="S302" t="s">
        <v>59</v>
      </c>
      <c r="T302" t="s">
        <v>61</v>
      </c>
      <c r="U302" t="s">
        <v>47</v>
      </c>
      <c r="V302" t="s">
        <v>47</v>
      </c>
      <c r="W302" t="s">
        <v>1206</v>
      </c>
      <c r="X302" t="s">
        <v>917</v>
      </c>
    </row>
    <row r="303" spans="1:24" x14ac:dyDescent="0.3">
      <c r="A303" t="s">
        <v>1421</v>
      </c>
      <c r="B303" t="s">
        <v>1294</v>
      </c>
      <c r="C303" t="s">
        <v>396</v>
      </c>
      <c r="D303" t="s">
        <v>1294</v>
      </c>
      <c r="E303" t="s">
        <v>47</v>
      </c>
      <c r="F303" t="s">
        <v>384</v>
      </c>
      <c r="G303" t="s">
        <v>385</v>
      </c>
      <c r="H303" t="s">
        <v>17</v>
      </c>
      <c r="I303" t="s">
        <v>384</v>
      </c>
      <c r="J303" t="s">
        <v>18</v>
      </c>
      <c r="K303" t="s">
        <v>1294</v>
      </c>
      <c r="L303" t="s">
        <v>1294</v>
      </c>
      <c r="M303" t="s">
        <v>22</v>
      </c>
      <c r="N303" t="s">
        <v>1210</v>
      </c>
      <c r="O303" t="s">
        <v>1207</v>
      </c>
      <c r="P303" t="s">
        <v>405</v>
      </c>
      <c r="Q303" t="s">
        <v>1196</v>
      </c>
      <c r="R303" t="s">
        <v>47</v>
      </c>
      <c r="S303" t="s">
        <v>59</v>
      </c>
      <c r="T303" t="s">
        <v>61</v>
      </c>
      <c r="U303" t="s">
        <v>47</v>
      </c>
      <c r="V303" t="s">
        <v>47</v>
      </c>
      <c r="W303" t="s">
        <v>47</v>
      </c>
      <c r="X303" t="s">
        <v>918</v>
      </c>
    </row>
    <row r="304" spans="1:24" x14ac:dyDescent="0.3">
      <c r="A304" t="s">
        <v>1421</v>
      </c>
      <c r="B304" t="s">
        <v>1295</v>
      </c>
      <c r="C304" t="s">
        <v>396</v>
      </c>
      <c r="D304" t="s">
        <v>1295</v>
      </c>
      <c r="E304" t="s">
        <v>47</v>
      </c>
      <c r="F304" t="s">
        <v>384</v>
      </c>
      <c r="G304" t="s">
        <v>385</v>
      </c>
      <c r="H304" t="s">
        <v>17</v>
      </c>
      <c r="I304" t="s">
        <v>384</v>
      </c>
      <c r="J304" t="s">
        <v>18</v>
      </c>
      <c r="K304" t="s">
        <v>1295</v>
      </c>
      <c r="L304" t="s">
        <v>1295</v>
      </c>
      <c r="M304" t="s">
        <v>22</v>
      </c>
      <c r="N304" t="s">
        <v>1210</v>
      </c>
      <c r="O304" t="s">
        <v>1207</v>
      </c>
      <c r="P304" t="s">
        <v>405</v>
      </c>
      <c r="Q304" t="s">
        <v>1196</v>
      </c>
      <c r="R304" t="s">
        <v>52</v>
      </c>
      <c r="S304" t="s">
        <v>59</v>
      </c>
      <c r="T304" t="s">
        <v>61</v>
      </c>
      <c r="U304" t="s">
        <v>47</v>
      </c>
      <c r="V304" t="s">
        <v>47</v>
      </c>
      <c r="W304" t="s">
        <v>47</v>
      </c>
      <c r="X304" t="s">
        <v>919</v>
      </c>
    </row>
    <row r="305" spans="1:24" x14ac:dyDescent="0.3">
      <c r="A305" t="s">
        <v>1421</v>
      </c>
      <c r="B305" t="s">
        <v>1296</v>
      </c>
      <c r="C305" t="s">
        <v>396</v>
      </c>
      <c r="D305" t="s">
        <v>1296</v>
      </c>
      <c r="E305" t="s">
        <v>47</v>
      </c>
      <c r="F305" t="s">
        <v>384</v>
      </c>
      <c r="G305" t="s">
        <v>385</v>
      </c>
      <c r="H305" t="s">
        <v>17</v>
      </c>
      <c r="I305" t="s">
        <v>384</v>
      </c>
      <c r="J305" t="s">
        <v>18</v>
      </c>
      <c r="K305" t="s">
        <v>1296</v>
      </c>
      <c r="L305" t="s">
        <v>1296</v>
      </c>
      <c r="M305" t="s">
        <v>22</v>
      </c>
      <c r="N305" t="s">
        <v>1209</v>
      </c>
      <c r="O305" t="s">
        <v>1207</v>
      </c>
      <c r="P305" t="s">
        <v>405</v>
      </c>
      <c r="Q305" t="s">
        <v>1196</v>
      </c>
      <c r="R305" t="s">
        <v>52</v>
      </c>
      <c r="S305" t="s">
        <v>40</v>
      </c>
      <c r="T305" t="s">
        <v>41</v>
      </c>
      <c r="U305" t="s">
        <v>47</v>
      </c>
      <c r="V305" t="s">
        <v>47</v>
      </c>
      <c r="W305" t="s">
        <v>1206</v>
      </c>
      <c r="X305" t="s">
        <v>920</v>
      </c>
    </row>
    <row r="306" spans="1:24" x14ac:dyDescent="0.3">
      <c r="A306" t="s">
        <v>1421</v>
      </c>
      <c r="B306" t="s">
        <v>1297</v>
      </c>
      <c r="C306" t="s">
        <v>396</v>
      </c>
      <c r="D306" t="s">
        <v>1297</v>
      </c>
      <c r="E306" t="s">
        <v>47</v>
      </c>
      <c r="F306" t="s">
        <v>384</v>
      </c>
      <c r="G306" t="s">
        <v>385</v>
      </c>
      <c r="H306" t="s">
        <v>17</v>
      </c>
      <c r="I306" t="s">
        <v>384</v>
      </c>
      <c r="J306" t="s">
        <v>18</v>
      </c>
      <c r="K306" t="s">
        <v>1297</v>
      </c>
      <c r="L306" t="s">
        <v>1297</v>
      </c>
      <c r="M306" t="s">
        <v>22</v>
      </c>
      <c r="N306" t="s">
        <v>1209</v>
      </c>
      <c r="O306" t="s">
        <v>1207</v>
      </c>
      <c r="P306" t="s">
        <v>405</v>
      </c>
      <c r="Q306" t="s">
        <v>1196</v>
      </c>
      <c r="R306" t="s">
        <v>52</v>
      </c>
      <c r="S306" t="s">
        <v>40</v>
      </c>
      <c r="T306" t="s">
        <v>41</v>
      </c>
      <c r="U306" t="s">
        <v>47</v>
      </c>
      <c r="V306" t="s">
        <v>47</v>
      </c>
      <c r="W306" t="s">
        <v>47</v>
      </c>
      <c r="X306" t="s">
        <v>921</v>
      </c>
    </row>
    <row r="307" spans="1:24" x14ac:dyDescent="0.3">
      <c r="A307" t="s">
        <v>1421</v>
      </c>
      <c r="B307" t="s">
        <v>1298</v>
      </c>
      <c r="C307" t="s">
        <v>396</v>
      </c>
      <c r="D307" t="s">
        <v>1298</v>
      </c>
      <c r="E307" t="s">
        <v>47</v>
      </c>
      <c r="F307" t="s">
        <v>59</v>
      </c>
      <c r="G307" t="s">
        <v>50</v>
      </c>
      <c r="H307" t="s">
        <v>17</v>
      </c>
      <c r="I307" t="s">
        <v>59</v>
      </c>
      <c r="J307" t="s">
        <v>18</v>
      </c>
      <c r="K307" t="s">
        <v>1298</v>
      </c>
      <c r="L307" t="s">
        <v>1298</v>
      </c>
      <c r="M307" t="s">
        <v>22</v>
      </c>
      <c r="N307" t="s">
        <v>1209</v>
      </c>
      <c r="O307" t="s">
        <v>1207</v>
      </c>
      <c r="P307" t="s">
        <v>376</v>
      </c>
      <c r="Q307" t="s">
        <v>377</v>
      </c>
      <c r="R307" t="s">
        <v>52</v>
      </c>
      <c r="S307" t="s">
        <v>393</v>
      </c>
      <c r="T307" t="s">
        <v>391</v>
      </c>
      <c r="U307" t="s">
        <v>47</v>
      </c>
      <c r="V307" t="s">
        <v>47</v>
      </c>
      <c r="W307" t="s">
        <v>1206</v>
      </c>
      <c r="X307" t="s">
        <v>922</v>
      </c>
    </row>
    <row r="308" spans="1:24" x14ac:dyDescent="0.3">
      <c r="A308" t="s">
        <v>1421</v>
      </c>
      <c r="B308" t="s">
        <v>1299</v>
      </c>
      <c r="C308" t="s">
        <v>396</v>
      </c>
      <c r="D308" t="s">
        <v>1299</v>
      </c>
      <c r="E308" t="s">
        <v>47</v>
      </c>
      <c r="F308" t="s">
        <v>59</v>
      </c>
      <c r="G308" t="s">
        <v>50</v>
      </c>
      <c r="H308" t="s">
        <v>17</v>
      </c>
      <c r="I308" t="s">
        <v>59</v>
      </c>
      <c r="J308" t="s">
        <v>18</v>
      </c>
      <c r="K308" t="s">
        <v>1299</v>
      </c>
      <c r="L308" t="s">
        <v>1299</v>
      </c>
      <c r="M308" t="s">
        <v>22</v>
      </c>
      <c r="N308" t="s">
        <v>1209</v>
      </c>
      <c r="O308" t="s">
        <v>1207</v>
      </c>
      <c r="P308" t="s">
        <v>376</v>
      </c>
      <c r="Q308" t="s">
        <v>377</v>
      </c>
      <c r="R308" t="s">
        <v>52</v>
      </c>
      <c r="S308" t="s">
        <v>393</v>
      </c>
      <c r="T308" t="s">
        <v>391</v>
      </c>
      <c r="U308" t="s">
        <v>47</v>
      </c>
      <c r="V308" t="s">
        <v>47</v>
      </c>
      <c r="W308" t="s">
        <v>47</v>
      </c>
      <c r="X308" t="s">
        <v>923</v>
      </c>
    </row>
    <row r="309" spans="1:24" x14ac:dyDescent="0.3">
      <c r="A309" t="s">
        <v>1421</v>
      </c>
      <c r="B309" t="s">
        <v>1300</v>
      </c>
      <c r="C309" t="s">
        <v>396</v>
      </c>
      <c r="D309" t="s">
        <v>1300</v>
      </c>
      <c r="E309" t="s">
        <v>47</v>
      </c>
      <c r="F309" t="s">
        <v>384</v>
      </c>
      <c r="G309" t="s">
        <v>385</v>
      </c>
      <c r="H309" t="s">
        <v>17</v>
      </c>
      <c r="I309" t="s">
        <v>384</v>
      </c>
      <c r="J309" t="s">
        <v>18</v>
      </c>
      <c r="K309" t="s">
        <v>1300</v>
      </c>
      <c r="L309" t="s">
        <v>1300</v>
      </c>
      <c r="M309" t="s">
        <v>22</v>
      </c>
      <c r="N309" t="s">
        <v>1209</v>
      </c>
      <c r="O309" t="s">
        <v>1207</v>
      </c>
      <c r="P309" t="s">
        <v>405</v>
      </c>
      <c r="Q309" t="s">
        <v>1196</v>
      </c>
      <c r="R309" t="s">
        <v>47</v>
      </c>
      <c r="S309" t="s">
        <v>44</v>
      </c>
      <c r="T309" t="s">
        <v>45</v>
      </c>
      <c r="U309" t="s">
        <v>47</v>
      </c>
      <c r="V309" t="s">
        <v>47</v>
      </c>
      <c r="W309" t="s">
        <v>1206</v>
      </c>
      <c r="X309" t="s">
        <v>924</v>
      </c>
    </row>
    <row r="310" spans="1:24" x14ac:dyDescent="0.3">
      <c r="A310" t="s">
        <v>1421</v>
      </c>
      <c r="B310" t="s">
        <v>1301</v>
      </c>
      <c r="C310" t="s">
        <v>396</v>
      </c>
      <c r="D310" t="s">
        <v>1301</v>
      </c>
      <c r="E310" t="s">
        <v>47</v>
      </c>
      <c r="F310" t="s">
        <v>384</v>
      </c>
      <c r="G310" t="s">
        <v>385</v>
      </c>
      <c r="H310" t="s">
        <v>17</v>
      </c>
      <c r="I310" t="s">
        <v>384</v>
      </c>
      <c r="J310" t="s">
        <v>18</v>
      </c>
      <c r="K310" t="s">
        <v>1301</v>
      </c>
      <c r="L310" t="s">
        <v>1301</v>
      </c>
      <c r="M310" t="s">
        <v>22</v>
      </c>
      <c r="N310" t="s">
        <v>1209</v>
      </c>
      <c r="O310" t="s">
        <v>1207</v>
      </c>
      <c r="P310" t="s">
        <v>405</v>
      </c>
      <c r="Q310" t="s">
        <v>1196</v>
      </c>
      <c r="R310" t="s">
        <v>47</v>
      </c>
      <c r="S310" t="s">
        <v>44</v>
      </c>
      <c r="T310" t="s">
        <v>45</v>
      </c>
      <c r="U310" t="s">
        <v>47</v>
      </c>
      <c r="V310" t="s">
        <v>47</v>
      </c>
      <c r="W310" t="s">
        <v>47</v>
      </c>
      <c r="X310" t="s">
        <v>925</v>
      </c>
    </row>
    <row r="311" spans="1:24" x14ac:dyDescent="0.3">
      <c r="A311" t="s">
        <v>1421</v>
      </c>
      <c r="B311" t="s">
        <v>1302</v>
      </c>
      <c r="C311" t="s">
        <v>396</v>
      </c>
      <c r="D311" t="s">
        <v>1302</v>
      </c>
      <c r="E311" t="s">
        <v>47</v>
      </c>
      <c r="F311" t="s">
        <v>384</v>
      </c>
      <c r="G311" t="s">
        <v>385</v>
      </c>
      <c r="H311" t="s">
        <v>17</v>
      </c>
      <c r="I311" t="s">
        <v>384</v>
      </c>
      <c r="J311" t="s">
        <v>18</v>
      </c>
      <c r="K311" t="s">
        <v>1302</v>
      </c>
      <c r="L311" t="s">
        <v>1302</v>
      </c>
      <c r="M311" t="s">
        <v>22</v>
      </c>
      <c r="N311" t="s">
        <v>1210</v>
      </c>
      <c r="O311" t="s">
        <v>1207</v>
      </c>
      <c r="P311" t="s">
        <v>405</v>
      </c>
      <c r="Q311" t="s">
        <v>1196</v>
      </c>
      <c r="R311" t="s">
        <v>47</v>
      </c>
      <c r="S311" t="s">
        <v>60</v>
      </c>
      <c r="T311" t="s">
        <v>62</v>
      </c>
      <c r="U311" t="s">
        <v>47</v>
      </c>
      <c r="V311" t="s">
        <v>47</v>
      </c>
      <c r="W311" t="s">
        <v>1206</v>
      </c>
      <c r="X311" t="s">
        <v>926</v>
      </c>
    </row>
    <row r="312" spans="1:24" x14ac:dyDescent="0.3">
      <c r="A312" t="s">
        <v>1421</v>
      </c>
      <c r="B312" t="s">
        <v>1303</v>
      </c>
      <c r="C312" t="s">
        <v>396</v>
      </c>
      <c r="D312" t="s">
        <v>1303</v>
      </c>
      <c r="E312" t="s">
        <v>47</v>
      </c>
      <c r="F312" t="s">
        <v>384</v>
      </c>
      <c r="G312" t="s">
        <v>385</v>
      </c>
      <c r="H312" t="s">
        <v>17</v>
      </c>
      <c r="I312" t="s">
        <v>384</v>
      </c>
      <c r="J312" t="s">
        <v>18</v>
      </c>
      <c r="K312" t="s">
        <v>1303</v>
      </c>
      <c r="L312" t="s">
        <v>1303</v>
      </c>
      <c r="M312" t="s">
        <v>22</v>
      </c>
      <c r="N312" t="s">
        <v>1210</v>
      </c>
      <c r="O312" t="s">
        <v>1207</v>
      </c>
      <c r="P312" t="s">
        <v>405</v>
      </c>
      <c r="Q312" t="s">
        <v>1196</v>
      </c>
      <c r="R312" t="s">
        <v>47</v>
      </c>
      <c r="S312" t="s">
        <v>60</v>
      </c>
      <c r="T312" t="s">
        <v>62</v>
      </c>
      <c r="U312" t="s">
        <v>47</v>
      </c>
      <c r="V312" t="s">
        <v>47</v>
      </c>
      <c r="W312" t="s">
        <v>47</v>
      </c>
      <c r="X312" t="s">
        <v>927</v>
      </c>
    </row>
    <row r="313" spans="1:24" x14ac:dyDescent="0.3">
      <c r="A313" t="s">
        <v>1421</v>
      </c>
      <c r="B313" t="s">
        <v>1304</v>
      </c>
      <c r="C313" t="s">
        <v>396</v>
      </c>
      <c r="D313" t="s">
        <v>1304</v>
      </c>
      <c r="E313" t="s">
        <v>47</v>
      </c>
      <c r="F313" t="s">
        <v>59</v>
      </c>
      <c r="G313" t="s">
        <v>50</v>
      </c>
      <c r="H313" t="s">
        <v>17</v>
      </c>
      <c r="I313" t="s">
        <v>59</v>
      </c>
      <c r="J313" t="s">
        <v>18</v>
      </c>
      <c r="K313" t="s">
        <v>1304</v>
      </c>
      <c r="L313" t="s">
        <v>1304</v>
      </c>
      <c r="M313" t="s">
        <v>22</v>
      </c>
      <c r="N313" t="s">
        <v>1209</v>
      </c>
      <c r="O313" t="s">
        <v>1207</v>
      </c>
      <c r="P313" t="s">
        <v>376</v>
      </c>
      <c r="Q313" t="s">
        <v>377</v>
      </c>
      <c r="R313" t="s">
        <v>52</v>
      </c>
      <c r="S313" t="s">
        <v>42</v>
      </c>
      <c r="T313" t="s">
        <v>37</v>
      </c>
      <c r="U313" t="s">
        <v>1200</v>
      </c>
      <c r="V313" t="s">
        <v>47</v>
      </c>
      <c r="W313" t="s">
        <v>47</v>
      </c>
      <c r="X313" t="s">
        <v>928</v>
      </c>
    </row>
    <row r="314" spans="1:24" x14ac:dyDescent="0.3">
      <c r="A314" t="s">
        <v>1421</v>
      </c>
      <c r="B314" t="s">
        <v>1305</v>
      </c>
      <c r="C314" t="s">
        <v>396</v>
      </c>
      <c r="D314" t="s">
        <v>1305</v>
      </c>
      <c r="E314" t="s">
        <v>47</v>
      </c>
      <c r="F314" t="s">
        <v>59</v>
      </c>
      <c r="G314" t="s">
        <v>50</v>
      </c>
      <c r="H314" t="s">
        <v>17</v>
      </c>
      <c r="I314" t="s">
        <v>59</v>
      </c>
      <c r="J314" t="s">
        <v>18</v>
      </c>
      <c r="K314" t="s">
        <v>1305</v>
      </c>
      <c r="L314" t="s">
        <v>1305</v>
      </c>
      <c r="M314" t="s">
        <v>22</v>
      </c>
      <c r="N314" t="s">
        <v>1209</v>
      </c>
      <c r="O314" t="s">
        <v>1207</v>
      </c>
      <c r="P314" t="s">
        <v>376</v>
      </c>
      <c r="Q314" t="s">
        <v>377</v>
      </c>
      <c r="R314" t="s">
        <v>52</v>
      </c>
      <c r="S314" t="s">
        <v>42</v>
      </c>
      <c r="T314" t="s">
        <v>37</v>
      </c>
      <c r="U314" t="s">
        <v>1201</v>
      </c>
      <c r="V314" t="s">
        <v>47</v>
      </c>
      <c r="W314" t="s">
        <v>47</v>
      </c>
      <c r="X314" t="s">
        <v>929</v>
      </c>
    </row>
    <row r="315" spans="1:24" x14ac:dyDescent="0.3">
      <c r="A315" t="s">
        <v>1421</v>
      </c>
      <c r="B315" t="s">
        <v>1306</v>
      </c>
      <c r="C315" t="s">
        <v>396</v>
      </c>
      <c r="D315" t="s">
        <v>1306</v>
      </c>
      <c r="E315" t="s">
        <v>47</v>
      </c>
      <c r="F315" t="s">
        <v>59</v>
      </c>
      <c r="G315" t="s">
        <v>50</v>
      </c>
      <c r="H315" t="s">
        <v>17</v>
      </c>
      <c r="I315" t="s">
        <v>59</v>
      </c>
      <c r="J315" t="s">
        <v>18</v>
      </c>
      <c r="K315" t="s">
        <v>1306</v>
      </c>
      <c r="L315" t="s">
        <v>1306</v>
      </c>
      <c r="M315" t="s">
        <v>22</v>
      </c>
      <c r="N315" t="s">
        <v>1209</v>
      </c>
      <c r="O315" t="s">
        <v>1207</v>
      </c>
      <c r="P315" t="s">
        <v>376</v>
      </c>
      <c r="Q315" t="s">
        <v>377</v>
      </c>
      <c r="R315" t="s">
        <v>52</v>
      </c>
      <c r="S315" t="s">
        <v>42</v>
      </c>
      <c r="T315" t="s">
        <v>37</v>
      </c>
      <c r="U315" t="s">
        <v>1202</v>
      </c>
      <c r="V315" t="s">
        <v>47</v>
      </c>
      <c r="W315" t="s">
        <v>47</v>
      </c>
      <c r="X315" t="s">
        <v>930</v>
      </c>
    </row>
    <row r="316" spans="1:24" x14ac:dyDescent="0.3">
      <c r="A316" t="s">
        <v>1421</v>
      </c>
      <c r="B316" t="s">
        <v>1307</v>
      </c>
      <c r="C316" t="s">
        <v>396</v>
      </c>
      <c r="D316" t="s">
        <v>1307</v>
      </c>
      <c r="E316" t="s">
        <v>47</v>
      </c>
      <c r="F316" t="s">
        <v>59</v>
      </c>
      <c r="G316" t="s">
        <v>50</v>
      </c>
      <c r="H316" t="s">
        <v>17</v>
      </c>
      <c r="I316" t="s">
        <v>59</v>
      </c>
      <c r="J316" t="s">
        <v>18</v>
      </c>
      <c r="K316" t="s">
        <v>1307</v>
      </c>
      <c r="L316" t="s">
        <v>1307</v>
      </c>
      <c r="M316" t="s">
        <v>22</v>
      </c>
      <c r="N316" t="s">
        <v>1209</v>
      </c>
      <c r="O316" t="s">
        <v>1207</v>
      </c>
      <c r="P316" t="s">
        <v>376</v>
      </c>
      <c r="Q316" t="s">
        <v>377</v>
      </c>
      <c r="R316" t="s">
        <v>52</v>
      </c>
      <c r="S316" t="s">
        <v>42</v>
      </c>
      <c r="T316" t="s">
        <v>37</v>
      </c>
      <c r="U316" t="s">
        <v>1200</v>
      </c>
      <c r="V316" t="s">
        <v>47</v>
      </c>
      <c r="W316" t="s">
        <v>1206</v>
      </c>
      <c r="X316" t="s">
        <v>931</v>
      </c>
    </row>
    <row r="317" spans="1:24" x14ac:dyDescent="0.3">
      <c r="A317" t="s">
        <v>1421</v>
      </c>
      <c r="B317" t="s">
        <v>1308</v>
      </c>
      <c r="C317" t="s">
        <v>396</v>
      </c>
      <c r="D317" t="s">
        <v>1308</v>
      </c>
      <c r="E317" t="s">
        <v>47</v>
      </c>
      <c r="F317" t="s">
        <v>59</v>
      </c>
      <c r="G317" t="s">
        <v>50</v>
      </c>
      <c r="H317" t="s">
        <v>17</v>
      </c>
      <c r="I317" t="s">
        <v>59</v>
      </c>
      <c r="J317" t="s">
        <v>18</v>
      </c>
      <c r="K317" t="s">
        <v>1308</v>
      </c>
      <c r="L317" t="s">
        <v>1308</v>
      </c>
      <c r="M317" t="s">
        <v>22</v>
      </c>
      <c r="N317" t="s">
        <v>1209</v>
      </c>
      <c r="O317" t="s">
        <v>1207</v>
      </c>
      <c r="P317" t="s">
        <v>376</v>
      </c>
      <c r="Q317" t="s">
        <v>377</v>
      </c>
      <c r="R317" t="s">
        <v>52</v>
      </c>
      <c r="S317" t="s">
        <v>42</v>
      </c>
      <c r="T317" t="s">
        <v>37</v>
      </c>
      <c r="U317" t="s">
        <v>1201</v>
      </c>
      <c r="V317" t="s">
        <v>47</v>
      </c>
      <c r="W317" t="s">
        <v>1206</v>
      </c>
      <c r="X317" t="s">
        <v>932</v>
      </c>
    </row>
    <row r="318" spans="1:24" x14ac:dyDescent="0.3">
      <c r="A318" t="s">
        <v>1421</v>
      </c>
      <c r="B318" t="s">
        <v>1309</v>
      </c>
      <c r="C318" t="s">
        <v>396</v>
      </c>
      <c r="D318" t="s">
        <v>1309</v>
      </c>
      <c r="E318" t="s">
        <v>47</v>
      </c>
      <c r="F318" t="s">
        <v>59</v>
      </c>
      <c r="G318" t="s">
        <v>50</v>
      </c>
      <c r="H318" t="s">
        <v>17</v>
      </c>
      <c r="I318" t="s">
        <v>59</v>
      </c>
      <c r="J318" t="s">
        <v>18</v>
      </c>
      <c r="K318" t="s">
        <v>1309</v>
      </c>
      <c r="L318" t="s">
        <v>1309</v>
      </c>
      <c r="M318" t="s">
        <v>22</v>
      </c>
      <c r="N318" t="s">
        <v>1209</v>
      </c>
      <c r="O318" t="s">
        <v>1207</v>
      </c>
      <c r="P318" t="s">
        <v>376</v>
      </c>
      <c r="Q318" t="s">
        <v>377</v>
      </c>
      <c r="R318" t="s">
        <v>52</v>
      </c>
      <c r="S318" t="s">
        <v>42</v>
      </c>
      <c r="T318" t="s">
        <v>37</v>
      </c>
      <c r="U318" t="s">
        <v>1202</v>
      </c>
      <c r="V318" t="s">
        <v>47</v>
      </c>
      <c r="W318" t="s">
        <v>1206</v>
      </c>
      <c r="X318" t="s">
        <v>933</v>
      </c>
    </row>
    <row r="319" spans="1:24" x14ac:dyDescent="0.3">
      <c r="A319" t="s">
        <v>1421</v>
      </c>
      <c r="B319" t="s">
        <v>1310</v>
      </c>
      <c r="C319" t="s">
        <v>396</v>
      </c>
      <c r="D319" t="s">
        <v>1310</v>
      </c>
      <c r="E319" t="s">
        <v>47</v>
      </c>
      <c r="F319" t="s">
        <v>59</v>
      </c>
      <c r="G319" t="s">
        <v>50</v>
      </c>
      <c r="H319" t="s">
        <v>17</v>
      </c>
      <c r="I319" t="s">
        <v>59</v>
      </c>
      <c r="J319" t="s">
        <v>18</v>
      </c>
      <c r="K319" t="s">
        <v>1310</v>
      </c>
      <c r="L319" t="s">
        <v>1310</v>
      </c>
      <c r="M319" t="s">
        <v>22</v>
      </c>
      <c r="N319" t="s">
        <v>1209</v>
      </c>
      <c r="O319" t="s">
        <v>1207</v>
      </c>
      <c r="P319" t="s">
        <v>376</v>
      </c>
      <c r="Q319" t="s">
        <v>377</v>
      </c>
      <c r="R319" t="s">
        <v>47</v>
      </c>
      <c r="S319" t="s">
        <v>42</v>
      </c>
      <c r="T319" t="s">
        <v>37</v>
      </c>
      <c r="U319" t="s">
        <v>1200</v>
      </c>
      <c r="V319" t="s">
        <v>47</v>
      </c>
      <c r="W319" t="s">
        <v>47</v>
      </c>
      <c r="X319" t="s">
        <v>934</v>
      </c>
    </row>
    <row r="320" spans="1:24" x14ac:dyDescent="0.3">
      <c r="A320" t="s">
        <v>1421</v>
      </c>
      <c r="B320" t="s">
        <v>1311</v>
      </c>
      <c r="C320" t="s">
        <v>396</v>
      </c>
      <c r="D320" t="s">
        <v>1311</v>
      </c>
      <c r="E320" t="s">
        <v>47</v>
      </c>
      <c r="F320" t="s">
        <v>59</v>
      </c>
      <c r="G320" t="s">
        <v>50</v>
      </c>
      <c r="H320" t="s">
        <v>17</v>
      </c>
      <c r="I320" t="s">
        <v>59</v>
      </c>
      <c r="J320" t="s">
        <v>18</v>
      </c>
      <c r="K320" t="s">
        <v>1311</v>
      </c>
      <c r="L320" t="s">
        <v>1311</v>
      </c>
      <c r="M320" t="s">
        <v>22</v>
      </c>
      <c r="N320" t="s">
        <v>1209</v>
      </c>
      <c r="O320" t="s">
        <v>1207</v>
      </c>
      <c r="P320" t="s">
        <v>376</v>
      </c>
      <c r="Q320" t="s">
        <v>377</v>
      </c>
      <c r="R320" t="s">
        <v>47</v>
      </c>
      <c r="S320" t="s">
        <v>42</v>
      </c>
      <c r="T320" t="s">
        <v>37</v>
      </c>
      <c r="U320" t="s">
        <v>1201</v>
      </c>
      <c r="V320" t="s">
        <v>47</v>
      </c>
      <c r="W320" t="s">
        <v>47</v>
      </c>
      <c r="X320" t="s">
        <v>935</v>
      </c>
    </row>
    <row r="321" spans="1:24" x14ac:dyDescent="0.3">
      <c r="A321" t="s">
        <v>1421</v>
      </c>
      <c r="B321" t="s">
        <v>1312</v>
      </c>
      <c r="C321" t="s">
        <v>396</v>
      </c>
      <c r="D321" t="s">
        <v>1312</v>
      </c>
      <c r="E321" t="s">
        <v>47</v>
      </c>
      <c r="F321" t="s">
        <v>59</v>
      </c>
      <c r="G321" t="s">
        <v>50</v>
      </c>
      <c r="H321" t="s">
        <v>17</v>
      </c>
      <c r="I321" t="s">
        <v>59</v>
      </c>
      <c r="J321" t="s">
        <v>18</v>
      </c>
      <c r="K321" t="s">
        <v>1312</v>
      </c>
      <c r="L321" t="s">
        <v>1312</v>
      </c>
      <c r="M321" t="s">
        <v>22</v>
      </c>
      <c r="N321" t="s">
        <v>1209</v>
      </c>
      <c r="O321" t="s">
        <v>1207</v>
      </c>
      <c r="P321" t="s">
        <v>376</v>
      </c>
      <c r="Q321" t="s">
        <v>377</v>
      </c>
      <c r="R321" t="s">
        <v>47</v>
      </c>
      <c r="S321" t="s">
        <v>42</v>
      </c>
      <c r="T321" t="s">
        <v>37</v>
      </c>
      <c r="U321" t="s">
        <v>1202</v>
      </c>
      <c r="V321" t="s">
        <v>47</v>
      </c>
      <c r="W321" t="s">
        <v>47</v>
      </c>
      <c r="X321" t="s">
        <v>936</v>
      </c>
    </row>
    <row r="322" spans="1:24" x14ac:dyDescent="0.3">
      <c r="A322" t="s">
        <v>1421</v>
      </c>
      <c r="B322" t="s">
        <v>1313</v>
      </c>
      <c r="C322" t="s">
        <v>396</v>
      </c>
      <c r="D322" t="s">
        <v>1313</v>
      </c>
      <c r="E322" t="s">
        <v>47</v>
      </c>
      <c r="F322" t="s">
        <v>59</v>
      </c>
      <c r="G322" t="s">
        <v>50</v>
      </c>
      <c r="H322" t="s">
        <v>17</v>
      </c>
      <c r="I322" t="s">
        <v>59</v>
      </c>
      <c r="J322" t="s">
        <v>18</v>
      </c>
      <c r="K322" t="s">
        <v>1313</v>
      </c>
      <c r="L322" t="s">
        <v>1313</v>
      </c>
      <c r="M322" t="s">
        <v>22</v>
      </c>
      <c r="N322" t="s">
        <v>1209</v>
      </c>
      <c r="O322" t="s">
        <v>1207</v>
      </c>
      <c r="P322" t="s">
        <v>376</v>
      </c>
      <c r="Q322" t="s">
        <v>377</v>
      </c>
      <c r="R322" t="s">
        <v>47</v>
      </c>
      <c r="S322" t="s">
        <v>42</v>
      </c>
      <c r="T322" t="s">
        <v>37</v>
      </c>
      <c r="U322" t="s">
        <v>1200</v>
      </c>
      <c r="V322" t="s">
        <v>47</v>
      </c>
      <c r="W322" t="s">
        <v>1206</v>
      </c>
      <c r="X322" t="s">
        <v>937</v>
      </c>
    </row>
    <row r="323" spans="1:24" x14ac:dyDescent="0.3">
      <c r="A323" t="s">
        <v>1421</v>
      </c>
      <c r="B323" t="s">
        <v>1314</v>
      </c>
      <c r="C323" t="s">
        <v>396</v>
      </c>
      <c r="D323" t="s">
        <v>1314</v>
      </c>
      <c r="E323" t="s">
        <v>47</v>
      </c>
      <c r="F323" t="s">
        <v>59</v>
      </c>
      <c r="G323" t="s">
        <v>50</v>
      </c>
      <c r="H323" t="s">
        <v>17</v>
      </c>
      <c r="I323" t="s">
        <v>59</v>
      </c>
      <c r="J323" t="s">
        <v>18</v>
      </c>
      <c r="K323" t="s">
        <v>1314</v>
      </c>
      <c r="L323" t="s">
        <v>1314</v>
      </c>
      <c r="M323" t="s">
        <v>22</v>
      </c>
      <c r="N323" t="s">
        <v>1209</v>
      </c>
      <c r="O323" t="s">
        <v>1207</v>
      </c>
      <c r="P323" t="s">
        <v>376</v>
      </c>
      <c r="Q323" t="s">
        <v>377</v>
      </c>
      <c r="R323" t="s">
        <v>47</v>
      </c>
      <c r="S323" t="s">
        <v>42</v>
      </c>
      <c r="T323" t="s">
        <v>37</v>
      </c>
      <c r="U323" t="s">
        <v>1201</v>
      </c>
      <c r="V323" t="s">
        <v>47</v>
      </c>
      <c r="W323" t="s">
        <v>1206</v>
      </c>
      <c r="X323" t="s">
        <v>938</v>
      </c>
    </row>
    <row r="324" spans="1:24" x14ac:dyDescent="0.3">
      <c r="A324" t="s">
        <v>1421</v>
      </c>
      <c r="B324" t="s">
        <v>1315</v>
      </c>
      <c r="C324" t="s">
        <v>396</v>
      </c>
      <c r="D324" t="s">
        <v>1315</v>
      </c>
      <c r="E324" t="s">
        <v>47</v>
      </c>
      <c r="F324" t="s">
        <v>59</v>
      </c>
      <c r="G324" t="s">
        <v>50</v>
      </c>
      <c r="H324" t="s">
        <v>17</v>
      </c>
      <c r="I324" t="s">
        <v>59</v>
      </c>
      <c r="J324" t="s">
        <v>18</v>
      </c>
      <c r="K324" t="s">
        <v>1315</v>
      </c>
      <c r="L324" t="s">
        <v>1315</v>
      </c>
      <c r="M324" t="s">
        <v>22</v>
      </c>
      <c r="N324" t="s">
        <v>1209</v>
      </c>
      <c r="O324" t="s">
        <v>1207</v>
      </c>
      <c r="P324" t="s">
        <v>376</v>
      </c>
      <c r="Q324" t="s">
        <v>377</v>
      </c>
      <c r="R324" t="s">
        <v>47</v>
      </c>
      <c r="S324" t="s">
        <v>42</v>
      </c>
      <c r="T324" t="s">
        <v>37</v>
      </c>
      <c r="U324" t="s">
        <v>1202</v>
      </c>
      <c r="V324" t="s">
        <v>47</v>
      </c>
      <c r="W324" t="s">
        <v>1206</v>
      </c>
      <c r="X324" t="s">
        <v>939</v>
      </c>
    </row>
    <row r="325" spans="1:24" x14ac:dyDescent="0.3">
      <c r="A325" t="s">
        <v>1421</v>
      </c>
      <c r="B325" t="s">
        <v>1316</v>
      </c>
      <c r="C325" t="s">
        <v>396</v>
      </c>
      <c r="D325" t="s">
        <v>1316</v>
      </c>
      <c r="E325" t="s">
        <v>47</v>
      </c>
      <c r="F325" t="s">
        <v>384</v>
      </c>
      <c r="G325" t="s">
        <v>385</v>
      </c>
      <c r="H325" t="s">
        <v>17</v>
      </c>
      <c r="I325" t="s">
        <v>384</v>
      </c>
      <c r="J325" t="s">
        <v>18</v>
      </c>
      <c r="K325" t="s">
        <v>1316</v>
      </c>
      <c r="L325" t="s">
        <v>1316</v>
      </c>
      <c r="M325" t="s">
        <v>22</v>
      </c>
      <c r="N325" t="s">
        <v>1209</v>
      </c>
      <c r="O325" t="s">
        <v>1207</v>
      </c>
      <c r="P325" t="s">
        <v>376</v>
      </c>
      <c r="Q325" t="s">
        <v>377</v>
      </c>
      <c r="R325" t="s">
        <v>52</v>
      </c>
      <c r="S325" t="s">
        <v>42</v>
      </c>
      <c r="T325" t="s">
        <v>37</v>
      </c>
      <c r="U325" t="s">
        <v>1200</v>
      </c>
      <c r="V325" t="s">
        <v>47</v>
      </c>
      <c r="W325" t="s">
        <v>47</v>
      </c>
      <c r="X325" t="s">
        <v>940</v>
      </c>
    </row>
    <row r="326" spans="1:24" x14ac:dyDescent="0.3">
      <c r="A326" t="s">
        <v>1421</v>
      </c>
      <c r="B326" t="s">
        <v>1317</v>
      </c>
      <c r="C326" t="s">
        <v>396</v>
      </c>
      <c r="D326" t="s">
        <v>1317</v>
      </c>
      <c r="E326" t="s">
        <v>47</v>
      </c>
      <c r="F326" t="s">
        <v>384</v>
      </c>
      <c r="G326" t="s">
        <v>385</v>
      </c>
      <c r="H326" t="s">
        <v>17</v>
      </c>
      <c r="I326" t="s">
        <v>384</v>
      </c>
      <c r="J326" t="s">
        <v>18</v>
      </c>
      <c r="K326" t="s">
        <v>1317</v>
      </c>
      <c r="L326" t="s">
        <v>1317</v>
      </c>
      <c r="M326" t="s">
        <v>22</v>
      </c>
      <c r="N326" t="s">
        <v>1209</v>
      </c>
      <c r="O326" t="s">
        <v>1207</v>
      </c>
      <c r="P326" t="s">
        <v>376</v>
      </c>
      <c r="Q326" t="s">
        <v>377</v>
      </c>
      <c r="R326" t="s">
        <v>47</v>
      </c>
      <c r="S326" t="s">
        <v>42</v>
      </c>
      <c r="T326" t="s">
        <v>37</v>
      </c>
      <c r="U326" t="s">
        <v>1200</v>
      </c>
      <c r="V326" t="s">
        <v>47</v>
      </c>
      <c r="W326" t="s">
        <v>47</v>
      </c>
      <c r="X326" t="s">
        <v>941</v>
      </c>
    </row>
    <row r="327" spans="1:24" x14ac:dyDescent="0.3">
      <c r="A327" t="s">
        <v>1421</v>
      </c>
      <c r="B327" t="s">
        <v>1318</v>
      </c>
      <c r="C327" t="s">
        <v>396</v>
      </c>
      <c r="D327" t="s">
        <v>1318</v>
      </c>
      <c r="E327" t="s">
        <v>47</v>
      </c>
      <c r="F327" t="s">
        <v>384</v>
      </c>
      <c r="G327" t="s">
        <v>385</v>
      </c>
      <c r="H327" t="s">
        <v>17</v>
      </c>
      <c r="I327" t="s">
        <v>384</v>
      </c>
      <c r="J327" t="s">
        <v>18</v>
      </c>
      <c r="K327" t="s">
        <v>1318</v>
      </c>
      <c r="L327" t="s">
        <v>1318</v>
      </c>
      <c r="M327" t="s">
        <v>22</v>
      </c>
      <c r="N327" t="s">
        <v>1209</v>
      </c>
      <c r="O327" t="s">
        <v>1207</v>
      </c>
      <c r="P327" t="s">
        <v>376</v>
      </c>
      <c r="Q327" t="s">
        <v>377</v>
      </c>
      <c r="R327" t="s">
        <v>47</v>
      </c>
      <c r="S327" t="s">
        <v>42</v>
      </c>
      <c r="T327" t="s">
        <v>37</v>
      </c>
      <c r="U327" t="s">
        <v>1201</v>
      </c>
      <c r="V327" t="s">
        <v>47</v>
      </c>
      <c r="W327" t="s">
        <v>47</v>
      </c>
      <c r="X327" t="s">
        <v>942</v>
      </c>
    </row>
    <row r="328" spans="1:24" x14ac:dyDescent="0.3">
      <c r="A328" t="s">
        <v>1421</v>
      </c>
      <c r="B328" t="s">
        <v>1319</v>
      </c>
      <c r="C328" t="s">
        <v>396</v>
      </c>
      <c r="D328" t="s">
        <v>1319</v>
      </c>
      <c r="E328" t="s">
        <v>47</v>
      </c>
      <c r="F328" t="s">
        <v>384</v>
      </c>
      <c r="G328" t="s">
        <v>385</v>
      </c>
      <c r="H328" t="s">
        <v>17</v>
      </c>
      <c r="I328" t="s">
        <v>384</v>
      </c>
      <c r="J328" t="s">
        <v>18</v>
      </c>
      <c r="K328" t="s">
        <v>1319</v>
      </c>
      <c r="L328" t="s">
        <v>1319</v>
      </c>
      <c r="M328" t="s">
        <v>22</v>
      </c>
      <c r="N328" t="s">
        <v>1209</v>
      </c>
      <c r="O328" t="s">
        <v>1207</v>
      </c>
      <c r="P328" t="s">
        <v>376</v>
      </c>
      <c r="Q328" t="s">
        <v>377</v>
      </c>
      <c r="R328" t="s">
        <v>52</v>
      </c>
      <c r="S328" t="s">
        <v>42</v>
      </c>
      <c r="T328" t="s">
        <v>37</v>
      </c>
      <c r="U328" t="s">
        <v>1201</v>
      </c>
      <c r="V328" t="s">
        <v>47</v>
      </c>
      <c r="W328" t="s">
        <v>47</v>
      </c>
      <c r="X328" t="s">
        <v>943</v>
      </c>
    </row>
    <row r="329" spans="1:24" x14ac:dyDescent="0.3">
      <c r="A329" t="s">
        <v>1421</v>
      </c>
      <c r="B329" t="s">
        <v>1320</v>
      </c>
      <c r="C329" t="s">
        <v>396</v>
      </c>
      <c r="D329" t="s">
        <v>1320</v>
      </c>
      <c r="E329" t="s">
        <v>47</v>
      </c>
      <c r="F329" t="s">
        <v>384</v>
      </c>
      <c r="G329" t="s">
        <v>385</v>
      </c>
      <c r="H329" t="s">
        <v>17</v>
      </c>
      <c r="I329" t="s">
        <v>384</v>
      </c>
      <c r="J329" t="s">
        <v>18</v>
      </c>
      <c r="K329" t="s">
        <v>1320</v>
      </c>
      <c r="L329" t="s">
        <v>1320</v>
      </c>
      <c r="M329" t="s">
        <v>22</v>
      </c>
      <c r="N329" t="s">
        <v>1209</v>
      </c>
      <c r="O329" t="s">
        <v>1207</v>
      </c>
      <c r="P329" t="s">
        <v>376</v>
      </c>
      <c r="Q329" t="s">
        <v>377</v>
      </c>
      <c r="R329" t="s">
        <v>52</v>
      </c>
      <c r="S329" t="s">
        <v>42</v>
      </c>
      <c r="T329" t="s">
        <v>37</v>
      </c>
      <c r="U329" t="s">
        <v>1202</v>
      </c>
      <c r="V329" t="s">
        <v>47</v>
      </c>
      <c r="W329" t="s">
        <v>47</v>
      </c>
      <c r="X329" t="s">
        <v>944</v>
      </c>
    </row>
    <row r="330" spans="1:24" x14ac:dyDescent="0.3">
      <c r="A330" t="s">
        <v>1421</v>
      </c>
      <c r="B330" t="s">
        <v>1321</v>
      </c>
      <c r="C330" t="s">
        <v>396</v>
      </c>
      <c r="D330" t="s">
        <v>1321</v>
      </c>
      <c r="E330" t="s">
        <v>47</v>
      </c>
      <c r="F330" t="s">
        <v>384</v>
      </c>
      <c r="G330" t="s">
        <v>385</v>
      </c>
      <c r="H330" t="s">
        <v>17</v>
      </c>
      <c r="I330" t="s">
        <v>384</v>
      </c>
      <c r="J330" t="s">
        <v>18</v>
      </c>
      <c r="K330" t="s">
        <v>1321</v>
      </c>
      <c r="L330" t="s">
        <v>1321</v>
      </c>
      <c r="M330" t="s">
        <v>22</v>
      </c>
      <c r="N330" t="s">
        <v>1209</v>
      </c>
      <c r="O330" t="s">
        <v>1207</v>
      </c>
      <c r="P330" t="s">
        <v>376</v>
      </c>
      <c r="Q330" t="s">
        <v>377</v>
      </c>
      <c r="R330" t="s">
        <v>52</v>
      </c>
      <c r="S330" t="s">
        <v>42</v>
      </c>
      <c r="T330" t="s">
        <v>37</v>
      </c>
      <c r="U330" t="s">
        <v>1200</v>
      </c>
      <c r="V330" t="s">
        <v>47</v>
      </c>
      <c r="W330" t="s">
        <v>1206</v>
      </c>
      <c r="X330" t="s">
        <v>945</v>
      </c>
    </row>
    <row r="331" spans="1:24" x14ac:dyDescent="0.3">
      <c r="A331" t="s">
        <v>1421</v>
      </c>
      <c r="B331" t="s">
        <v>1322</v>
      </c>
      <c r="C331" t="s">
        <v>396</v>
      </c>
      <c r="D331" t="s">
        <v>1322</v>
      </c>
      <c r="E331" t="s">
        <v>47</v>
      </c>
      <c r="F331" t="s">
        <v>384</v>
      </c>
      <c r="G331" t="s">
        <v>385</v>
      </c>
      <c r="H331" t="s">
        <v>17</v>
      </c>
      <c r="I331" t="s">
        <v>384</v>
      </c>
      <c r="J331" t="s">
        <v>18</v>
      </c>
      <c r="K331" t="s">
        <v>1322</v>
      </c>
      <c r="L331" t="s">
        <v>1322</v>
      </c>
      <c r="M331" t="s">
        <v>22</v>
      </c>
      <c r="N331" t="s">
        <v>1209</v>
      </c>
      <c r="O331" t="s">
        <v>1207</v>
      </c>
      <c r="P331" t="s">
        <v>376</v>
      </c>
      <c r="Q331" t="s">
        <v>377</v>
      </c>
      <c r="R331" t="s">
        <v>52</v>
      </c>
      <c r="S331" t="s">
        <v>42</v>
      </c>
      <c r="T331" t="s">
        <v>37</v>
      </c>
      <c r="U331" t="s">
        <v>1201</v>
      </c>
      <c r="V331" t="s">
        <v>47</v>
      </c>
      <c r="W331" t="s">
        <v>1206</v>
      </c>
      <c r="X331" t="s">
        <v>946</v>
      </c>
    </row>
    <row r="332" spans="1:24" x14ac:dyDescent="0.3">
      <c r="A332" t="s">
        <v>1421</v>
      </c>
      <c r="B332" t="s">
        <v>1323</v>
      </c>
      <c r="C332" t="s">
        <v>396</v>
      </c>
      <c r="D332" t="s">
        <v>1323</v>
      </c>
      <c r="E332" t="s">
        <v>47</v>
      </c>
      <c r="F332" t="s">
        <v>384</v>
      </c>
      <c r="G332" t="s">
        <v>385</v>
      </c>
      <c r="H332" t="s">
        <v>17</v>
      </c>
      <c r="I332" t="s">
        <v>384</v>
      </c>
      <c r="J332" t="s">
        <v>18</v>
      </c>
      <c r="K332" t="s">
        <v>1323</v>
      </c>
      <c r="L332" t="s">
        <v>1323</v>
      </c>
      <c r="M332" t="s">
        <v>22</v>
      </c>
      <c r="N332" t="s">
        <v>1209</v>
      </c>
      <c r="O332" t="s">
        <v>1207</v>
      </c>
      <c r="P332" t="s">
        <v>376</v>
      </c>
      <c r="Q332" t="s">
        <v>377</v>
      </c>
      <c r="R332" t="s">
        <v>52</v>
      </c>
      <c r="S332" t="s">
        <v>42</v>
      </c>
      <c r="T332" t="s">
        <v>37</v>
      </c>
      <c r="U332" t="s">
        <v>1202</v>
      </c>
      <c r="V332" t="s">
        <v>47</v>
      </c>
      <c r="W332" t="s">
        <v>1206</v>
      </c>
      <c r="X332" t="s">
        <v>947</v>
      </c>
    </row>
    <row r="333" spans="1:24" x14ac:dyDescent="0.3">
      <c r="A333" t="s">
        <v>1421</v>
      </c>
      <c r="B333" t="s">
        <v>1324</v>
      </c>
      <c r="C333" t="s">
        <v>396</v>
      </c>
      <c r="D333" t="s">
        <v>1324</v>
      </c>
      <c r="E333" t="s">
        <v>47</v>
      </c>
      <c r="F333" t="s">
        <v>384</v>
      </c>
      <c r="G333" t="s">
        <v>385</v>
      </c>
      <c r="H333" t="s">
        <v>17</v>
      </c>
      <c r="I333" t="s">
        <v>384</v>
      </c>
      <c r="J333" t="s">
        <v>18</v>
      </c>
      <c r="K333" t="s">
        <v>1324</v>
      </c>
      <c r="L333" t="s">
        <v>1324</v>
      </c>
      <c r="M333" t="s">
        <v>22</v>
      </c>
      <c r="N333" t="s">
        <v>1209</v>
      </c>
      <c r="O333" t="s">
        <v>1207</v>
      </c>
      <c r="P333" t="s">
        <v>376</v>
      </c>
      <c r="Q333" t="s">
        <v>377</v>
      </c>
      <c r="R333" t="s">
        <v>47</v>
      </c>
      <c r="S333" t="s">
        <v>42</v>
      </c>
      <c r="T333" t="s">
        <v>37</v>
      </c>
      <c r="U333" t="s">
        <v>1200</v>
      </c>
      <c r="V333" t="s">
        <v>47</v>
      </c>
      <c r="W333" t="s">
        <v>1206</v>
      </c>
      <c r="X333" t="s">
        <v>948</v>
      </c>
    </row>
    <row r="334" spans="1:24" x14ac:dyDescent="0.3">
      <c r="A334" t="s">
        <v>1421</v>
      </c>
      <c r="B334" t="s">
        <v>1325</v>
      </c>
      <c r="C334" t="s">
        <v>396</v>
      </c>
      <c r="D334" t="s">
        <v>1325</v>
      </c>
      <c r="E334" t="s">
        <v>47</v>
      </c>
      <c r="F334" t="s">
        <v>384</v>
      </c>
      <c r="G334" t="s">
        <v>385</v>
      </c>
      <c r="H334" t="s">
        <v>17</v>
      </c>
      <c r="I334" t="s">
        <v>384</v>
      </c>
      <c r="J334" t="s">
        <v>18</v>
      </c>
      <c r="K334" t="s">
        <v>1325</v>
      </c>
      <c r="L334" t="s">
        <v>1325</v>
      </c>
      <c r="M334" t="s">
        <v>22</v>
      </c>
      <c r="N334" t="s">
        <v>1209</v>
      </c>
      <c r="O334" t="s">
        <v>1207</v>
      </c>
      <c r="P334" t="s">
        <v>376</v>
      </c>
      <c r="Q334" t="s">
        <v>377</v>
      </c>
      <c r="R334" t="s">
        <v>47</v>
      </c>
      <c r="S334" t="s">
        <v>42</v>
      </c>
      <c r="T334" t="s">
        <v>37</v>
      </c>
      <c r="U334" t="s">
        <v>1201</v>
      </c>
      <c r="V334" t="s">
        <v>47</v>
      </c>
      <c r="W334" t="s">
        <v>1206</v>
      </c>
      <c r="X334" t="s">
        <v>949</v>
      </c>
    </row>
    <row r="335" spans="1:24" x14ac:dyDescent="0.3">
      <c r="A335" t="s">
        <v>1421</v>
      </c>
      <c r="B335" t="s">
        <v>1326</v>
      </c>
      <c r="C335" t="s">
        <v>396</v>
      </c>
      <c r="D335" t="s">
        <v>1326</v>
      </c>
      <c r="E335" t="s">
        <v>47</v>
      </c>
      <c r="F335" t="s">
        <v>384</v>
      </c>
      <c r="G335" t="s">
        <v>385</v>
      </c>
      <c r="H335" t="s">
        <v>17</v>
      </c>
      <c r="I335" t="s">
        <v>384</v>
      </c>
      <c r="J335" t="s">
        <v>18</v>
      </c>
      <c r="K335" t="s">
        <v>1326</v>
      </c>
      <c r="L335" t="s">
        <v>1326</v>
      </c>
      <c r="M335" t="s">
        <v>22</v>
      </c>
      <c r="N335" t="s">
        <v>1209</v>
      </c>
      <c r="O335" t="s">
        <v>1207</v>
      </c>
      <c r="P335" t="s">
        <v>376</v>
      </c>
      <c r="Q335" t="s">
        <v>377</v>
      </c>
      <c r="R335" t="s">
        <v>47</v>
      </c>
      <c r="S335" t="s">
        <v>42</v>
      </c>
      <c r="T335" t="s">
        <v>37</v>
      </c>
      <c r="U335" t="s">
        <v>1202</v>
      </c>
      <c r="V335" t="s">
        <v>47</v>
      </c>
      <c r="W335" t="s">
        <v>47</v>
      </c>
      <c r="X335" t="s">
        <v>950</v>
      </c>
    </row>
    <row r="336" spans="1:24" x14ac:dyDescent="0.3">
      <c r="A336" t="s">
        <v>1421</v>
      </c>
      <c r="B336" t="s">
        <v>1327</v>
      </c>
      <c r="C336" t="s">
        <v>396</v>
      </c>
      <c r="D336" t="s">
        <v>1327</v>
      </c>
      <c r="E336" t="s">
        <v>47</v>
      </c>
      <c r="F336" t="s">
        <v>384</v>
      </c>
      <c r="G336" t="s">
        <v>385</v>
      </c>
      <c r="H336" t="s">
        <v>17</v>
      </c>
      <c r="I336" t="s">
        <v>384</v>
      </c>
      <c r="J336" t="s">
        <v>18</v>
      </c>
      <c r="K336" t="s">
        <v>1327</v>
      </c>
      <c r="L336" t="s">
        <v>1327</v>
      </c>
      <c r="M336" t="s">
        <v>22</v>
      </c>
      <c r="N336" t="s">
        <v>1209</v>
      </c>
      <c r="O336" t="s">
        <v>1207</v>
      </c>
      <c r="P336" t="s">
        <v>376</v>
      </c>
      <c r="Q336" t="s">
        <v>377</v>
      </c>
      <c r="R336" t="s">
        <v>47</v>
      </c>
      <c r="S336" t="s">
        <v>42</v>
      </c>
      <c r="T336" t="s">
        <v>37</v>
      </c>
      <c r="U336" t="s">
        <v>1202</v>
      </c>
      <c r="V336" t="s">
        <v>47</v>
      </c>
      <c r="W336" t="s">
        <v>1206</v>
      </c>
      <c r="X336" t="s">
        <v>951</v>
      </c>
    </row>
    <row r="337" spans="1:24" x14ac:dyDescent="0.3">
      <c r="A337" t="s">
        <v>1421</v>
      </c>
      <c r="B337" t="s">
        <v>1328</v>
      </c>
      <c r="C337" t="s">
        <v>396</v>
      </c>
      <c r="D337" t="s">
        <v>1328</v>
      </c>
      <c r="E337" t="s">
        <v>47</v>
      </c>
      <c r="F337" t="s">
        <v>384</v>
      </c>
      <c r="G337" t="s">
        <v>385</v>
      </c>
      <c r="H337" t="s">
        <v>17</v>
      </c>
      <c r="I337" t="s">
        <v>384</v>
      </c>
      <c r="J337" t="s">
        <v>18</v>
      </c>
      <c r="K337" t="s">
        <v>1328</v>
      </c>
      <c r="L337" t="s">
        <v>1328</v>
      </c>
      <c r="M337" t="s">
        <v>22</v>
      </c>
      <c r="N337" t="s">
        <v>1209</v>
      </c>
      <c r="O337" t="s">
        <v>1207</v>
      </c>
      <c r="P337" t="s">
        <v>376</v>
      </c>
      <c r="Q337" t="s">
        <v>377</v>
      </c>
      <c r="R337" t="s">
        <v>47</v>
      </c>
      <c r="S337" t="s">
        <v>42</v>
      </c>
      <c r="T337" t="s">
        <v>37</v>
      </c>
      <c r="U337" t="s">
        <v>1200</v>
      </c>
      <c r="V337" t="s">
        <v>47</v>
      </c>
      <c r="W337" t="s">
        <v>1206</v>
      </c>
      <c r="X337" t="s">
        <v>952</v>
      </c>
    </row>
    <row r="338" spans="1:24" x14ac:dyDescent="0.3">
      <c r="A338" t="s">
        <v>1421</v>
      </c>
      <c r="B338" t="s">
        <v>1329</v>
      </c>
      <c r="C338" t="s">
        <v>396</v>
      </c>
      <c r="D338" t="s">
        <v>1329</v>
      </c>
      <c r="E338" t="s">
        <v>47</v>
      </c>
      <c r="F338" t="s">
        <v>384</v>
      </c>
      <c r="G338" t="s">
        <v>385</v>
      </c>
      <c r="H338" t="s">
        <v>17</v>
      </c>
      <c r="I338" t="s">
        <v>384</v>
      </c>
      <c r="J338" t="s">
        <v>18</v>
      </c>
      <c r="K338" t="s">
        <v>1329</v>
      </c>
      <c r="L338" t="s">
        <v>1329</v>
      </c>
      <c r="M338" t="s">
        <v>22</v>
      </c>
      <c r="N338" t="s">
        <v>1209</v>
      </c>
      <c r="O338" t="s">
        <v>1207</v>
      </c>
      <c r="P338" t="s">
        <v>376</v>
      </c>
      <c r="Q338" t="s">
        <v>377</v>
      </c>
      <c r="R338" t="s">
        <v>47</v>
      </c>
      <c r="S338" t="s">
        <v>42</v>
      </c>
      <c r="T338" t="s">
        <v>37</v>
      </c>
      <c r="U338" t="s">
        <v>1201</v>
      </c>
      <c r="V338" t="s">
        <v>47</v>
      </c>
      <c r="W338" t="s">
        <v>1206</v>
      </c>
      <c r="X338" t="s">
        <v>953</v>
      </c>
    </row>
    <row r="339" spans="1:24" x14ac:dyDescent="0.3">
      <c r="A339" t="s">
        <v>1421</v>
      </c>
      <c r="B339" t="s">
        <v>1330</v>
      </c>
      <c r="C339" t="s">
        <v>396</v>
      </c>
      <c r="D339" t="s">
        <v>1330</v>
      </c>
      <c r="E339" t="s">
        <v>47</v>
      </c>
      <c r="F339" t="s">
        <v>384</v>
      </c>
      <c r="G339" t="s">
        <v>385</v>
      </c>
      <c r="H339" t="s">
        <v>17</v>
      </c>
      <c r="I339" t="s">
        <v>384</v>
      </c>
      <c r="J339" t="s">
        <v>18</v>
      </c>
      <c r="K339" t="s">
        <v>1330</v>
      </c>
      <c r="L339" t="s">
        <v>1330</v>
      </c>
      <c r="M339" t="s">
        <v>22</v>
      </c>
      <c r="N339" t="s">
        <v>1209</v>
      </c>
      <c r="O339" t="s">
        <v>1207</v>
      </c>
      <c r="P339" t="s">
        <v>376</v>
      </c>
      <c r="Q339" t="s">
        <v>377</v>
      </c>
      <c r="R339" t="s">
        <v>47</v>
      </c>
      <c r="S339" t="s">
        <v>42</v>
      </c>
      <c r="T339" t="s">
        <v>37</v>
      </c>
      <c r="U339" t="s">
        <v>1202</v>
      </c>
      <c r="V339" t="s">
        <v>47</v>
      </c>
      <c r="W339" t="s">
        <v>1206</v>
      </c>
      <c r="X339" t="s">
        <v>954</v>
      </c>
    </row>
    <row r="340" spans="1:24" x14ac:dyDescent="0.3">
      <c r="A340" t="s">
        <v>1421</v>
      </c>
      <c r="B340" t="s">
        <v>1331</v>
      </c>
      <c r="C340" t="s">
        <v>396</v>
      </c>
      <c r="D340" t="s">
        <v>1331</v>
      </c>
      <c r="E340" t="s">
        <v>47</v>
      </c>
      <c r="F340" t="s">
        <v>384</v>
      </c>
      <c r="G340" t="s">
        <v>385</v>
      </c>
      <c r="H340" t="s">
        <v>17</v>
      </c>
      <c r="I340" t="s">
        <v>384</v>
      </c>
      <c r="J340" t="s">
        <v>18</v>
      </c>
      <c r="K340" t="s">
        <v>1331</v>
      </c>
      <c r="L340" t="s">
        <v>1331</v>
      </c>
      <c r="M340" t="s">
        <v>22</v>
      </c>
      <c r="N340" t="s">
        <v>1209</v>
      </c>
      <c r="O340" t="s">
        <v>1207</v>
      </c>
      <c r="P340" t="s">
        <v>376</v>
      </c>
      <c r="Q340" t="s">
        <v>377</v>
      </c>
      <c r="R340" t="s">
        <v>47</v>
      </c>
      <c r="S340" t="s">
        <v>42</v>
      </c>
      <c r="T340" t="s">
        <v>37</v>
      </c>
      <c r="U340" t="s">
        <v>1200</v>
      </c>
      <c r="V340" t="s">
        <v>47</v>
      </c>
      <c r="W340" t="s">
        <v>47</v>
      </c>
      <c r="X340" t="s">
        <v>955</v>
      </c>
    </row>
    <row r="341" spans="1:24" x14ac:dyDescent="0.3">
      <c r="A341" t="s">
        <v>1421</v>
      </c>
      <c r="B341" t="s">
        <v>1332</v>
      </c>
      <c r="C341" t="s">
        <v>396</v>
      </c>
      <c r="D341" t="s">
        <v>1332</v>
      </c>
      <c r="E341" t="s">
        <v>47</v>
      </c>
      <c r="F341" t="s">
        <v>384</v>
      </c>
      <c r="G341" t="s">
        <v>385</v>
      </c>
      <c r="H341" t="s">
        <v>17</v>
      </c>
      <c r="I341" t="s">
        <v>384</v>
      </c>
      <c r="J341" t="s">
        <v>18</v>
      </c>
      <c r="K341" t="s">
        <v>1332</v>
      </c>
      <c r="L341" t="s">
        <v>1332</v>
      </c>
      <c r="M341" t="s">
        <v>22</v>
      </c>
      <c r="N341" t="s">
        <v>1209</v>
      </c>
      <c r="O341" t="s">
        <v>1207</v>
      </c>
      <c r="P341" t="s">
        <v>376</v>
      </c>
      <c r="Q341" t="s">
        <v>377</v>
      </c>
      <c r="R341" t="s">
        <v>47</v>
      </c>
      <c r="S341" t="s">
        <v>42</v>
      </c>
      <c r="T341" t="s">
        <v>37</v>
      </c>
      <c r="U341" t="s">
        <v>1201</v>
      </c>
      <c r="V341" t="s">
        <v>47</v>
      </c>
      <c r="W341" t="s">
        <v>47</v>
      </c>
      <c r="X341" t="s">
        <v>956</v>
      </c>
    </row>
    <row r="342" spans="1:24" x14ac:dyDescent="0.3">
      <c r="A342" t="s">
        <v>1421</v>
      </c>
      <c r="B342" t="s">
        <v>1333</v>
      </c>
      <c r="C342" t="s">
        <v>396</v>
      </c>
      <c r="D342" t="s">
        <v>1333</v>
      </c>
      <c r="E342" t="s">
        <v>47</v>
      </c>
      <c r="F342" t="s">
        <v>384</v>
      </c>
      <c r="G342" t="s">
        <v>385</v>
      </c>
      <c r="H342" t="s">
        <v>17</v>
      </c>
      <c r="I342" t="s">
        <v>384</v>
      </c>
      <c r="J342" t="s">
        <v>18</v>
      </c>
      <c r="K342" t="s">
        <v>1333</v>
      </c>
      <c r="L342" t="s">
        <v>1333</v>
      </c>
      <c r="M342" t="s">
        <v>22</v>
      </c>
      <c r="N342" t="s">
        <v>1209</v>
      </c>
      <c r="O342" t="s">
        <v>1207</v>
      </c>
      <c r="P342" t="s">
        <v>376</v>
      </c>
      <c r="Q342" t="s">
        <v>377</v>
      </c>
      <c r="R342" t="s">
        <v>47</v>
      </c>
      <c r="S342" t="s">
        <v>42</v>
      </c>
      <c r="T342" t="s">
        <v>37</v>
      </c>
      <c r="U342" t="s">
        <v>1202</v>
      </c>
      <c r="V342" t="s">
        <v>47</v>
      </c>
      <c r="W342" t="s">
        <v>47</v>
      </c>
      <c r="X342" t="s">
        <v>957</v>
      </c>
    </row>
    <row r="343" spans="1:24" x14ac:dyDescent="0.3">
      <c r="A343" t="s">
        <v>1421</v>
      </c>
      <c r="B343" t="s">
        <v>1334</v>
      </c>
      <c r="C343" t="s">
        <v>396</v>
      </c>
      <c r="D343" t="s">
        <v>1334</v>
      </c>
      <c r="E343" t="s">
        <v>47</v>
      </c>
      <c r="F343" t="s">
        <v>384</v>
      </c>
      <c r="G343" t="s">
        <v>385</v>
      </c>
      <c r="H343" t="s">
        <v>17</v>
      </c>
      <c r="I343" t="s">
        <v>384</v>
      </c>
      <c r="J343" t="s">
        <v>18</v>
      </c>
      <c r="K343" t="s">
        <v>1334</v>
      </c>
      <c r="L343" t="s">
        <v>1334</v>
      </c>
      <c r="M343" t="s">
        <v>22</v>
      </c>
      <c r="N343" t="s">
        <v>1209</v>
      </c>
      <c r="O343" t="s">
        <v>1207</v>
      </c>
      <c r="P343" t="s">
        <v>376</v>
      </c>
      <c r="Q343" t="s">
        <v>377</v>
      </c>
      <c r="R343" t="s">
        <v>52</v>
      </c>
      <c r="S343" t="s">
        <v>42</v>
      </c>
      <c r="T343" t="s">
        <v>37</v>
      </c>
      <c r="U343" t="s">
        <v>1200</v>
      </c>
      <c r="V343" t="s">
        <v>47</v>
      </c>
      <c r="W343" t="s">
        <v>47</v>
      </c>
      <c r="X343" t="s">
        <v>958</v>
      </c>
    </row>
    <row r="344" spans="1:24" x14ac:dyDescent="0.3">
      <c r="A344" t="s">
        <v>1421</v>
      </c>
      <c r="B344" t="s">
        <v>1335</v>
      </c>
      <c r="C344" t="s">
        <v>396</v>
      </c>
      <c r="D344" t="s">
        <v>1335</v>
      </c>
      <c r="E344" t="s">
        <v>47</v>
      </c>
      <c r="F344" t="s">
        <v>384</v>
      </c>
      <c r="G344" t="s">
        <v>385</v>
      </c>
      <c r="H344" t="s">
        <v>17</v>
      </c>
      <c r="I344" t="s">
        <v>384</v>
      </c>
      <c r="J344" t="s">
        <v>18</v>
      </c>
      <c r="K344" t="s">
        <v>1335</v>
      </c>
      <c r="L344" t="s">
        <v>1335</v>
      </c>
      <c r="M344" t="s">
        <v>22</v>
      </c>
      <c r="N344" t="s">
        <v>1209</v>
      </c>
      <c r="O344" t="s">
        <v>1207</v>
      </c>
      <c r="P344" t="s">
        <v>376</v>
      </c>
      <c r="Q344" t="s">
        <v>377</v>
      </c>
      <c r="R344" t="s">
        <v>52</v>
      </c>
      <c r="S344" t="s">
        <v>42</v>
      </c>
      <c r="T344" t="s">
        <v>37</v>
      </c>
      <c r="U344" t="s">
        <v>1201</v>
      </c>
      <c r="V344" t="s">
        <v>47</v>
      </c>
      <c r="W344" t="s">
        <v>47</v>
      </c>
      <c r="X344" t="s">
        <v>959</v>
      </c>
    </row>
    <row r="345" spans="1:24" x14ac:dyDescent="0.3">
      <c r="A345" t="s">
        <v>1421</v>
      </c>
      <c r="B345" t="s">
        <v>1336</v>
      </c>
      <c r="C345" t="s">
        <v>396</v>
      </c>
      <c r="D345" t="s">
        <v>1336</v>
      </c>
      <c r="E345" t="s">
        <v>47</v>
      </c>
      <c r="F345" t="s">
        <v>384</v>
      </c>
      <c r="G345" t="s">
        <v>385</v>
      </c>
      <c r="H345" t="s">
        <v>17</v>
      </c>
      <c r="I345" t="s">
        <v>384</v>
      </c>
      <c r="J345" t="s">
        <v>18</v>
      </c>
      <c r="K345" t="s">
        <v>1336</v>
      </c>
      <c r="L345" t="s">
        <v>1336</v>
      </c>
      <c r="M345" t="s">
        <v>22</v>
      </c>
      <c r="N345" t="s">
        <v>1209</v>
      </c>
      <c r="O345" t="s">
        <v>1207</v>
      </c>
      <c r="P345" t="s">
        <v>376</v>
      </c>
      <c r="Q345" t="s">
        <v>377</v>
      </c>
      <c r="R345" t="s">
        <v>52</v>
      </c>
      <c r="S345" t="s">
        <v>42</v>
      </c>
      <c r="T345" t="s">
        <v>37</v>
      </c>
      <c r="U345" t="s">
        <v>1202</v>
      </c>
      <c r="V345" t="s">
        <v>47</v>
      </c>
      <c r="W345" t="s">
        <v>47</v>
      </c>
      <c r="X345" t="s">
        <v>960</v>
      </c>
    </row>
    <row r="346" spans="1:24" x14ac:dyDescent="0.3">
      <c r="A346" t="s">
        <v>1421</v>
      </c>
      <c r="B346" t="s">
        <v>1337</v>
      </c>
      <c r="C346" t="s">
        <v>396</v>
      </c>
      <c r="D346" t="s">
        <v>1337</v>
      </c>
      <c r="E346" t="s">
        <v>47</v>
      </c>
      <c r="F346" t="s">
        <v>384</v>
      </c>
      <c r="G346" t="s">
        <v>385</v>
      </c>
      <c r="H346" t="s">
        <v>17</v>
      </c>
      <c r="I346" t="s">
        <v>384</v>
      </c>
      <c r="J346" t="s">
        <v>18</v>
      </c>
      <c r="K346" t="s">
        <v>1337</v>
      </c>
      <c r="L346" t="s">
        <v>1337</v>
      </c>
      <c r="M346" t="s">
        <v>22</v>
      </c>
      <c r="N346" t="s">
        <v>1209</v>
      </c>
      <c r="O346" t="s">
        <v>1207</v>
      </c>
      <c r="P346" t="s">
        <v>376</v>
      </c>
      <c r="Q346" t="s">
        <v>377</v>
      </c>
      <c r="R346" t="s">
        <v>52</v>
      </c>
      <c r="S346" t="s">
        <v>42</v>
      </c>
      <c r="T346" t="s">
        <v>37</v>
      </c>
      <c r="U346" t="s">
        <v>1200</v>
      </c>
      <c r="V346" t="s">
        <v>47</v>
      </c>
      <c r="W346" t="s">
        <v>1206</v>
      </c>
      <c r="X346" t="s">
        <v>961</v>
      </c>
    </row>
    <row r="347" spans="1:24" x14ac:dyDescent="0.3">
      <c r="A347" t="s">
        <v>1421</v>
      </c>
      <c r="B347" t="s">
        <v>1338</v>
      </c>
      <c r="C347" t="s">
        <v>396</v>
      </c>
      <c r="D347" t="s">
        <v>1338</v>
      </c>
      <c r="E347" t="s">
        <v>47</v>
      </c>
      <c r="F347" t="s">
        <v>384</v>
      </c>
      <c r="G347" t="s">
        <v>385</v>
      </c>
      <c r="H347" t="s">
        <v>17</v>
      </c>
      <c r="I347" t="s">
        <v>384</v>
      </c>
      <c r="J347" t="s">
        <v>18</v>
      </c>
      <c r="K347" t="s">
        <v>1338</v>
      </c>
      <c r="L347" t="s">
        <v>1338</v>
      </c>
      <c r="M347" t="s">
        <v>22</v>
      </c>
      <c r="N347" t="s">
        <v>1209</v>
      </c>
      <c r="O347" t="s">
        <v>1207</v>
      </c>
      <c r="P347" t="s">
        <v>376</v>
      </c>
      <c r="Q347" t="s">
        <v>377</v>
      </c>
      <c r="R347" t="s">
        <v>52</v>
      </c>
      <c r="S347" t="s">
        <v>42</v>
      </c>
      <c r="T347" t="s">
        <v>37</v>
      </c>
      <c r="U347" t="s">
        <v>1201</v>
      </c>
      <c r="V347" t="s">
        <v>47</v>
      </c>
      <c r="W347" t="s">
        <v>1206</v>
      </c>
      <c r="X347" t="s">
        <v>962</v>
      </c>
    </row>
    <row r="348" spans="1:24" x14ac:dyDescent="0.3">
      <c r="A348" t="s">
        <v>1421</v>
      </c>
      <c r="B348" t="s">
        <v>1339</v>
      </c>
      <c r="C348" t="s">
        <v>396</v>
      </c>
      <c r="D348" t="s">
        <v>1339</v>
      </c>
      <c r="E348" t="s">
        <v>47</v>
      </c>
      <c r="F348" t="s">
        <v>384</v>
      </c>
      <c r="G348" t="s">
        <v>385</v>
      </c>
      <c r="H348" t="s">
        <v>17</v>
      </c>
      <c r="I348" t="s">
        <v>384</v>
      </c>
      <c r="J348" t="s">
        <v>18</v>
      </c>
      <c r="K348" t="s">
        <v>1339</v>
      </c>
      <c r="L348" t="s">
        <v>1339</v>
      </c>
      <c r="M348" t="s">
        <v>22</v>
      </c>
      <c r="N348" t="s">
        <v>1209</v>
      </c>
      <c r="O348" t="s">
        <v>1207</v>
      </c>
      <c r="P348" t="s">
        <v>376</v>
      </c>
      <c r="Q348" t="s">
        <v>377</v>
      </c>
      <c r="R348" t="s">
        <v>52</v>
      </c>
      <c r="S348" t="s">
        <v>42</v>
      </c>
      <c r="T348" t="s">
        <v>37</v>
      </c>
      <c r="U348" t="s">
        <v>1202</v>
      </c>
      <c r="V348" t="s">
        <v>47</v>
      </c>
      <c r="W348" t="s">
        <v>1206</v>
      </c>
      <c r="X348" t="s">
        <v>963</v>
      </c>
    </row>
    <row r="349" spans="1:24" x14ac:dyDescent="0.3">
      <c r="A349" t="s">
        <v>1421</v>
      </c>
      <c r="B349" t="s">
        <v>1340</v>
      </c>
      <c r="C349" t="s">
        <v>396</v>
      </c>
      <c r="D349" t="s">
        <v>1340</v>
      </c>
      <c r="E349" t="s">
        <v>47</v>
      </c>
      <c r="F349" t="s">
        <v>59</v>
      </c>
      <c r="G349" t="s">
        <v>50</v>
      </c>
      <c r="H349" t="s">
        <v>17</v>
      </c>
      <c r="I349" t="s">
        <v>59</v>
      </c>
      <c r="J349" t="s">
        <v>18</v>
      </c>
      <c r="K349" t="s">
        <v>1340</v>
      </c>
      <c r="L349" t="s">
        <v>1340</v>
      </c>
      <c r="M349" t="s">
        <v>22</v>
      </c>
      <c r="N349" t="s">
        <v>1210</v>
      </c>
      <c r="O349" t="s">
        <v>1207</v>
      </c>
      <c r="P349" t="s">
        <v>376</v>
      </c>
      <c r="Q349" t="s">
        <v>377</v>
      </c>
      <c r="R349" t="s">
        <v>47</v>
      </c>
      <c r="S349" t="s">
        <v>384</v>
      </c>
      <c r="T349" t="s">
        <v>394</v>
      </c>
      <c r="U349" t="s">
        <v>47</v>
      </c>
      <c r="V349" t="s">
        <v>1204</v>
      </c>
      <c r="W349" t="s">
        <v>1206</v>
      </c>
      <c r="X349" t="s">
        <v>964</v>
      </c>
    </row>
    <row r="350" spans="1:24" x14ac:dyDescent="0.3">
      <c r="A350" t="s">
        <v>1421</v>
      </c>
      <c r="B350" t="s">
        <v>1341</v>
      </c>
      <c r="C350" t="s">
        <v>396</v>
      </c>
      <c r="D350" t="s">
        <v>1341</v>
      </c>
      <c r="E350" t="s">
        <v>47</v>
      </c>
      <c r="F350" t="s">
        <v>59</v>
      </c>
      <c r="G350" t="s">
        <v>50</v>
      </c>
      <c r="H350" t="s">
        <v>17</v>
      </c>
      <c r="I350" t="s">
        <v>59</v>
      </c>
      <c r="J350" t="s">
        <v>18</v>
      </c>
      <c r="K350" t="s">
        <v>1341</v>
      </c>
      <c r="L350" t="s">
        <v>1341</v>
      </c>
      <c r="M350" t="s">
        <v>22</v>
      </c>
      <c r="N350" t="s">
        <v>1210</v>
      </c>
      <c r="O350" t="s">
        <v>1207</v>
      </c>
      <c r="P350" t="s">
        <v>376</v>
      </c>
      <c r="Q350" t="s">
        <v>377</v>
      </c>
      <c r="R350" t="s">
        <v>52</v>
      </c>
      <c r="S350" t="s">
        <v>384</v>
      </c>
      <c r="T350" t="s">
        <v>394</v>
      </c>
      <c r="U350" t="s">
        <v>47</v>
      </c>
      <c r="V350" t="s">
        <v>1204</v>
      </c>
      <c r="W350" t="s">
        <v>1206</v>
      </c>
      <c r="X350" t="s">
        <v>965</v>
      </c>
    </row>
    <row r="351" spans="1:24" x14ac:dyDescent="0.3">
      <c r="A351" t="s">
        <v>1421</v>
      </c>
      <c r="B351" t="s">
        <v>1342</v>
      </c>
      <c r="C351" t="s">
        <v>396</v>
      </c>
      <c r="D351" t="s">
        <v>1342</v>
      </c>
      <c r="E351" t="s">
        <v>47</v>
      </c>
      <c r="F351" t="s">
        <v>59</v>
      </c>
      <c r="G351" t="s">
        <v>50</v>
      </c>
      <c r="H351" t="s">
        <v>17</v>
      </c>
      <c r="I351" t="s">
        <v>59</v>
      </c>
      <c r="J351" t="s">
        <v>18</v>
      </c>
      <c r="K351" t="s">
        <v>1342</v>
      </c>
      <c r="L351" t="s">
        <v>1342</v>
      </c>
      <c r="M351" t="s">
        <v>22</v>
      </c>
      <c r="N351" t="s">
        <v>1210</v>
      </c>
      <c r="O351" t="s">
        <v>1207</v>
      </c>
      <c r="P351" t="s">
        <v>376</v>
      </c>
      <c r="Q351" t="s">
        <v>377</v>
      </c>
      <c r="R351" t="s">
        <v>47</v>
      </c>
      <c r="S351" t="s">
        <v>384</v>
      </c>
      <c r="T351" t="s">
        <v>394</v>
      </c>
      <c r="U351" t="s">
        <v>47</v>
      </c>
      <c r="V351" t="s">
        <v>1204</v>
      </c>
      <c r="W351" t="s">
        <v>47</v>
      </c>
      <c r="X351" t="s">
        <v>966</v>
      </c>
    </row>
    <row r="352" spans="1:24" x14ac:dyDescent="0.3">
      <c r="A352" t="s">
        <v>1421</v>
      </c>
      <c r="B352" t="s">
        <v>1343</v>
      </c>
      <c r="C352" t="s">
        <v>396</v>
      </c>
      <c r="D352" t="s">
        <v>1343</v>
      </c>
      <c r="E352" t="s">
        <v>47</v>
      </c>
      <c r="F352" t="s">
        <v>59</v>
      </c>
      <c r="G352" t="s">
        <v>50</v>
      </c>
      <c r="H352" t="s">
        <v>17</v>
      </c>
      <c r="I352" t="s">
        <v>59</v>
      </c>
      <c r="J352" t="s">
        <v>18</v>
      </c>
      <c r="K352" t="s">
        <v>1343</v>
      </c>
      <c r="L352" t="s">
        <v>1343</v>
      </c>
      <c r="M352" t="s">
        <v>22</v>
      </c>
      <c r="N352" t="s">
        <v>1210</v>
      </c>
      <c r="O352" t="s">
        <v>1207</v>
      </c>
      <c r="P352" t="s">
        <v>376</v>
      </c>
      <c r="Q352" t="s">
        <v>377</v>
      </c>
      <c r="R352" t="s">
        <v>52</v>
      </c>
      <c r="S352" t="s">
        <v>384</v>
      </c>
      <c r="T352" t="s">
        <v>394</v>
      </c>
      <c r="U352" t="s">
        <v>47</v>
      </c>
      <c r="V352" t="s">
        <v>1204</v>
      </c>
      <c r="W352" t="s">
        <v>47</v>
      </c>
      <c r="X352" t="s">
        <v>967</v>
      </c>
    </row>
    <row r="353" spans="1:24" x14ac:dyDescent="0.3">
      <c r="A353" t="s">
        <v>1421</v>
      </c>
      <c r="B353" t="s">
        <v>1344</v>
      </c>
      <c r="C353" t="s">
        <v>396</v>
      </c>
      <c r="D353" t="s">
        <v>1344</v>
      </c>
      <c r="E353" t="s">
        <v>47</v>
      </c>
      <c r="F353" t="s">
        <v>59</v>
      </c>
      <c r="G353" t="s">
        <v>50</v>
      </c>
      <c r="H353" t="s">
        <v>17</v>
      </c>
      <c r="I353" t="s">
        <v>59</v>
      </c>
      <c r="J353" t="s">
        <v>18</v>
      </c>
      <c r="K353" t="s">
        <v>1344</v>
      </c>
      <c r="L353" t="s">
        <v>1344</v>
      </c>
      <c r="M353" t="s">
        <v>22</v>
      </c>
      <c r="N353" t="s">
        <v>1209</v>
      </c>
      <c r="O353" t="s">
        <v>1207</v>
      </c>
      <c r="P353" t="s">
        <v>376</v>
      </c>
      <c r="Q353" t="s">
        <v>377</v>
      </c>
      <c r="R353" t="s">
        <v>47</v>
      </c>
      <c r="S353" t="s">
        <v>393</v>
      </c>
      <c r="T353" t="s">
        <v>391</v>
      </c>
      <c r="U353" t="s">
        <v>47</v>
      </c>
      <c r="V353" t="s">
        <v>1204</v>
      </c>
      <c r="W353" t="s">
        <v>1206</v>
      </c>
      <c r="X353" t="s">
        <v>968</v>
      </c>
    </row>
    <row r="354" spans="1:24" x14ac:dyDescent="0.3">
      <c r="A354" t="s">
        <v>1421</v>
      </c>
      <c r="B354" t="s">
        <v>1345</v>
      </c>
      <c r="C354" t="s">
        <v>396</v>
      </c>
      <c r="D354" t="s">
        <v>1345</v>
      </c>
      <c r="E354" t="s">
        <v>47</v>
      </c>
      <c r="F354" t="s">
        <v>59</v>
      </c>
      <c r="G354" t="s">
        <v>50</v>
      </c>
      <c r="H354" t="s">
        <v>17</v>
      </c>
      <c r="I354" t="s">
        <v>59</v>
      </c>
      <c r="J354" t="s">
        <v>18</v>
      </c>
      <c r="K354" t="s">
        <v>1345</v>
      </c>
      <c r="L354" t="s">
        <v>1345</v>
      </c>
      <c r="M354" t="s">
        <v>22</v>
      </c>
      <c r="N354" t="s">
        <v>1209</v>
      </c>
      <c r="O354" t="s">
        <v>1207</v>
      </c>
      <c r="P354" t="s">
        <v>376</v>
      </c>
      <c r="Q354" t="s">
        <v>377</v>
      </c>
      <c r="R354" t="s">
        <v>47</v>
      </c>
      <c r="S354" t="s">
        <v>393</v>
      </c>
      <c r="T354" t="s">
        <v>391</v>
      </c>
      <c r="U354" t="s">
        <v>47</v>
      </c>
      <c r="V354" t="s">
        <v>1204</v>
      </c>
      <c r="W354" t="s">
        <v>47</v>
      </c>
      <c r="X354" t="s">
        <v>969</v>
      </c>
    </row>
    <row r="355" spans="1:24" x14ac:dyDescent="0.3">
      <c r="A355" t="s">
        <v>1421</v>
      </c>
      <c r="B355" t="s">
        <v>1346</v>
      </c>
      <c r="C355" t="s">
        <v>396</v>
      </c>
      <c r="D355" t="s">
        <v>1346</v>
      </c>
      <c r="E355" t="s">
        <v>47</v>
      </c>
      <c r="F355" t="s">
        <v>384</v>
      </c>
      <c r="G355" t="s">
        <v>385</v>
      </c>
      <c r="H355" t="s">
        <v>17</v>
      </c>
      <c r="I355" t="s">
        <v>384</v>
      </c>
      <c r="J355" t="s">
        <v>18</v>
      </c>
      <c r="K355" t="s">
        <v>1346</v>
      </c>
      <c r="L355" t="s">
        <v>1346</v>
      </c>
      <c r="M355" t="s">
        <v>22</v>
      </c>
      <c r="N355" t="s">
        <v>1210</v>
      </c>
      <c r="O355" t="s">
        <v>1207</v>
      </c>
      <c r="P355" t="s">
        <v>376</v>
      </c>
      <c r="Q355" t="s">
        <v>377</v>
      </c>
      <c r="R355" t="s">
        <v>47</v>
      </c>
      <c r="S355" t="s">
        <v>59</v>
      </c>
      <c r="T355" t="s">
        <v>61</v>
      </c>
      <c r="U355" t="s">
        <v>47</v>
      </c>
      <c r="V355" t="s">
        <v>1204</v>
      </c>
      <c r="W355" t="s">
        <v>1206</v>
      </c>
      <c r="X355" t="s">
        <v>970</v>
      </c>
    </row>
    <row r="356" spans="1:24" x14ac:dyDescent="0.3">
      <c r="A356" t="s">
        <v>1421</v>
      </c>
      <c r="B356" t="s">
        <v>1347</v>
      </c>
      <c r="C356" t="s">
        <v>396</v>
      </c>
      <c r="D356" t="s">
        <v>1347</v>
      </c>
      <c r="E356" t="s">
        <v>47</v>
      </c>
      <c r="F356" t="s">
        <v>384</v>
      </c>
      <c r="G356" t="s">
        <v>385</v>
      </c>
      <c r="H356" t="s">
        <v>17</v>
      </c>
      <c r="I356" t="s">
        <v>384</v>
      </c>
      <c r="J356" t="s">
        <v>18</v>
      </c>
      <c r="K356" t="s">
        <v>1347</v>
      </c>
      <c r="L356" t="s">
        <v>1347</v>
      </c>
      <c r="M356" t="s">
        <v>22</v>
      </c>
      <c r="N356" t="s">
        <v>1210</v>
      </c>
      <c r="O356" t="s">
        <v>1207</v>
      </c>
      <c r="P356" t="s">
        <v>376</v>
      </c>
      <c r="Q356" t="s">
        <v>377</v>
      </c>
      <c r="R356" t="s">
        <v>52</v>
      </c>
      <c r="S356" t="s">
        <v>59</v>
      </c>
      <c r="T356" t="s">
        <v>61</v>
      </c>
      <c r="U356" t="s">
        <v>47</v>
      </c>
      <c r="V356" t="s">
        <v>1204</v>
      </c>
      <c r="W356" t="s">
        <v>1206</v>
      </c>
      <c r="X356" t="s">
        <v>971</v>
      </c>
    </row>
    <row r="357" spans="1:24" x14ac:dyDescent="0.3">
      <c r="A357" t="s">
        <v>1421</v>
      </c>
      <c r="B357" t="s">
        <v>1348</v>
      </c>
      <c r="C357" t="s">
        <v>396</v>
      </c>
      <c r="D357" t="s">
        <v>1348</v>
      </c>
      <c r="E357" t="s">
        <v>47</v>
      </c>
      <c r="F357" t="s">
        <v>384</v>
      </c>
      <c r="G357" t="s">
        <v>385</v>
      </c>
      <c r="H357" t="s">
        <v>17</v>
      </c>
      <c r="I357" t="s">
        <v>384</v>
      </c>
      <c r="J357" t="s">
        <v>18</v>
      </c>
      <c r="K357" t="s">
        <v>1348</v>
      </c>
      <c r="L357" t="s">
        <v>1348</v>
      </c>
      <c r="M357" t="s">
        <v>22</v>
      </c>
      <c r="N357" t="s">
        <v>1210</v>
      </c>
      <c r="O357" t="s">
        <v>1207</v>
      </c>
      <c r="P357" t="s">
        <v>376</v>
      </c>
      <c r="Q357" t="s">
        <v>377</v>
      </c>
      <c r="R357" t="s">
        <v>47</v>
      </c>
      <c r="S357" t="s">
        <v>59</v>
      </c>
      <c r="T357" t="s">
        <v>61</v>
      </c>
      <c r="U357" t="s">
        <v>47</v>
      </c>
      <c r="V357" t="s">
        <v>1204</v>
      </c>
      <c r="W357" t="s">
        <v>47</v>
      </c>
      <c r="X357" t="s">
        <v>972</v>
      </c>
    </row>
    <row r="358" spans="1:24" x14ac:dyDescent="0.3">
      <c r="A358" t="s">
        <v>1421</v>
      </c>
      <c r="B358" t="s">
        <v>1349</v>
      </c>
      <c r="C358" t="s">
        <v>396</v>
      </c>
      <c r="D358" t="s">
        <v>1349</v>
      </c>
      <c r="E358" t="s">
        <v>47</v>
      </c>
      <c r="F358" t="s">
        <v>384</v>
      </c>
      <c r="G358" t="s">
        <v>385</v>
      </c>
      <c r="H358" t="s">
        <v>17</v>
      </c>
      <c r="I358" t="s">
        <v>384</v>
      </c>
      <c r="J358" t="s">
        <v>18</v>
      </c>
      <c r="K358" t="s">
        <v>1349</v>
      </c>
      <c r="L358" t="s">
        <v>1349</v>
      </c>
      <c r="M358" t="s">
        <v>22</v>
      </c>
      <c r="N358" t="s">
        <v>1210</v>
      </c>
      <c r="O358" t="s">
        <v>1207</v>
      </c>
      <c r="P358" t="s">
        <v>376</v>
      </c>
      <c r="Q358" t="s">
        <v>377</v>
      </c>
      <c r="R358" t="s">
        <v>52</v>
      </c>
      <c r="S358" t="s">
        <v>59</v>
      </c>
      <c r="T358" t="s">
        <v>61</v>
      </c>
      <c r="U358" t="s">
        <v>47</v>
      </c>
      <c r="V358" t="s">
        <v>1204</v>
      </c>
      <c r="W358" t="s">
        <v>47</v>
      </c>
      <c r="X358" t="s">
        <v>973</v>
      </c>
    </row>
    <row r="359" spans="1:24" x14ac:dyDescent="0.3">
      <c r="A359" t="s">
        <v>1421</v>
      </c>
      <c r="B359" t="s">
        <v>1350</v>
      </c>
      <c r="C359" t="s">
        <v>396</v>
      </c>
      <c r="D359" t="s">
        <v>1350</v>
      </c>
      <c r="E359" t="s">
        <v>47</v>
      </c>
      <c r="F359" t="s">
        <v>384</v>
      </c>
      <c r="G359" t="s">
        <v>385</v>
      </c>
      <c r="H359" t="s">
        <v>17</v>
      </c>
      <c r="I359" t="s">
        <v>384</v>
      </c>
      <c r="J359" t="s">
        <v>18</v>
      </c>
      <c r="K359" t="s">
        <v>1350</v>
      </c>
      <c r="L359" t="s">
        <v>1350</v>
      </c>
      <c r="M359" t="s">
        <v>22</v>
      </c>
      <c r="N359" t="s">
        <v>1209</v>
      </c>
      <c r="O359" t="s">
        <v>1207</v>
      </c>
      <c r="P359" t="s">
        <v>376</v>
      </c>
      <c r="Q359" t="s">
        <v>377</v>
      </c>
      <c r="R359" t="s">
        <v>47</v>
      </c>
      <c r="S359" t="s">
        <v>40</v>
      </c>
      <c r="T359" t="s">
        <v>41</v>
      </c>
      <c r="U359" t="s">
        <v>47</v>
      </c>
      <c r="V359" t="s">
        <v>1204</v>
      </c>
      <c r="W359" t="s">
        <v>1206</v>
      </c>
      <c r="X359" t="s">
        <v>974</v>
      </c>
    </row>
    <row r="360" spans="1:24" x14ac:dyDescent="0.3">
      <c r="A360" t="s">
        <v>1421</v>
      </c>
      <c r="B360" t="s">
        <v>1351</v>
      </c>
      <c r="C360" t="s">
        <v>396</v>
      </c>
      <c r="D360" t="s">
        <v>1351</v>
      </c>
      <c r="E360" t="s">
        <v>47</v>
      </c>
      <c r="F360" t="s">
        <v>384</v>
      </c>
      <c r="G360" t="s">
        <v>385</v>
      </c>
      <c r="H360" t="s">
        <v>17</v>
      </c>
      <c r="I360" t="s">
        <v>384</v>
      </c>
      <c r="J360" t="s">
        <v>18</v>
      </c>
      <c r="K360" t="s">
        <v>1351</v>
      </c>
      <c r="L360" t="s">
        <v>1351</v>
      </c>
      <c r="M360" t="s">
        <v>22</v>
      </c>
      <c r="N360" t="s">
        <v>1209</v>
      </c>
      <c r="O360" t="s">
        <v>1207</v>
      </c>
      <c r="P360" t="s">
        <v>376</v>
      </c>
      <c r="Q360" t="s">
        <v>377</v>
      </c>
      <c r="R360" t="s">
        <v>47</v>
      </c>
      <c r="S360" t="s">
        <v>40</v>
      </c>
      <c r="T360" t="s">
        <v>41</v>
      </c>
      <c r="U360" t="s">
        <v>47</v>
      </c>
      <c r="V360" t="s">
        <v>1204</v>
      </c>
      <c r="W360" t="s">
        <v>47</v>
      </c>
      <c r="X360" t="s">
        <v>975</v>
      </c>
    </row>
    <row r="361" spans="1:24" x14ac:dyDescent="0.3">
      <c r="A361" t="s">
        <v>1421</v>
      </c>
      <c r="B361" t="s">
        <v>1352</v>
      </c>
      <c r="C361" t="s">
        <v>396</v>
      </c>
      <c r="D361" t="s">
        <v>1352</v>
      </c>
      <c r="E361" t="s">
        <v>47</v>
      </c>
      <c r="F361" t="s">
        <v>384</v>
      </c>
      <c r="G361" t="s">
        <v>385</v>
      </c>
      <c r="H361" t="s">
        <v>17</v>
      </c>
      <c r="I361" t="s">
        <v>384</v>
      </c>
      <c r="J361" t="s">
        <v>18</v>
      </c>
      <c r="K361" t="s">
        <v>1352</v>
      </c>
      <c r="L361" t="s">
        <v>1352</v>
      </c>
      <c r="M361" t="s">
        <v>22</v>
      </c>
      <c r="N361" t="s">
        <v>1209</v>
      </c>
      <c r="O361" t="s">
        <v>1207</v>
      </c>
      <c r="P361" t="s">
        <v>376</v>
      </c>
      <c r="Q361" t="s">
        <v>377</v>
      </c>
      <c r="R361" t="s">
        <v>52</v>
      </c>
      <c r="S361" t="s">
        <v>40</v>
      </c>
      <c r="T361" t="s">
        <v>41</v>
      </c>
      <c r="U361" t="s">
        <v>47</v>
      </c>
      <c r="V361" t="s">
        <v>1204</v>
      </c>
      <c r="W361" t="s">
        <v>1206</v>
      </c>
      <c r="X361" t="s">
        <v>976</v>
      </c>
    </row>
    <row r="362" spans="1:24" x14ac:dyDescent="0.3">
      <c r="A362" t="s">
        <v>1421</v>
      </c>
      <c r="B362" t="s">
        <v>1353</v>
      </c>
      <c r="C362" t="s">
        <v>396</v>
      </c>
      <c r="D362" t="s">
        <v>1353</v>
      </c>
      <c r="E362" t="s">
        <v>47</v>
      </c>
      <c r="F362" t="s">
        <v>384</v>
      </c>
      <c r="G362" t="s">
        <v>385</v>
      </c>
      <c r="H362" t="s">
        <v>17</v>
      </c>
      <c r="I362" t="s">
        <v>384</v>
      </c>
      <c r="J362" t="s">
        <v>18</v>
      </c>
      <c r="K362" t="s">
        <v>1353</v>
      </c>
      <c r="L362" t="s">
        <v>1353</v>
      </c>
      <c r="M362" t="s">
        <v>22</v>
      </c>
      <c r="N362" t="s">
        <v>1209</v>
      </c>
      <c r="O362" t="s">
        <v>1207</v>
      </c>
      <c r="P362" t="s">
        <v>376</v>
      </c>
      <c r="Q362" t="s">
        <v>377</v>
      </c>
      <c r="R362" t="s">
        <v>52</v>
      </c>
      <c r="S362" t="s">
        <v>40</v>
      </c>
      <c r="T362" t="s">
        <v>41</v>
      </c>
      <c r="U362" t="s">
        <v>47</v>
      </c>
      <c r="V362" t="s">
        <v>1204</v>
      </c>
      <c r="W362" t="s">
        <v>47</v>
      </c>
      <c r="X362" t="s">
        <v>977</v>
      </c>
    </row>
    <row r="363" spans="1:24" x14ac:dyDescent="0.3">
      <c r="A363" t="s">
        <v>1421</v>
      </c>
      <c r="B363" t="s">
        <v>1354</v>
      </c>
      <c r="C363" t="s">
        <v>396</v>
      </c>
      <c r="D363" t="s">
        <v>1354</v>
      </c>
      <c r="E363" t="s">
        <v>47</v>
      </c>
      <c r="F363" t="s">
        <v>384</v>
      </c>
      <c r="G363" t="s">
        <v>385</v>
      </c>
      <c r="H363" t="s">
        <v>17</v>
      </c>
      <c r="I363" t="s">
        <v>384</v>
      </c>
      <c r="J363" t="s">
        <v>18</v>
      </c>
      <c r="K363" t="s">
        <v>1354</v>
      </c>
      <c r="L363" t="s">
        <v>1354</v>
      </c>
      <c r="M363" t="s">
        <v>22</v>
      </c>
      <c r="N363" t="s">
        <v>1209</v>
      </c>
      <c r="O363" t="s">
        <v>1207</v>
      </c>
      <c r="P363" t="s">
        <v>376</v>
      </c>
      <c r="Q363" t="s">
        <v>377</v>
      </c>
      <c r="R363" t="s">
        <v>52</v>
      </c>
      <c r="S363" t="s">
        <v>393</v>
      </c>
      <c r="T363" t="s">
        <v>391</v>
      </c>
      <c r="U363" t="s">
        <v>47</v>
      </c>
      <c r="V363" t="s">
        <v>1204</v>
      </c>
      <c r="W363" t="s">
        <v>47</v>
      </c>
      <c r="X363" t="s">
        <v>978</v>
      </c>
    </row>
    <row r="364" spans="1:24" x14ac:dyDescent="0.3">
      <c r="A364" t="s">
        <v>1421</v>
      </c>
      <c r="B364" t="s">
        <v>1355</v>
      </c>
      <c r="C364" t="s">
        <v>396</v>
      </c>
      <c r="D364" t="s">
        <v>1355</v>
      </c>
      <c r="E364" t="s">
        <v>47</v>
      </c>
      <c r="F364" t="s">
        <v>384</v>
      </c>
      <c r="G364" t="s">
        <v>385</v>
      </c>
      <c r="H364" t="s">
        <v>17</v>
      </c>
      <c r="I364" t="s">
        <v>384</v>
      </c>
      <c r="J364" t="s">
        <v>18</v>
      </c>
      <c r="K364" t="s">
        <v>1355</v>
      </c>
      <c r="L364" t="s">
        <v>1355</v>
      </c>
      <c r="M364" t="s">
        <v>22</v>
      </c>
      <c r="N364" t="s">
        <v>1209</v>
      </c>
      <c r="O364" t="s">
        <v>1207</v>
      </c>
      <c r="P364" t="s">
        <v>376</v>
      </c>
      <c r="Q364" t="s">
        <v>377</v>
      </c>
      <c r="R364" t="s">
        <v>52</v>
      </c>
      <c r="S364" t="s">
        <v>393</v>
      </c>
      <c r="T364" t="s">
        <v>391</v>
      </c>
      <c r="U364" t="s">
        <v>47</v>
      </c>
      <c r="V364" t="s">
        <v>1204</v>
      </c>
      <c r="W364" t="s">
        <v>1206</v>
      </c>
      <c r="X364" t="s">
        <v>979</v>
      </c>
    </row>
    <row r="365" spans="1:24" x14ac:dyDescent="0.3">
      <c r="A365" t="s">
        <v>1421</v>
      </c>
      <c r="B365" t="s">
        <v>1356</v>
      </c>
      <c r="C365" t="s">
        <v>396</v>
      </c>
      <c r="D365" t="s">
        <v>1356</v>
      </c>
      <c r="E365" t="s">
        <v>47</v>
      </c>
      <c r="F365" t="s">
        <v>384</v>
      </c>
      <c r="G365" t="s">
        <v>385</v>
      </c>
      <c r="H365" t="s">
        <v>17</v>
      </c>
      <c r="I365" t="s">
        <v>384</v>
      </c>
      <c r="J365" t="s">
        <v>18</v>
      </c>
      <c r="K365" t="s">
        <v>1356</v>
      </c>
      <c r="L365" t="s">
        <v>1356</v>
      </c>
      <c r="M365" t="s">
        <v>22</v>
      </c>
      <c r="N365" t="s">
        <v>1210</v>
      </c>
      <c r="O365" t="s">
        <v>1207</v>
      </c>
      <c r="P365" t="s">
        <v>376</v>
      </c>
      <c r="Q365" t="s">
        <v>377</v>
      </c>
      <c r="R365" t="s">
        <v>47</v>
      </c>
      <c r="S365" t="s">
        <v>384</v>
      </c>
      <c r="T365" t="s">
        <v>394</v>
      </c>
      <c r="U365" t="s">
        <v>47</v>
      </c>
      <c r="V365" t="s">
        <v>1204</v>
      </c>
      <c r="W365" t="s">
        <v>1206</v>
      </c>
      <c r="X365" t="s">
        <v>980</v>
      </c>
    </row>
    <row r="366" spans="1:24" x14ac:dyDescent="0.3">
      <c r="A366" t="s">
        <v>1421</v>
      </c>
      <c r="B366" t="s">
        <v>1357</v>
      </c>
      <c r="C366" t="s">
        <v>396</v>
      </c>
      <c r="D366" t="s">
        <v>1357</v>
      </c>
      <c r="E366" t="s">
        <v>47</v>
      </c>
      <c r="F366" t="s">
        <v>384</v>
      </c>
      <c r="G366" t="s">
        <v>385</v>
      </c>
      <c r="H366" t="s">
        <v>17</v>
      </c>
      <c r="I366" t="s">
        <v>384</v>
      </c>
      <c r="J366" t="s">
        <v>18</v>
      </c>
      <c r="K366" t="s">
        <v>1357</v>
      </c>
      <c r="L366" t="s">
        <v>1357</v>
      </c>
      <c r="M366" t="s">
        <v>22</v>
      </c>
      <c r="N366" t="s">
        <v>1210</v>
      </c>
      <c r="O366" t="s">
        <v>1207</v>
      </c>
      <c r="P366" t="s">
        <v>376</v>
      </c>
      <c r="Q366" t="s">
        <v>377</v>
      </c>
      <c r="R366" t="s">
        <v>52</v>
      </c>
      <c r="S366" t="s">
        <v>384</v>
      </c>
      <c r="T366" t="s">
        <v>394</v>
      </c>
      <c r="U366" t="s">
        <v>47</v>
      </c>
      <c r="V366" t="s">
        <v>1204</v>
      </c>
      <c r="W366" t="s">
        <v>1206</v>
      </c>
      <c r="X366" t="s">
        <v>981</v>
      </c>
    </row>
    <row r="367" spans="1:24" x14ac:dyDescent="0.3">
      <c r="A367" t="s">
        <v>1421</v>
      </c>
      <c r="B367" t="s">
        <v>1358</v>
      </c>
      <c r="C367" t="s">
        <v>396</v>
      </c>
      <c r="D367" t="s">
        <v>1358</v>
      </c>
      <c r="E367" t="s">
        <v>47</v>
      </c>
      <c r="F367" t="s">
        <v>384</v>
      </c>
      <c r="G367" t="s">
        <v>385</v>
      </c>
      <c r="H367" t="s">
        <v>17</v>
      </c>
      <c r="I367" t="s">
        <v>384</v>
      </c>
      <c r="J367" t="s">
        <v>18</v>
      </c>
      <c r="K367" t="s">
        <v>1358</v>
      </c>
      <c r="L367" t="s">
        <v>1358</v>
      </c>
      <c r="M367" t="s">
        <v>22</v>
      </c>
      <c r="N367" t="s">
        <v>1210</v>
      </c>
      <c r="O367" t="s">
        <v>1207</v>
      </c>
      <c r="P367" t="s">
        <v>376</v>
      </c>
      <c r="Q367" t="s">
        <v>377</v>
      </c>
      <c r="R367" t="s">
        <v>47</v>
      </c>
      <c r="S367" t="s">
        <v>384</v>
      </c>
      <c r="T367" t="s">
        <v>394</v>
      </c>
      <c r="U367" t="s">
        <v>47</v>
      </c>
      <c r="V367" t="s">
        <v>1204</v>
      </c>
      <c r="W367" t="s">
        <v>47</v>
      </c>
      <c r="X367" t="s">
        <v>982</v>
      </c>
    </row>
    <row r="368" spans="1:24" x14ac:dyDescent="0.3">
      <c r="A368" t="s">
        <v>1421</v>
      </c>
      <c r="B368" t="s">
        <v>1359</v>
      </c>
      <c r="C368" t="s">
        <v>396</v>
      </c>
      <c r="D368" t="s">
        <v>1359</v>
      </c>
      <c r="E368" t="s">
        <v>47</v>
      </c>
      <c r="F368" t="s">
        <v>384</v>
      </c>
      <c r="G368" t="s">
        <v>385</v>
      </c>
      <c r="H368" t="s">
        <v>17</v>
      </c>
      <c r="I368" t="s">
        <v>384</v>
      </c>
      <c r="J368" t="s">
        <v>18</v>
      </c>
      <c r="K368" t="s">
        <v>1359</v>
      </c>
      <c r="L368" t="s">
        <v>1359</v>
      </c>
      <c r="M368" t="s">
        <v>22</v>
      </c>
      <c r="N368" t="s">
        <v>1210</v>
      </c>
      <c r="O368" t="s">
        <v>1207</v>
      </c>
      <c r="P368" t="s">
        <v>376</v>
      </c>
      <c r="Q368" t="s">
        <v>377</v>
      </c>
      <c r="R368" t="s">
        <v>52</v>
      </c>
      <c r="S368" t="s">
        <v>384</v>
      </c>
      <c r="T368" t="s">
        <v>394</v>
      </c>
      <c r="U368" t="s">
        <v>47</v>
      </c>
      <c r="V368" t="s">
        <v>1204</v>
      </c>
      <c r="W368" t="s">
        <v>47</v>
      </c>
      <c r="X368" t="s">
        <v>983</v>
      </c>
    </row>
    <row r="369" spans="1:24" x14ac:dyDescent="0.3">
      <c r="A369" t="s">
        <v>1421</v>
      </c>
      <c r="B369" t="s">
        <v>1360</v>
      </c>
      <c r="C369" t="s">
        <v>396</v>
      </c>
      <c r="D369" t="s">
        <v>1360</v>
      </c>
      <c r="E369" t="s">
        <v>47</v>
      </c>
      <c r="F369" t="s">
        <v>384</v>
      </c>
      <c r="G369" t="s">
        <v>385</v>
      </c>
      <c r="H369" t="s">
        <v>17</v>
      </c>
      <c r="I369" t="s">
        <v>384</v>
      </c>
      <c r="J369" t="s">
        <v>18</v>
      </c>
      <c r="K369" t="s">
        <v>1360</v>
      </c>
      <c r="L369" t="s">
        <v>1360</v>
      </c>
      <c r="M369" t="s">
        <v>22</v>
      </c>
      <c r="N369" t="s">
        <v>1209</v>
      </c>
      <c r="O369" t="s">
        <v>1207</v>
      </c>
      <c r="P369" t="s">
        <v>376</v>
      </c>
      <c r="Q369" t="s">
        <v>377</v>
      </c>
      <c r="R369" t="s">
        <v>47</v>
      </c>
      <c r="S369" t="s">
        <v>393</v>
      </c>
      <c r="T369" t="s">
        <v>391</v>
      </c>
      <c r="U369" t="s">
        <v>47</v>
      </c>
      <c r="V369" t="s">
        <v>1204</v>
      </c>
      <c r="W369" t="s">
        <v>1206</v>
      </c>
      <c r="X369" t="s">
        <v>984</v>
      </c>
    </row>
    <row r="370" spans="1:24" x14ac:dyDescent="0.3">
      <c r="A370" t="s">
        <v>1421</v>
      </c>
      <c r="B370" t="s">
        <v>1361</v>
      </c>
      <c r="C370" t="s">
        <v>396</v>
      </c>
      <c r="D370" t="s">
        <v>1361</v>
      </c>
      <c r="E370" t="s">
        <v>47</v>
      </c>
      <c r="F370" t="s">
        <v>384</v>
      </c>
      <c r="G370" t="s">
        <v>385</v>
      </c>
      <c r="H370" t="s">
        <v>17</v>
      </c>
      <c r="I370" t="s">
        <v>384</v>
      </c>
      <c r="J370" t="s">
        <v>18</v>
      </c>
      <c r="K370" t="s">
        <v>1361</v>
      </c>
      <c r="L370" t="s">
        <v>1361</v>
      </c>
      <c r="M370" t="s">
        <v>22</v>
      </c>
      <c r="N370" t="s">
        <v>1209</v>
      </c>
      <c r="O370" t="s">
        <v>1207</v>
      </c>
      <c r="P370" t="s">
        <v>376</v>
      </c>
      <c r="Q370" t="s">
        <v>377</v>
      </c>
      <c r="R370" t="s">
        <v>47</v>
      </c>
      <c r="S370" t="s">
        <v>393</v>
      </c>
      <c r="T370" t="s">
        <v>391</v>
      </c>
      <c r="U370" t="s">
        <v>47</v>
      </c>
      <c r="V370" t="s">
        <v>1204</v>
      </c>
      <c r="W370" t="s">
        <v>47</v>
      </c>
      <c r="X370" t="s">
        <v>985</v>
      </c>
    </row>
    <row r="371" spans="1:24" x14ac:dyDescent="0.3">
      <c r="A371" t="s">
        <v>1421</v>
      </c>
      <c r="B371" t="s">
        <v>1362</v>
      </c>
      <c r="C371" t="s">
        <v>396</v>
      </c>
      <c r="D371" t="s">
        <v>1362</v>
      </c>
      <c r="E371" t="s">
        <v>47</v>
      </c>
      <c r="F371" t="s">
        <v>384</v>
      </c>
      <c r="G371" t="s">
        <v>385</v>
      </c>
      <c r="H371" t="s">
        <v>17</v>
      </c>
      <c r="I371" t="s">
        <v>384</v>
      </c>
      <c r="J371" t="s">
        <v>18</v>
      </c>
      <c r="K371" t="s">
        <v>1362</v>
      </c>
      <c r="L371" t="s">
        <v>1362</v>
      </c>
      <c r="M371" t="s">
        <v>22</v>
      </c>
      <c r="N371" t="s">
        <v>1209</v>
      </c>
      <c r="O371" t="s">
        <v>1207</v>
      </c>
      <c r="P371" t="s">
        <v>405</v>
      </c>
      <c r="Q371" t="s">
        <v>1196</v>
      </c>
      <c r="R371" t="s">
        <v>47</v>
      </c>
      <c r="S371" t="s">
        <v>40</v>
      </c>
      <c r="T371" t="s">
        <v>41</v>
      </c>
      <c r="U371" t="s">
        <v>47</v>
      </c>
      <c r="V371" t="s">
        <v>1204</v>
      </c>
      <c r="W371" t="s">
        <v>1206</v>
      </c>
      <c r="X371" t="s">
        <v>986</v>
      </c>
    </row>
    <row r="372" spans="1:24" x14ac:dyDescent="0.3">
      <c r="A372" t="s">
        <v>1421</v>
      </c>
      <c r="B372" t="s">
        <v>1363</v>
      </c>
      <c r="C372" t="s">
        <v>396</v>
      </c>
      <c r="D372" t="s">
        <v>1363</v>
      </c>
      <c r="E372" t="s">
        <v>47</v>
      </c>
      <c r="F372" t="s">
        <v>384</v>
      </c>
      <c r="G372" t="s">
        <v>385</v>
      </c>
      <c r="H372" t="s">
        <v>17</v>
      </c>
      <c r="I372" t="s">
        <v>384</v>
      </c>
      <c r="J372" t="s">
        <v>18</v>
      </c>
      <c r="K372" t="s">
        <v>1363</v>
      </c>
      <c r="L372" t="s">
        <v>1363</v>
      </c>
      <c r="M372" t="s">
        <v>22</v>
      </c>
      <c r="N372" t="s">
        <v>1209</v>
      </c>
      <c r="O372" t="s">
        <v>1207</v>
      </c>
      <c r="P372" t="s">
        <v>405</v>
      </c>
      <c r="Q372" t="s">
        <v>1196</v>
      </c>
      <c r="R372" t="s">
        <v>47</v>
      </c>
      <c r="S372" t="s">
        <v>40</v>
      </c>
      <c r="T372" t="s">
        <v>41</v>
      </c>
      <c r="U372" t="s">
        <v>47</v>
      </c>
      <c r="V372" t="s">
        <v>1204</v>
      </c>
      <c r="W372" t="s">
        <v>47</v>
      </c>
      <c r="X372" t="s">
        <v>987</v>
      </c>
    </row>
    <row r="373" spans="1:24" x14ac:dyDescent="0.3">
      <c r="A373" t="s">
        <v>1421</v>
      </c>
      <c r="B373" t="s">
        <v>1364</v>
      </c>
      <c r="C373" t="s">
        <v>396</v>
      </c>
      <c r="D373" t="s">
        <v>1364</v>
      </c>
      <c r="E373" t="s">
        <v>47</v>
      </c>
      <c r="F373" t="s">
        <v>384</v>
      </c>
      <c r="G373" t="s">
        <v>385</v>
      </c>
      <c r="H373" t="s">
        <v>17</v>
      </c>
      <c r="I373" t="s">
        <v>384</v>
      </c>
      <c r="J373" t="s">
        <v>18</v>
      </c>
      <c r="K373" t="s">
        <v>1364</v>
      </c>
      <c r="L373" t="s">
        <v>1364</v>
      </c>
      <c r="M373" t="s">
        <v>22</v>
      </c>
      <c r="N373" t="s">
        <v>1209</v>
      </c>
      <c r="O373" t="s">
        <v>1207</v>
      </c>
      <c r="P373" t="s">
        <v>405</v>
      </c>
      <c r="Q373" t="s">
        <v>1196</v>
      </c>
      <c r="R373" t="s">
        <v>52</v>
      </c>
      <c r="S373" t="s">
        <v>40</v>
      </c>
      <c r="T373" t="s">
        <v>41</v>
      </c>
      <c r="U373" t="s">
        <v>47</v>
      </c>
      <c r="V373" t="s">
        <v>1204</v>
      </c>
      <c r="W373" t="s">
        <v>1206</v>
      </c>
      <c r="X373" t="s">
        <v>988</v>
      </c>
    </row>
    <row r="374" spans="1:24" x14ac:dyDescent="0.3">
      <c r="A374" t="s">
        <v>1421</v>
      </c>
      <c r="B374" t="s">
        <v>1365</v>
      </c>
      <c r="C374" t="s">
        <v>396</v>
      </c>
      <c r="D374" t="s">
        <v>1365</v>
      </c>
      <c r="E374" t="s">
        <v>47</v>
      </c>
      <c r="F374" t="s">
        <v>384</v>
      </c>
      <c r="G374" t="s">
        <v>385</v>
      </c>
      <c r="H374" t="s">
        <v>17</v>
      </c>
      <c r="I374" t="s">
        <v>384</v>
      </c>
      <c r="J374" t="s">
        <v>18</v>
      </c>
      <c r="K374" t="s">
        <v>1365</v>
      </c>
      <c r="L374" t="s">
        <v>1365</v>
      </c>
      <c r="M374" t="s">
        <v>22</v>
      </c>
      <c r="N374" t="s">
        <v>1209</v>
      </c>
      <c r="O374" t="s">
        <v>1207</v>
      </c>
      <c r="P374" t="s">
        <v>405</v>
      </c>
      <c r="Q374" t="s">
        <v>1196</v>
      </c>
      <c r="R374" t="s">
        <v>52</v>
      </c>
      <c r="S374" t="s">
        <v>40</v>
      </c>
      <c r="T374" t="s">
        <v>41</v>
      </c>
      <c r="U374" t="s">
        <v>47</v>
      </c>
      <c r="V374" t="s">
        <v>1204</v>
      </c>
      <c r="W374" t="s">
        <v>47</v>
      </c>
      <c r="X374" t="s">
        <v>989</v>
      </c>
    </row>
    <row r="375" spans="1:24" x14ac:dyDescent="0.3">
      <c r="A375" t="s">
        <v>1421</v>
      </c>
      <c r="B375" t="s">
        <v>1366</v>
      </c>
      <c r="C375" t="s">
        <v>396</v>
      </c>
      <c r="D375" t="s">
        <v>1366</v>
      </c>
      <c r="E375" t="s">
        <v>47</v>
      </c>
      <c r="F375" t="s">
        <v>384</v>
      </c>
      <c r="G375" t="s">
        <v>385</v>
      </c>
      <c r="H375" t="s">
        <v>17</v>
      </c>
      <c r="I375" t="s">
        <v>384</v>
      </c>
      <c r="J375" t="s">
        <v>18</v>
      </c>
      <c r="K375" t="s">
        <v>1366</v>
      </c>
      <c r="L375" t="s">
        <v>1366</v>
      </c>
      <c r="M375" t="s">
        <v>22</v>
      </c>
      <c r="N375" t="s">
        <v>1210</v>
      </c>
      <c r="O375" t="s">
        <v>1207</v>
      </c>
      <c r="P375" t="s">
        <v>405</v>
      </c>
      <c r="Q375" t="s">
        <v>1196</v>
      </c>
      <c r="R375" t="s">
        <v>47</v>
      </c>
      <c r="S375" t="s">
        <v>59</v>
      </c>
      <c r="T375" t="s">
        <v>61</v>
      </c>
      <c r="U375" t="s">
        <v>47</v>
      </c>
      <c r="V375" t="s">
        <v>1204</v>
      </c>
      <c r="W375" t="s">
        <v>1206</v>
      </c>
      <c r="X375" t="s">
        <v>990</v>
      </c>
    </row>
    <row r="376" spans="1:24" x14ac:dyDescent="0.3">
      <c r="A376" t="s">
        <v>1421</v>
      </c>
      <c r="B376" t="s">
        <v>1367</v>
      </c>
      <c r="C376" t="s">
        <v>396</v>
      </c>
      <c r="D376" t="s">
        <v>1367</v>
      </c>
      <c r="E376" t="s">
        <v>47</v>
      </c>
      <c r="F376" t="s">
        <v>384</v>
      </c>
      <c r="G376" t="s">
        <v>385</v>
      </c>
      <c r="H376" t="s">
        <v>17</v>
      </c>
      <c r="I376" t="s">
        <v>384</v>
      </c>
      <c r="J376" t="s">
        <v>18</v>
      </c>
      <c r="K376" t="s">
        <v>1367</v>
      </c>
      <c r="L376" t="s">
        <v>1367</v>
      </c>
      <c r="M376" t="s">
        <v>22</v>
      </c>
      <c r="N376" t="s">
        <v>1210</v>
      </c>
      <c r="O376" t="s">
        <v>1207</v>
      </c>
      <c r="P376" t="s">
        <v>405</v>
      </c>
      <c r="Q376" t="s">
        <v>1196</v>
      </c>
      <c r="R376" t="s">
        <v>52</v>
      </c>
      <c r="S376" t="s">
        <v>59</v>
      </c>
      <c r="T376" t="s">
        <v>61</v>
      </c>
      <c r="U376" t="s">
        <v>47</v>
      </c>
      <c r="V376" t="s">
        <v>1204</v>
      </c>
      <c r="W376" t="s">
        <v>1206</v>
      </c>
      <c r="X376" t="s">
        <v>991</v>
      </c>
    </row>
    <row r="377" spans="1:24" x14ac:dyDescent="0.3">
      <c r="A377" t="s">
        <v>1421</v>
      </c>
      <c r="B377" t="s">
        <v>1368</v>
      </c>
      <c r="C377" t="s">
        <v>396</v>
      </c>
      <c r="D377" t="s">
        <v>1368</v>
      </c>
      <c r="E377" t="s">
        <v>47</v>
      </c>
      <c r="F377" t="s">
        <v>384</v>
      </c>
      <c r="G377" t="s">
        <v>385</v>
      </c>
      <c r="H377" t="s">
        <v>17</v>
      </c>
      <c r="I377" t="s">
        <v>384</v>
      </c>
      <c r="J377" t="s">
        <v>18</v>
      </c>
      <c r="K377" t="s">
        <v>1368</v>
      </c>
      <c r="L377" t="s">
        <v>1368</v>
      </c>
      <c r="M377" t="s">
        <v>22</v>
      </c>
      <c r="N377" t="s">
        <v>1210</v>
      </c>
      <c r="O377" t="s">
        <v>1207</v>
      </c>
      <c r="P377" t="s">
        <v>405</v>
      </c>
      <c r="Q377" t="s">
        <v>1196</v>
      </c>
      <c r="R377" t="s">
        <v>47</v>
      </c>
      <c r="S377" t="s">
        <v>59</v>
      </c>
      <c r="T377" t="s">
        <v>61</v>
      </c>
      <c r="U377" t="s">
        <v>47</v>
      </c>
      <c r="V377" t="s">
        <v>1204</v>
      </c>
      <c r="W377" t="s">
        <v>47</v>
      </c>
      <c r="X377" t="s">
        <v>992</v>
      </c>
    </row>
    <row r="378" spans="1:24" x14ac:dyDescent="0.3">
      <c r="A378" t="s">
        <v>1421</v>
      </c>
      <c r="B378" t="s">
        <v>1369</v>
      </c>
      <c r="C378" t="s">
        <v>396</v>
      </c>
      <c r="D378" t="s">
        <v>1369</v>
      </c>
      <c r="E378" t="s">
        <v>47</v>
      </c>
      <c r="F378" t="s">
        <v>384</v>
      </c>
      <c r="G378" t="s">
        <v>385</v>
      </c>
      <c r="H378" t="s">
        <v>17</v>
      </c>
      <c r="I378" t="s">
        <v>384</v>
      </c>
      <c r="J378" t="s">
        <v>18</v>
      </c>
      <c r="K378" t="s">
        <v>1369</v>
      </c>
      <c r="L378" t="s">
        <v>1369</v>
      </c>
      <c r="M378" t="s">
        <v>22</v>
      </c>
      <c r="N378" t="s">
        <v>1210</v>
      </c>
      <c r="O378" t="s">
        <v>1207</v>
      </c>
      <c r="P378" t="s">
        <v>405</v>
      </c>
      <c r="Q378" t="s">
        <v>1196</v>
      </c>
      <c r="R378" t="s">
        <v>52</v>
      </c>
      <c r="S378" t="s">
        <v>59</v>
      </c>
      <c r="T378" t="s">
        <v>61</v>
      </c>
      <c r="U378" t="s">
        <v>47</v>
      </c>
      <c r="V378" t="s">
        <v>1204</v>
      </c>
      <c r="W378" t="s">
        <v>47</v>
      </c>
      <c r="X378" t="s">
        <v>993</v>
      </c>
    </row>
    <row r="379" spans="1:24" x14ac:dyDescent="0.3">
      <c r="A379" t="s">
        <v>1421</v>
      </c>
      <c r="B379" t="s">
        <v>1370</v>
      </c>
      <c r="C379" t="s">
        <v>396</v>
      </c>
      <c r="D379" t="s">
        <v>1370</v>
      </c>
      <c r="E379" t="s">
        <v>47</v>
      </c>
      <c r="F379" t="s">
        <v>59</v>
      </c>
      <c r="G379" t="s">
        <v>50</v>
      </c>
      <c r="H379" t="s">
        <v>17</v>
      </c>
      <c r="I379" t="s">
        <v>59</v>
      </c>
      <c r="J379" t="s">
        <v>18</v>
      </c>
      <c r="K379" t="s">
        <v>1370</v>
      </c>
      <c r="L379" t="s">
        <v>1370</v>
      </c>
      <c r="M379" t="s">
        <v>22</v>
      </c>
      <c r="N379" t="s">
        <v>1209</v>
      </c>
      <c r="O379" t="s">
        <v>1207</v>
      </c>
      <c r="P379" t="s">
        <v>376</v>
      </c>
      <c r="Q379" t="s">
        <v>377</v>
      </c>
      <c r="R379" t="s">
        <v>52</v>
      </c>
      <c r="S379" t="s">
        <v>393</v>
      </c>
      <c r="T379" t="s">
        <v>391</v>
      </c>
      <c r="U379" t="s">
        <v>47</v>
      </c>
      <c r="V379" t="s">
        <v>1204</v>
      </c>
      <c r="W379" t="s">
        <v>1206</v>
      </c>
      <c r="X379" t="s">
        <v>994</v>
      </c>
    </row>
    <row r="380" spans="1:24" x14ac:dyDescent="0.3">
      <c r="A380" t="s">
        <v>1421</v>
      </c>
      <c r="B380" t="s">
        <v>1371</v>
      </c>
      <c r="C380" t="s">
        <v>396</v>
      </c>
      <c r="D380" t="s">
        <v>1371</v>
      </c>
      <c r="E380" t="s">
        <v>47</v>
      </c>
      <c r="F380" t="s">
        <v>59</v>
      </c>
      <c r="G380" t="s">
        <v>50</v>
      </c>
      <c r="H380" t="s">
        <v>17</v>
      </c>
      <c r="I380" t="s">
        <v>59</v>
      </c>
      <c r="J380" t="s">
        <v>18</v>
      </c>
      <c r="K380" t="s">
        <v>1371</v>
      </c>
      <c r="L380" t="s">
        <v>1371</v>
      </c>
      <c r="M380" t="s">
        <v>22</v>
      </c>
      <c r="N380" t="s">
        <v>1209</v>
      </c>
      <c r="O380" t="s">
        <v>1207</v>
      </c>
      <c r="P380" t="s">
        <v>376</v>
      </c>
      <c r="Q380" t="s">
        <v>377</v>
      </c>
      <c r="R380" t="s">
        <v>52</v>
      </c>
      <c r="S380" t="s">
        <v>393</v>
      </c>
      <c r="T380" t="s">
        <v>391</v>
      </c>
      <c r="U380" t="s">
        <v>47</v>
      </c>
      <c r="V380" t="s">
        <v>1204</v>
      </c>
      <c r="W380" t="s">
        <v>47</v>
      </c>
      <c r="X380" t="s">
        <v>995</v>
      </c>
    </row>
    <row r="381" spans="1:24" x14ac:dyDescent="0.3">
      <c r="A381" t="s">
        <v>1421</v>
      </c>
      <c r="B381" t="s">
        <v>1372</v>
      </c>
      <c r="C381" t="s">
        <v>396</v>
      </c>
      <c r="D381" t="s">
        <v>1372</v>
      </c>
      <c r="E381" t="s">
        <v>47</v>
      </c>
      <c r="F381" t="s">
        <v>59</v>
      </c>
      <c r="G381" t="s">
        <v>50</v>
      </c>
      <c r="H381" t="s">
        <v>17</v>
      </c>
      <c r="I381" t="s">
        <v>59</v>
      </c>
      <c r="J381" t="s">
        <v>18</v>
      </c>
      <c r="K381" t="s">
        <v>1372</v>
      </c>
      <c r="L381" t="s">
        <v>1372</v>
      </c>
      <c r="M381" t="s">
        <v>22</v>
      </c>
      <c r="N381" t="s">
        <v>1209</v>
      </c>
      <c r="O381" t="s">
        <v>1207</v>
      </c>
      <c r="P381" t="s">
        <v>376</v>
      </c>
      <c r="Q381" t="s">
        <v>377</v>
      </c>
      <c r="R381" t="s">
        <v>47</v>
      </c>
      <c r="S381" t="s">
        <v>44</v>
      </c>
      <c r="T381" t="s">
        <v>45</v>
      </c>
      <c r="U381" t="s">
        <v>47</v>
      </c>
      <c r="V381" t="s">
        <v>1204</v>
      </c>
      <c r="W381" t="s">
        <v>47</v>
      </c>
      <c r="X381" t="s">
        <v>996</v>
      </c>
    </row>
    <row r="382" spans="1:24" x14ac:dyDescent="0.3">
      <c r="A382" t="s">
        <v>1421</v>
      </c>
      <c r="B382" t="s">
        <v>1373</v>
      </c>
      <c r="C382" t="s">
        <v>396</v>
      </c>
      <c r="D382" t="s">
        <v>1373</v>
      </c>
      <c r="E382" t="s">
        <v>47</v>
      </c>
      <c r="F382" t="s">
        <v>59</v>
      </c>
      <c r="G382" t="s">
        <v>50</v>
      </c>
      <c r="H382" t="s">
        <v>17</v>
      </c>
      <c r="I382" t="s">
        <v>59</v>
      </c>
      <c r="J382" t="s">
        <v>18</v>
      </c>
      <c r="K382" t="s">
        <v>1373</v>
      </c>
      <c r="L382" t="s">
        <v>1373</v>
      </c>
      <c r="M382" t="s">
        <v>22</v>
      </c>
      <c r="N382" t="s">
        <v>1209</v>
      </c>
      <c r="O382" t="s">
        <v>1207</v>
      </c>
      <c r="P382" t="s">
        <v>376</v>
      </c>
      <c r="Q382" t="s">
        <v>377</v>
      </c>
      <c r="R382" t="s">
        <v>47</v>
      </c>
      <c r="S382" t="s">
        <v>44</v>
      </c>
      <c r="T382" t="s">
        <v>45</v>
      </c>
      <c r="U382" t="s">
        <v>47</v>
      </c>
      <c r="V382" t="s">
        <v>1204</v>
      </c>
      <c r="W382" t="s">
        <v>1206</v>
      </c>
      <c r="X382" t="s">
        <v>997</v>
      </c>
    </row>
    <row r="383" spans="1:24" x14ac:dyDescent="0.3">
      <c r="A383" t="s">
        <v>1421</v>
      </c>
      <c r="B383" t="s">
        <v>1374</v>
      </c>
      <c r="C383" t="s">
        <v>396</v>
      </c>
      <c r="D383" t="s">
        <v>1374</v>
      </c>
      <c r="E383" t="s">
        <v>47</v>
      </c>
      <c r="F383" t="s">
        <v>384</v>
      </c>
      <c r="G383" t="s">
        <v>385</v>
      </c>
      <c r="H383" t="s">
        <v>17</v>
      </c>
      <c r="I383" t="s">
        <v>384</v>
      </c>
      <c r="J383" t="s">
        <v>18</v>
      </c>
      <c r="K383" t="s">
        <v>1374</v>
      </c>
      <c r="L383" t="s">
        <v>1374</v>
      </c>
      <c r="M383" t="s">
        <v>22</v>
      </c>
      <c r="N383" t="s">
        <v>1210</v>
      </c>
      <c r="O383" t="s">
        <v>1207</v>
      </c>
      <c r="P383" t="s">
        <v>376</v>
      </c>
      <c r="Q383" t="s">
        <v>377</v>
      </c>
      <c r="R383" t="s">
        <v>47</v>
      </c>
      <c r="S383" t="s">
        <v>60</v>
      </c>
      <c r="T383" t="s">
        <v>62</v>
      </c>
      <c r="U383" t="s">
        <v>47</v>
      </c>
      <c r="V383" t="s">
        <v>1204</v>
      </c>
      <c r="W383" t="s">
        <v>47</v>
      </c>
      <c r="X383" t="s">
        <v>998</v>
      </c>
    </row>
    <row r="384" spans="1:24" x14ac:dyDescent="0.3">
      <c r="A384" t="s">
        <v>1421</v>
      </c>
      <c r="B384" t="s">
        <v>1375</v>
      </c>
      <c r="C384" t="s">
        <v>396</v>
      </c>
      <c r="D384" t="s">
        <v>1375</v>
      </c>
      <c r="E384" t="s">
        <v>47</v>
      </c>
      <c r="F384" t="s">
        <v>384</v>
      </c>
      <c r="G384" t="s">
        <v>385</v>
      </c>
      <c r="H384" t="s">
        <v>17</v>
      </c>
      <c r="I384" t="s">
        <v>384</v>
      </c>
      <c r="J384" t="s">
        <v>18</v>
      </c>
      <c r="K384" t="s">
        <v>1375</v>
      </c>
      <c r="L384" t="s">
        <v>1375</v>
      </c>
      <c r="M384" t="s">
        <v>22</v>
      </c>
      <c r="N384" t="s">
        <v>1209</v>
      </c>
      <c r="O384" t="s">
        <v>1207</v>
      </c>
      <c r="P384" t="s">
        <v>376</v>
      </c>
      <c r="Q384" t="s">
        <v>377</v>
      </c>
      <c r="R384" t="s">
        <v>47</v>
      </c>
      <c r="S384" t="s">
        <v>44</v>
      </c>
      <c r="T384" t="s">
        <v>45</v>
      </c>
      <c r="U384" t="s">
        <v>47</v>
      </c>
      <c r="V384" t="s">
        <v>1204</v>
      </c>
      <c r="W384" t="s">
        <v>47</v>
      </c>
      <c r="X384" t="s">
        <v>999</v>
      </c>
    </row>
    <row r="385" spans="1:24" x14ac:dyDescent="0.3">
      <c r="A385" t="s">
        <v>1421</v>
      </c>
      <c r="B385" t="s">
        <v>1376</v>
      </c>
      <c r="C385" t="s">
        <v>396</v>
      </c>
      <c r="D385" t="s">
        <v>1376</v>
      </c>
      <c r="E385" t="s">
        <v>47</v>
      </c>
      <c r="F385" t="s">
        <v>384</v>
      </c>
      <c r="G385" t="s">
        <v>385</v>
      </c>
      <c r="H385" t="s">
        <v>17</v>
      </c>
      <c r="I385" t="s">
        <v>384</v>
      </c>
      <c r="J385" t="s">
        <v>18</v>
      </c>
      <c r="K385" t="s">
        <v>1376</v>
      </c>
      <c r="L385" t="s">
        <v>1376</v>
      </c>
      <c r="M385" t="s">
        <v>22</v>
      </c>
      <c r="N385" t="s">
        <v>1210</v>
      </c>
      <c r="O385" t="s">
        <v>1207</v>
      </c>
      <c r="P385" t="s">
        <v>376</v>
      </c>
      <c r="Q385" t="s">
        <v>377</v>
      </c>
      <c r="R385" t="s">
        <v>47</v>
      </c>
      <c r="S385" t="s">
        <v>60</v>
      </c>
      <c r="T385" t="s">
        <v>62</v>
      </c>
      <c r="U385" t="s">
        <v>47</v>
      </c>
      <c r="V385" t="s">
        <v>1204</v>
      </c>
      <c r="W385" t="s">
        <v>1206</v>
      </c>
      <c r="X385" t="s">
        <v>1000</v>
      </c>
    </row>
    <row r="386" spans="1:24" x14ac:dyDescent="0.3">
      <c r="A386" t="s">
        <v>1421</v>
      </c>
      <c r="B386" t="s">
        <v>1377</v>
      </c>
      <c r="C386" t="s">
        <v>396</v>
      </c>
      <c r="D386" t="s">
        <v>1377</v>
      </c>
      <c r="E386" t="s">
        <v>47</v>
      </c>
      <c r="F386" t="s">
        <v>384</v>
      </c>
      <c r="G386" t="s">
        <v>385</v>
      </c>
      <c r="H386" t="s">
        <v>17</v>
      </c>
      <c r="I386" t="s">
        <v>384</v>
      </c>
      <c r="J386" t="s">
        <v>18</v>
      </c>
      <c r="K386" t="s">
        <v>1377</v>
      </c>
      <c r="L386" t="s">
        <v>1377</v>
      </c>
      <c r="M386" t="s">
        <v>22</v>
      </c>
      <c r="N386" t="s">
        <v>1209</v>
      </c>
      <c r="O386" t="s">
        <v>1207</v>
      </c>
      <c r="P386" t="s">
        <v>376</v>
      </c>
      <c r="Q386" t="s">
        <v>377</v>
      </c>
      <c r="R386" t="s">
        <v>47</v>
      </c>
      <c r="S386" t="s">
        <v>44</v>
      </c>
      <c r="T386" t="s">
        <v>45</v>
      </c>
      <c r="U386" t="s">
        <v>47</v>
      </c>
      <c r="V386" t="s">
        <v>1204</v>
      </c>
      <c r="W386" t="s">
        <v>1206</v>
      </c>
      <c r="X386" t="s">
        <v>1001</v>
      </c>
    </row>
    <row r="387" spans="1:24" x14ac:dyDescent="0.3">
      <c r="A387" t="s">
        <v>1421</v>
      </c>
      <c r="B387" t="s">
        <v>1378</v>
      </c>
      <c r="C387" t="s">
        <v>396</v>
      </c>
      <c r="D387" t="s">
        <v>1378</v>
      </c>
      <c r="E387" t="s">
        <v>47</v>
      </c>
      <c r="F387" t="s">
        <v>384</v>
      </c>
      <c r="G387" t="s">
        <v>385</v>
      </c>
      <c r="H387" t="s">
        <v>17</v>
      </c>
      <c r="I387" t="s">
        <v>384</v>
      </c>
      <c r="J387" t="s">
        <v>18</v>
      </c>
      <c r="K387" t="s">
        <v>1378</v>
      </c>
      <c r="L387" t="s">
        <v>1378</v>
      </c>
      <c r="M387" t="s">
        <v>22</v>
      </c>
      <c r="N387" t="s">
        <v>1210</v>
      </c>
      <c r="O387" t="s">
        <v>1207</v>
      </c>
      <c r="P387" t="s">
        <v>376</v>
      </c>
      <c r="Q387" t="s">
        <v>377</v>
      </c>
      <c r="R387" t="s">
        <v>47</v>
      </c>
      <c r="S387" t="s">
        <v>60</v>
      </c>
      <c r="T387" t="s">
        <v>62</v>
      </c>
      <c r="U387" t="s">
        <v>47</v>
      </c>
      <c r="V387" t="s">
        <v>1204</v>
      </c>
      <c r="W387" t="s">
        <v>47</v>
      </c>
      <c r="X387" t="s">
        <v>1002</v>
      </c>
    </row>
    <row r="388" spans="1:24" x14ac:dyDescent="0.3">
      <c r="A388" t="s">
        <v>1421</v>
      </c>
      <c r="B388" t="s">
        <v>1379</v>
      </c>
      <c r="C388" t="s">
        <v>396</v>
      </c>
      <c r="D388" t="s">
        <v>1379</v>
      </c>
      <c r="E388" t="s">
        <v>47</v>
      </c>
      <c r="F388" t="s">
        <v>384</v>
      </c>
      <c r="G388" t="s">
        <v>385</v>
      </c>
      <c r="H388" t="s">
        <v>17</v>
      </c>
      <c r="I388" t="s">
        <v>384</v>
      </c>
      <c r="J388" t="s">
        <v>18</v>
      </c>
      <c r="K388" t="s">
        <v>1379</v>
      </c>
      <c r="L388" t="s">
        <v>1379</v>
      </c>
      <c r="M388" t="s">
        <v>22</v>
      </c>
      <c r="N388" t="s">
        <v>1209</v>
      </c>
      <c r="O388" t="s">
        <v>1207</v>
      </c>
      <c r="P388" t="s">
        <v>376</v>
      </c>
      <c r="Q388" t="s">
        <v>377</v>
      </c>
      <c r="R388" t="s">
        <v>47</v>
      </c>
      <c r="S388" t="s">
        <v>44</v>
      </c>
      <c r="T388" t="s">
        <v>45</v>
      </c>
      <c r="U388" t="s">
        <v>47</v>
      </c>
      <c r="V388" t="s">
        <v>1204</v>
      </c>
      <c r="W388" t="s">
        <v>47</v>
      </c>
      <c r="X388" t="s">
        <v>1003</v>
      </c>
    </row>
    <row r="389" spans="1:24" x14ac:dyDescent="0.3">
      <c r="A389" t="s">
        <v>1421</v>
      </c>
      <c r="B389" t="s">
        <v>1380</v>
      </c>
      <c r="C389" t="s">
        <v>396</v>
      </c>
      <c r="D389" t="s">
        <v>1380</v>
      </c>
      <c r="E389" t="s">
        <v>47</v>
      </c>
      <c r="F389" t="s">
        <v>384</v>
      </c>
      <c r="G389" t="s">
        <v>385</v>
      </c>
      <c r="H389" t="s">
        <v>17</v>
      </c>
      <c r="I389" t="s">
        <v>384</v>
      </c>
      <c r="J389" t="s">
        <v>18</v>
      </c>
      <c r="K389" t="s">
        <v>1380</v>
      </c>
      <c r="L389" t="s">
        <v>1380</v>
      </c>
      <c r="M389" t="s">
        <v>22</v>
      </c>
      <c r="N389" t="s">
        <v>1209</v>
      </c>
      <c r="O389" t="s">
        <v>1207</v>
      </c>
      <c r="P389" t="s">
        <v>405</v>
      </c>
      <c r="Q389" t="s">
        <v>1196</v>
      </c>
      <c r="R389" t="s">
        <v>47</v>
      </c>
      <c r="S389" t="s">
        <v>44</v>
      </c>
      <c r="T389" t="s">
        <v>45</v>
      </c>
      <c r="U389" t="s">
        <v>47</v>
      </c>
      <c r="V389" t="s">
        <v>1204</v>
      </c>
      <c r="W389" t="s">
        <v>1206</v>
      </c>
      <c r="X389" t="s">
        <v>1004</v>
      </c>
    </row>
    <row r="390" spans="1:24" x14ac:dyDescent="0.3">
      <c r="A390" t="s">
        <v>1421</v>
      </c>
      <c r="B390" t="s">
        <v>1381</v>
      </c>
      <c r="C390" t="s">
        <v>396</v>
      </c>
      <c r="D390" t="s">
        <v>1381</v>
      </c>
      <c r="E390" t="s">
        <v>47</v>
      </c>
      <c r="F390" t="s">
        <v>384</v>
      </c>
      <c r="G390" t="s">
        <v>385</v>
      </c>
      <c r="H390" t="s">
        <v>17</v>
      </c>
      <c r="I390" t="s">
        <v>384</v>
      </c>
      <c r="J390" t="s">
        <v>18</v>
      </c>
      <c r="K390" t="s">
        <v>1381</v>
      </c>
      <c r="L390" t="s">
        <v>1381</v>
      </c>
      <c r="M390" t="s">
        <v>22</v>
      </c>
      <c r="N390" t="s">
        <v>1209</v>
      </c>
      <c r="O390" t="s">
        <v>1207</v>
      </c>
      <c r="P390" t="s">
        <v>405</v>
      </c>
      <c r="Q390" t="s">
        <v>1196</v>
      </c>
      <c r="R390" t="s">
        <v>47</v>
      </c>
      <c r="S390" t="s">
        <v>44</v>
      </c>
      <c r="T390" t="s">
        <v>45</v>
      </c>
      <c r="U390" t="s">
        <v>47</v>
      </c>
      <c r="V390" t="s">
        <v>1204</v>
      </c>
      <c r="W390" t="s">
        <v>47</v>
      </c>
      <c r="X390" t="s">
        <v>1005</v>
      </c>
    </row>
    <row r="391" spans="1:24" x14ac:dyDescent="0.3">
      <c r="A391" t="s">
        <v>1421</v>
      </c>
      <c r="B391" t="s">
        <v>1382</v>
      </c>
      <c r="C391" t="s">
        <v>396</v>
      </c>
      <c r="D391" t="s">
        <v>1382</v>
      </c>
      <c r="E391" t="s">
        <v>47</v>
      </c>
      <c r="F391" t="s">
        <v>384</v>
      </c>
      <c r="G391" t="s">
        <v>385</v>
      </c>
      <c r="H391" t="s">
        <v>17</v>
      </c>
      <c r="I391" t="s">
        <v>384</v>
      </c>
      <c r="J391" t="s">
        <v>18</v>
      </c>
      <c r="K391" t="s">
        <v>1382</v>
      </c>
      <c r="L391" t="s">
        <v>1382</v>
      </c>
      <c r="M391" t="s">
        <v>22</v>
      </c>
      <c r="N391" t="s">
        <v>1210</v>
      </c>
      <c r="O391" t="s">
        <v>1207</v>
      </c>
      <c r="P391" t="s">
        <v>405</v>
      </c>
      <c r="Q391" t="s">
        <v>1196</v>
      </c>
      <c r="R391" t="s">
        <v>47</v>
      </c>
      <c r="S391" t="s">
        <v>60</v>
      </c>
      <c r="T391" t="s">
        <v>62</v>
      </c>
      <c r="U391" t="s">
        <v>47</v>
      </c>
      <c r="V391" t="s">
        <v>1204</v>
      </c>
      <c r="W391" t="s">
        <v>1206</v>
      </c>
      <c r="X391" t="s">
        <v>1006</v>
      </c>
    </row>
    <row r="392" spans="1:24" x14ac:dyDescent="0.3">
      <c r="A392" t="s">
        <v>1421</v>
      </c>
      <c r="B392" t="s">
        <v>1383</v>
      </c>
      <c r="C392" t="s">
        <v>396</v>
      </c>
      <c r="D392" t="s">
        <v>1383</v>
      </c>
      <c r="E392" t="s">
        <v>47</v>
      </c>
      <c r="F392" t="s">
        <v>384</v>
      </c>
      <c r="G392" t="s">
        <v>385</v>
      </c>
      <c r="H392" t="s">
        <v>17</v>
      </c>
      <c r="I392" t="s">
        <v>384</v>
      </c>
      <c r="J392" t="s">
        <v>18</v>
      </c>
      <c r="K392" t="s">
        <v>1383</v>
      </c>
      <c r="L392" t="s">
        <v>1383</v>
      </c>
      <c r="M392" t="s">
        <v>22</v>
      </c>
      <c r="N392" t="s">
        <v>1210</v>
      </c>
      <c r="O392" t="s">
        <v>1207</v>
      </c>
      <c r="P392" t="s">
        <v>405</v>
      </c>
      <c r="Q392" t="s">
        <v>1196</v>
      </c>
      <c r="R392" t="s">
        <v>47</v>
      </c>
      <c r="S392" t="s">
        <v>60</v>
      </c>
      <c r="T392" t="s">
        <v>62</v>
      </c>
      <c r="U392" t="s">
        <v>47</v>
      </c>
      <c r="V392" t="s">
        <v>1204</v>
      </c>
      <c r="W392" t="s">
        <v>47</v>
      </c>
      <c r="X392" t="s">
        <v>1007</v>
      </c>
    </row>
    <row r="393" spans="1:24" x14ac:dyDescent="0.3">
      <c r="A393" t="s">
        <v>1421</v>
      </c>
      <c r="B393" t="s">
        <v>1384</v>
      </c>
      <c r="C393" t="s">
        <v>396</v>
      </c>
      <c r="D393" t="s">
        <v>1384</v>
      </c>
      <c r="E393" t="s">
        <v>47</v>
      </c>
      <c r="F393" t="s">
        <v>59</v>
      </c>
      <c r="G393" t="s">
        <v>50</v>
      </c>
      <c r="H393" t="s">
        <v>17</v>
      </c>
      <c r="I393" t="s">
        <v>59</v>
      </c>
      <c r="J393" t="s">
        <v>18</v>
      </c>
      <c r="K393" t="s">
        <v>1384</v>
      </c>
      <c r="L393" t="s">
        <v>1384</v>
      </c>
      <c r="M393" t="s">
        <v>22</v>
      </c>
      <c r="N393" t="s">
        <v>1209</v>
      </c>
      <c r="O393" t="s">
        <v>1207</v>
      </c>
      <c r="P393" t="s">
        <v>376</v>
      </c>
      <c r="Q393" t="s">
        <v>377</v>
      </c>
      <c r="R393" t="s">
        <v>47</v>
      </c>
      <c r="S393" t="s">
        <v>42</v>
      </c>
      <c r="T393" t="s">
        <v>37</v>
      </c>
      <c r="U393" t="s">
        <v>1200</v>
      </c>
      <c r="V393" t="s">
        <v>1204</v>
      </c>
      <c r="W393" t="s">
        <v>47</v>
      </c>
      <c r="X393" t="s">
        <v>1008</v>
      </c>
    </row>
    <row r="394" spans="1:24" x14ac:dyDescent="0.3">
      <c r="A394" t="s">
        <v>1421</v>
      </c>
      <c r="B394" t="s">
        <v>1385</v>
      </c>
      <c r="C394" t="s">
        <v>396</v>
      </c>
      <c r="D394" t="s">
        <v>1385</v>
      </c>
      <c r="E394" t="s">
        <v>47</v>
      </c>
      <c r="F394" t="s">
        <v>59</v>
      </c>
      <c r="G394" t="s">
        <v>50</v>
      </c>
      <c r="H394" t="s">
        <v>17</v>
      </c>
      <c r="I394" t="s">
        <v>59</v>
      </c>
      <c r="J394" t="s">
        <v>18</v>
      </c>
      <c r="K394" t="s">
        <v>1385</v>
      </c>
      <c r="L394" t="s">
        <v>1385</v>
      </c>
      <c r="M394" t="s">
        <v>22</v>
      </c>
      <c r="N394" t="s">
        <v>1209</v>
      </c>
      <c r="O394" t="s">
        <v>1207</v>
      </c>
      <c r="P394" t="s">
        <v>376</v>
      </c>
      <c r="Q394" t="s">
        <v>377</v>
      </c>
      <c r="R394" t="s">
        <v>47</v>
      </c>
      <c r="S394" t="s">
        <v>42</v>
      </c>
      <c r="T394" t="s">
        <v>37</v>
      </c>
      <c r="U394" t="s">
        <v>1201</v>
      </c>
      <c r="V394" t="s">
        <v>1204</v>
      </c>
      <c r="W394" t="s">
        <v>47</v>
      </c>
      <c r="X394" t="s">
        <v>1009</v>
      </c>
    </row>
    <row r="395" spans="1:24" x14ac:dyDescent="0.3">
      <c r="A395" t="s">
        <v>1421</v>
      </c>
      <c r="B395" t="s">
        <v>1386</v>
      </c>
      <c r="C395" t="s">
        <v>396</v>
      </c>
      <c r="D395" t="s">
        <v>1386</v>
      </c>
      <c r="E395" t="s">
        <v>47</v>
      </c>
      <c r="F395" t="s">
        <v>59</v>
      </c>
      <c r="G395" t="s">
        <v>50</v>
      </c>
      <c r="H395" t="s">
        <v>17</v>
      </c>
      <c r="I395" t="s">
        <v>59</v>
      </c>
      <c r="J395" t="s">
        <v>18</v>
      </c>
      <c r="K395" t="s">
        <v>1386</v>
      </c>
      <c r="L395" t="s">
        <v>1386</v>
      </c>
      <c r="M395" t="s">
        <v>22</v>
      </c>
      <c r="N395" t="s">
        <v>1209</v>
      </c>
      <c r="O395" t="s">
        <v>1207</v>
      </c>
      <c r="P395" t="s">
        <v>376</v>
      </c>
      <c r="Q395" t="s">
        <v>377</v>
      </c>
      <c r="R395" t="s">
        <v>47</v>
      </c>
      <c r="S395" t="s">
        <v>42</v>
      </c>
      <c r="T395" t="s">
        <v>37</v>
      </c>
      <c r="U395" t="s">
        <v>1202</v>
      </c>
      <c r="V395" t="s">
        <v>1204</v>
      </c>
      <c r="W395" t="s">
        <v>47</v>
      </c>
      <c r="X395" t="s">
        <v>1010</v>
      </c>
    </row>
    <row r="396" spans="1:24" x14ac:dyDescent="0.3">
      <c r="A396" t="s">
        <v>1421</v>
      </c>
      <c r="B396" t="s">
        <v>1387</v>
      </c>
      <c r="C396" t="s">
        <v>396</v>
      </c>
      <c r="D396" t="s">
        <v>1387</v>
      </c>
      <c r="E396" t="s">
        <v>47</v>
      </c>
      <c r="F396" t="s">
        <v>59</v>
      </c>
      <c r="G396" t="s">
        <v>50</v>
      </c>
      <c r="H396" t="s">
        <v>17</v>
      </c>
      <c r="I396" t="s">
        <v>59</v>
      </c>
      <c r="J396" t="s">
        <v>18</v>
      </c>
      <c r="K396" t="s">
        <v>1387</v>
      </c>
      <c r="L396" t="s">
        <v>1387</v>
      </c>
      <c r="M396" t="s">
        <v>22</v>
      </c>
      <c r="N396" t="s">
        <v>1209</v>
      </c>
      <c r="O396" t="s">
        <v>1207</v>
      </c>
      <c r="P396" t="s">
        <v>376</v>
      </c>
      <c r="Q396" t="s">
        <v>377</v>
      </c>
      <c r="R396" t="s">
        <v>47</v>
      </c>
      <c r="S396" t="s">
        <v>42</v>
      </c>
      <c r="T396" t="s">
        <v>37</v>
      </c>
      <c r="U396" t="s">
        <v>1200</v>
      </c>
      <c r="V396" t="s">
        <v>1204</v>
      </c>
      <c r="W396" t="s">
        <v>1206</v>
      </c>
      <c r="X396" t="s">
        <v>1011</v>
      </c>
    </row>
    <row r="397" spans="1:24" x14ac:dyDescent="0.3">
      <c r="A397" t="s">
        <v>1421</v>
      </c>
      <c r="B397" t="s">
        <v>1388</v>
      </c>
      <c r="C397" t="s">
        <v>396</v>
      </c>
      <c r="D397" t="s">
        <v>1388</v>
      </c>
      <c r="E397" t="s">
        <v>47</v>
      </c>
      <c r="F397" t="s">
        <v>59</v>
      </c>
      <c r="G397" t="s">
        <v>50</v>
      </c>
      <c r="H397" t="s">
        <v>17</v>
      </c>
      <c r="I397" t="s">
        <v>59</v>
      </c>
      <c r="J397" t="s">
        <v>18</v>
      </c>
      <c r="K397" t="s">
        <v>1388</v>
      </c>
      <c r="L397" t="s">
        <v>1388</v>
      </c>
      <c r="M397" t="s">
        <v>22</v>
      </c>
      <c r="N397" t="s">
        <v>1209</v>
      </c>
      <c r="O397" t="s">
        <v>1207</v>
      </c>
      <c r="P397" t="s">
        <v>376</v>
      </c>
      <c r="Q397" t="s">
        <v>377</v>
      </c>
      <c r="R397" t="s">
        <v>52</v>
      </c>
      <c r="S397" t="s">
        <v>42</v>
      </c>
      <c r="T397" t="s">
        <v>37</v>
      </c>
      <c r="U397" t="s">
        <v>1200</v>
      </c>
      <c r="V397" t="s">
        <v>1204</v>
      </c>
      <c r="W397" t="s">
        <v>47</v>
      </c>
      <c r="X397" t="s">
        <v>1012</v>
      </c>
    </row>
    <row r="398" spans="1:24" x14ac:dyDescent="0.3">
      <c r="A398" t="s">
        <v>1421</v>
      </c>
      <c r="B398" t="s">
        <v>1389</v>
      </c>
      <c r="C398" t="s">
        <v>396</v>
      </c>
      <c r="D398" t="s">
        <v>1389</v>
      </c>
      <c r="E398" t="s">
        <v>47</v>
      </c>
      <c r="F398" t="s">
        <v>59</v>
      </c>
      <c r="G398" t="s">
        <v>50</v>
      </c>
      <c r="H398" t="s">
        <v>17</v>
      </c>
      <c r="I398" t="s">
        <v>59</v>
      </c>
      <c r="J398" t="s">
        <v>18</v>
      </c>
      <c r="K398" t="s">
        <v>1389</v>
      </c>
      <c r="L398" t="s">
        <v>1389</v>
      </c>
      <c r="M398" t="s">
        <v>22</v>
      </c>
      <c r="N398" t="s">
        <v>1209</v>
      </c>
      <c r="O398" t="s">
        <v>1207</v>
      </c>
      <c r="P398" t="s">
        <v>376</v>
      </c>
      <c r="Q398" t="s">
        <v>377</v>
      </c>
      <c r="R398" t="s">
        <v>52</v>
      </c>
      <c r="S398" t="s">
        <v>42</v>
      </c>
      <c r="T398" t="s">
        <v>37</v>
      </c>
      <c r="U398" t="s">
        <v>1201</v>
      </c>
      <c r="V398" t="s">
        <v>1204</v>
      </c>
      <c r="W398" t="s">
        <v>47</v>
      </c>
      <c r="X398" t="s">
        <v>1013</v>
      </c>
    </row>
    <row r="399" spans="1:24" x14ac:dyDescent="0.3">
      <c r="A399" t="s">
        <v>1421</v>
      </c>
      <c r="B399" t="s">
        <v>1390</v>
      </c>
      <c r="C399" t="s">
        <v>396</v>
      </c>
      <c r="D399" t="s">
        <v>1390</v>
      </c>
      <c r="E399" t="s">
        <v>47</v>
      </c>
      <c r="F399" t="s">
        <v>59</v>
      </c>
      <c r="G399" t="s">
        <v>50</v>
      </c>
      <c r="H399" t="s">
        <v>17</v>
      </c>
      <c r="I399" t="s">
        <v>59</v>
      </c>
      <c r="J399" t="s">
        <v>18</v>
      </c>
      <c r="K399" t="s">
        <v>1390</v>
      </c>
      <c r="L399" t="s">
        <v>1390</v>
      </c>
      <c r="M399" t="s">
        <v>22</v>
      </c>
      <c r="N399" t="s">
        <v>1209</v>
      </c>
      <c r="O399" t="s">
        <v>1207</v>
      </c>
      <c r="P399" t="s">
        <v>376</v>
      </c>
      <c r="Q399" t="s">
        <v>377</v>
      </c>
      <c r="R399" t="s">
        <v>52</v>
      </c>
      <c r="S399" t="s">
        <v>42</v>
      </c>
      <c r="T399" t="s">
        <v>37</v>
      </c>
      <c r="U399" t="s">
        <v>1202</v>
      </c>
      <c r="V399" t="s">
        <v>1204</v>
      </c>
      <c r="W399" t="s">
        <v>47</v>
      </c>
      <c r="X399" t="s">
        <v>1014</v>
      </c>
    </row>
    <row r="400" spans="1:24" x14ac:dyDescent="0.3">
      <c r="A400" t="s">
        <v>1421</v>
      </c>
      <c r="B400" t="s">
        <v>1391</v>
      </c>
      <c r="C400" t="s">
        <v>396</v>
      </c>
      <c r="D400" t="s">
        <v>1391</v>
      </c>
      <c r="E400" t="s">
        <v>47</v>
      </c>
      <c r="F400" t="s">
        <v>59</v>
      </c>
      <c r="G400" t="s">
        <v>50</v>
      </c>
      <c r="H400" t="s">
        <v>17</v>
      </c>
      <c r="I400" t="s">
        <v>59</v>
      </c>
      <c r="J400" t="s">
        <v>18</v>
      </c>
      <c r="K400" t="s">
        <v>1391</v>
      </c>
      <c r="L400" t="s">
        <v>1391</v>
      </c>
      <c r="M400" t="s">
        <v>22</v>
      </c>
      <c r="N400" t="s">
        <v>1209</v>
      </c>
      <c r="O400" t="s">
        <v>1207</v>
      </c>
      <c r="P400" t="s">
        <v>376</v>
      </c>
      <c r="Q400" t="s">
        <v>377</v>
      </c>
      <c r="R400" t="s">
        <v>52</v>
      </c>
      <c r="S400" t="s">
        <v>42</v>
      </c>
      <c r="T400" t="s">
        <v>37</v>
      </c>
      <c r="U400" t="s">
        <v>1200</v>
      </c>
      <c r="V400" t="s">
        <v>1204</v>
      </c>
      <c r="W400" t="s">
        <v>1206</v>
      </c>
      <c r="X400" t="s">
        <v>1015</v>
      </c>
    </row>
    <row r="401" spans="1:24" x14ac:dyDescent="0.3">
      <c r="A401" t="s">
        <v>1421</v>
      </c>
      <c r="B401" t="s">
        <v>1392</v>
      </c>
      <c r="C401" t="s">
        <v>396</v>
      </c>
      <c r="D401" t="s">
        <v>1392</v>
      </c>
      <c r="E401" t="s">
        <v>47</v>
      </c>
      <c r="F401" t="s">
        <v>59</v>
      </c>
      <c r="G401" t="s">
        <v>50</v>
      </c>
      <c r="H401" t="s">
        <v>17</v>
      </c>
      <c r="I401" t="s">
        <v>59</v>
      </c>
      <c r="J401" t="s">
        <v>18</v>
      </c>
      <c r="K401" t="s">
        <v>1392</v>
      </c>
      <c r="L401" t="s">
        <v>1392</v>
      </c>
      <c r="M401" t="s">
        <v>22</v>
      </c>
      <c r="N401" t="s">
        <v>1209</v>
      </c>
      <c r="O401" t="s">
        <v>1207</v>
      </c>
      <c r="P401" t="s">
        <v>376</v>
      </c>
      <c r="Q401" t="s">
        <v>377</v>
      </c>
      <c r="R401" t="s">
        <v>52</v>
      </c>
      <c r="S401" t="s">
        <v>42</v>
      </c>
      <c r="T401" t="s">
        <v>37</v>
      </c>
      <c r="U401" t="s">
        <v>1201</v>
      </c>
      <c r="V401" t="s">
        <v>1204</v>
      </c>
      <c r="W401" t="s">
        <v>1206</v>
      </c>
      <c r="X401" t="s">
        <v>1016</v>
      </c>
    </row>
    <row r="402" spans="1:24" x14ac:dyDescent="0.3">
      <c r="A402" t="s">
        <v>1421</v>
      </c>
      <c r="B402" t="s">
        <v>1393</v>
      </c>
      <c r="C402" t="s">
        <v>396</v>
      </c>
      <c r="D402" t="s">
        <v>1393</v>
      </c>
      <c r="E402" t="s">
        <v>47</v>
      </c>
      <c r="F402" t="s">
        <v>59</v>
      </c>
      <c r="G402" t="s">
        <v>50</v>
      </c>
      <c r="H402" t="s">
        <v>17</v>
      </c>
      <c r="I402" t="s">
        <v>59</v>
      </c>
      <c r="J402" t="s">
        <v>18</v>
      </c>
      <c r="K402" t="s">
        <v>1393</v>
      </c>
      <c r="L402" t="s">
        <v>1393</v>
      </c>
      <c r="M402" t="s">
        <v>22</v>
      </c>
      <c r="N402" t="s">
        <v>1209</v>
      </c>
      <c r="O402" t="s">
        <v>1207</v>
      </c>
      <c r="P402" t="s">
        <v>376</v>
      </c>
      <c r="Q402" t="s">
        <v>377</v>
      </c>
      <c r="R402" t="s">
        <v>52</v>
      </c>
      <c r="S402" t="s">
        <v>42</v>
      </c>
      <c r="T402" t="s">
        <v>37</v>
      </c>
      <c r="U402" t="s">
        <v>1202</v>
      </c>
      <c r="V402" t="s">
        <v>1204</v>
      </c>
      <c r="W402" t="s">
        <v>1206</v>
      </c>
      <c r="X402" t="s">
        <v>1017</v>
      </c>
    </row>
    <row r="403" spans="1:24" x14ac:dyDescent="0.3">
      <c r="A403" t="s">
        <v>1421</v>
      </c>
      <c r="B403" t="s">
        <v>1394</v>
      </c>
      <c r="C403" t="s">
        <v>396</v>
      </c>
      <c r="D403" t="s">
        <v>1394</v>
      </c>
      <c r="E403" t="s">
        <v>47</v>
      </c>
      <c r="F403" t="s">
        <v>59</v>
      </c>
      <c r="G403" t="s">
        <v>50</v>
      </c>
      <c r="H403" t="s">
        <v>17</v>
      </c>
      <c r="I403" t="s">
        <v>59</v>
      </c>
      <c r="J403" t="s">
        <v>18</v>
      </c>
      <c r="K403" t="s">
        <v>1394</v>
      </c>
      <c r="L403" t="s">
        <v>1394</v>
      </c>
      <c r="M403" t="s">
        <v>22</v>
      </c>
      <c r="N403" t="s">
        <v>1209</v>
      </c>
      <c r="O403" t="s">
        <v>1207</v>
      </c>
      <c r="P403" t="s">
        <v>376</v>
      </c>
      <c r="Q403" t="s">
        <v>377</v>
      </c>
      <c r="R403" t="s">
        <v>47</v>
      </c>
      <c r="S403" t="s">
        <v>42</v>
      </c>
      <c r="T403" t="s">
        <v>37</v>
      </c>
      <c r="U403" t="s">
        <v>1201</v>
      </c>
      <c r="V403" t="s">
        <v>1204</v>
      </c>
      <c r="W403" t="s">
        <v>1206</v>
      </c>
      <c r="X403" t="s">
        <v>1018</v>
      </c>
    </row>
    <row r="404" spans="1:24" x14ac:dyDescent="0.3">
      <c r="A404" t="s">
        <v>1421</v>
      </c>
      <c r="B404" t="s">
        <v>1395</v>
      </c>
      <c r="C404" t="s">
        <v>396</v>
      </c>
      <c r="D404" t="s">
        <v>1395</v>
      </c>
      <c r="E404" t="s">
        <v>47</v>
      </c>
      <c r="F404" t="s">
        <v>59</v>
      </c>
      <c r="G404" t="s">
        <v>50</v>
      </c>
      <c r="H404" t="s">
        <v>17</v>
      </c>
      <c r="I404" t="s">
        <v>59</v>
      </c>
      <c r="J404" t="s">
        <v>18</v>
      </c>
      <c r="K404" t="s">
        <v>1395</v>
      </c>
      <c r="L404" t="s">
        <v>1395</v>
      </c>
      <c r="M404" t="s">
        <v>22</v>
      </c>
      <c r="N404" t="s">
        <v>1209</v>
      </c>
      <c r="O404" t="s">
        <v>1207</v>
      </c>
      <c r="P404" t="s">
        <v>376</v>
      </c>
      <c r="Q404" t="s">
        <v>377</v>
      </c>
      <c r="R404" t="s">
        <v>47</v>
      </c>
      <c r="S404" t="s">
        <v>42</v>
      </c>
      <c r="T404" t="s">
        <v>37</v>
      </c>
      <c r="U404" t="s">
        <v>1202</v>
      </c>
      <c r="V404" t="s">
        <v>1204</v>
      </c>
      <c r="W404" t="s">
        <v>1206</v>
      </c>
      <c r="X404" t="s">
        <v>1019</v>
      </c>
    </row>
    <row r="405" spans="1:24" x14ac:dyDescent="0.3">
      <c r="A405" t="s">
        <v>1421</v>
      </c>
      <c r="B405" t="s">
        <v>1396</v>
      </c>
      <c r="C405" t="s">
        <v>396</v>
      </c>
      <c r="D405" t="s">
        <v>1396</v>
      </c>
      <c r="E405" t="s">
        <v>47</v>
      </c>
      <c r="F405" t="s">
        <v>384</v>
      </c>
      <c r="G405" t="s">
        <v>385</v>
      </c>
      <c r="H405" t="s">
        <v>17</v>
      </c>
      <c r="I405" t="s">
        <v>384</v>
      </c>
      <c r="J405" t="s">
        <v>18</v>
      </c>
      <c r="K405" t="s">
        <v>1396</v>
      </c>
      <c r="L405" t="s">
        <v>1396</v>
      </c>
      <c r="M405" t="s">
        <v>22</v>
      </c>
      <c r="N405" t="s">
        <v>1209</v>
      </c>
      <c r="O405" t="s">
        <v>1207</v>
      </c>
      <c r="P405" t="s">
        <v>376</v>
      </c>
      <c r="Q405" t="s">
        <v>377</v>
      </c>
      <c r="R405" t="s">
        <v>47</v>
      </c>
      <c r="S405" t="s">
        <v>42</v>
      </c>
      <c r="T405" t="s">
        <v>37</v>
      </c>
      <c r="U405" t="s">
        <v>1200</v>
      </c>
      <c r="V405" t="s">
        <v>1204</v>
      </c>
      <c r="W405" t="s">
        <v>47</v>
      </c>
      <c r="X405" t="s">
        <v>1020</v>
      </c>
    </row>
    <row r="406" spans="1:24" x14ac:dyDescent="0.3">
      <c r="A406" t="s">
        <v>1421</v>
      </c>
      <c r="B406" t="s">
        <v>1397</v>
      </c>
      <c r="C406" t="s">
        <v>396</v>
      </c>
      <c r="D406" t="s">
        <v>1397</v>
      </c>
      <c r="E406" t="s">
        <v>47</v>
      </c>
      <c r="F406" t="s">
        <v>384</v>
      </c>
      <c r="G406" t="s">
        <v>385</v>
      </c>
      <c r="H406" t="s">
        <v>17</v>
      </c>
      <c r="I406" t="s">
        <v>384</v>
      </c>
      <c r="J406" t="s">
        <v>18</v>
      </c>
      <c r="K406" t="s">
        <v>1397</v>
      </c>
      <c r="L406" t="s">
        <v>1397</v>
      </c>
      <c r="M406" t="s">
        <v>22</v>
      </c>
      <c r="N406" t="s">
        <v>1209</v>
      </c>
      <c r="O406" t="s">
        <v>1207</v>
      </c>
      <c r="P406" t="s">
        <v>376</v>
      </c>
      <c r="Q406" t="s">
        <v>377</v>
      </c>
      <c r="R406" t="s">
        <v>47</v>
      </c>
      <c r="S406" t="s">
        <v>42</v>
      </c>
      <c r="T406" t="s">
        <v>37</v>
      </c>
      <c r="U406" t="s">
        <v>1201</v>
      </c>
      <c r="V406" t="s">
        <v>1204</v>
      </c>
      <c r="W406" t="s">
        <v>47</v>
      </c>
      <c r="X406" t="s">
        <v>1021</v>
      </c>
    </row>
    <row r="407" spans="1:24" x14ac:dyDescent="0.3">
      <c r="A407" t="s">
        <v>1421</v>
      </c>
      <c r="B407" t="s">
        <v>1398</v>
      </c>
      <c r="C407" t="s">
        <v>396</v>
      </c>
      <c r="D407" t="s">
        <v>1398</v>
      </c>
      <c r="E407" t="s">
        <v>47</v>
      </c>
      <c r="F407" t="s">
        <v>384</v>
      </c>
      <c r="G407" t="s">
        <v>385</v>
      </c>
      <c r="H407" t="s">
        <v>17</v>
      </c>
      <c r="I407" t="s">
        <v>384</v>
      </c>
      <c r="J407" t="s">
        <v>18</v>
      </c>
      <c r="K407" t="s">
        <v>1398</v>
      </c>
      <c r="L407" t="s">
        <v>1398</v>
      </c>
      <c r="M407" t="s">
        <v>22</v>
      </c>
      <c r="N407" t="s">
        <v>1209</v>
      </c>
      <c r="O407" t="s">
        <v>1207</v>
      </c>
      <c r="P407" t="s">
        <v>376</v>
      </c>
      <c r="Q407" t="s">
        <v>377</v>
      </c>
      <c r="R407" t="s">
        <v>47</v>
      </c>
      <c r="S407" t="s">
        <v>42</v>
      </c>
      <c r="T407" t="s">
        <v>37</v>
      </c>
      <c r="U407" t="s">
        <v>1200</v>
      </c>
      <c r="V407" t="s">
        <v>1204</v>
      </c>
      <c r="W407" t="s">
        <v>1206</v>
      </c>
      <c r="X407" t="s">
        <v>1022</v>
      </c>
    </row>
    <row r="408" spans="1:24" x14ac:dyDescent="0.3">
      <c r="A408" t="s">
        <v>1421</v>
      </c>
      <c r="B408" t="s">
        <v>1399</v>
      </c>
      <c r="C408" t="s">
        <v>396</v>
      </c>
      <c r="D408" t="s">
        <v>1399</v>
      </c>
      <c r="E408" t="s">
        <v>47</v>
      </c>
      <c r="F408" t="s">
        <v>384</v>
      </c>
      <c r="G408" t="s">
        <v>385</v>
      </c>
      <c r="H408" t="s">
        <v>17</v>
      </c>
      <c r="I408" t="s">
        <v>384</v>
      </c>
      <c r="J408" t="s">
        <v>18</v>
      </c>
      <c r="K408" t="s">
        <v>1399</v>
      </c>
      <c r="L408" t="s">
        <v>1399</v>
      </c>
      <c r="M408" t="s">
        <v>22</v>
      </c>
      <c r="N408" t="s">
        <v>1209</v>
      </c>
      <c r="O408" t="s">
        <v>1207</v>
      </c>
      <c r="P408" t="s">
        <v>376</v>
      </c>
      <c r="Q408" t="s">
        <v>377</v>
      </c>
      <c r="R408" t="s">
        <v>47</v>
      </c>
      <c r="S408" t="s">
        <v>42</v>
      </c>
      <c r="T408" t="s">
        <v>37</v>
      </c>
      <c r="U408" t="s">
        <v>1201</v>
      </c>
      <c r="V408" t="s">
        <v>1204</v>
      </c>
      <c r="W408" t="s">
        <v>1206</v>
      </c>
      <c r="X408" t="s">
        <v>1023</v>
      </c>
    </row>
    <row r="409" spans="1:24" x14ac:dyDescent="0.3">
      <c r="A409" t="s">
        <v>1421</v>
      </c>
      <c r="B409" t="s">
        <v>1400</v>
      </c>
      <c r="C409" t="s">
        <v>396</v>
      </c>
      <c r="D409" t="s">
        <v>1400</v>
      </c>
      <c r="E409" t="s">
        <v>47</v>
      </c>
      <c r="F409" t="s">
        <v>384</v>
      </c>
      <c r="G409" t="s">
        <v>385</v>
      </c>
      <c r="H409" t="s">
        <v>17</v>
      </c>
      <c r="I409" t="s">
        <v>384</v>
      </c>
      <c r="J409" t="s">
        <v>18</v>
      </c>
      <c r="K409" t="s">
        <v>1400</v>
      </c>
      <c r="L409" t="s">
        <v>1400</v>
      </c>
      <c r="M409" t="s">
        <v>22</v>
      </c>
      <c r="N409" t="s">
        <v>1209</v>
      </c>
      <c r="O409" t="s">
        <v>1207</v>
      </c>
      <c r="P409" t="s">
        <v>376</v>
      </c>
      <c r="Q409" t="s">
        <v>377</v>
      </c>
      <c r="R409" t="s">
        <v>52</v>
      </c>
      <c r="S409" t="s">
        <v>42</v>
      </c>
      <c r="T409" t="s">
        <v>37</v>
      </c>
      <c r="U409" t="s">
        <v>1200</v>
      </c>
      <c r="V409" t="s">
        <v>1204</v>
      </c>
      <c r="W409" t="s">
        <v>47</v>
      </c>
      <c r="X409" t="s">
        <v>1024</v>
      </c>
    </row>
    <row r="410" spans="1:24" x14ac:dyDescent="0.3">
      <c r="A410" t="s">
        <v>1421</v>
      </c>
      <c r="B410" t="s">
        <v>1401</v>
      </c>
      <c r="C410" t="s">
        <v>396</v>
      </c>
      <c r="D410" t="s">
        <v>1401</v>
      </c>
      <c r="E410" t="s">
        <v>47</v>
      </c>
      <c r="F410" t="s">
        <v>384</v>
      </c>
      <c r="G410" t="s">
        <v>385</v>
      </c>
      <c r="H410" t="s">
        <v>17</v>
      </c>
      <c r="I410" t="s">
        <v>384</v>
      </c>
      <c r="J410" t="s">
        <v>18</v>
      </c>
      <c r="K410" t="s">
        <v>1401</v>
      </c>
      <c r="L410" t="s">
        <v>1401</v>
      </c>
      <c r="M410" t="s">
        <v>22</v>
      </c>
      <c r="N410" t="s">
        <v>1209</v>
      </c>
      <c r="O410" t="s">
        <v>1207</v>
      </c>
      <c r="P410" t="s">
        <v>376</v>
      </c>
      <c r="Q410" t="s">
        <v>377</v>
      </c>
      <c r="R410" t="s">
        <v>52</v>
      </c>
      <c r="S410" t="s">
        <v>42</v>
      </c>
      <c r="T410" t="s">
        <v>37</v>
      </c>
      <c r="U410" t="s">
        <v>1201</v>
      </c>
      <c r="V410" t="s">
        <v>1204</v>
      </c>
      <c r="W410" t="s">
        <v>47</v>
      </c>
      <c r="X410" t="s">
        <v>1025</v>
      </c>
    </row>
    <row r="411" spans="1:24" x14ac:dyDescent="0.3">
      <c r="A411" t="s">
        <v>1421</v>
      </c>
      <c r="B411" t="s">
        <v>1402</v>
      </c>
      <c r="C411" t="s">
        <v>396</v>
      </c>
      <c r="D411" t="s">
        <v>1402</v>
      </c>
      <c r="E411" t="s">
        <v>47</v>
      </c>
      <c r="F411" t="s">
        <v>384</v>
      </c>
      <c r="G411" t="s">
        <v>385</v>
      </c>
      <c r="H411" t="s">
        <v>17</v>
      </c>
      <c r="I411" t="s">
        <v>384</v>
      </c>
      <c r="J411" t="s">
        <v>18</v>
      </c>
      <c r="K411" t="s">
        <v>1402</v>
      </c>
      <c r="L411" t="s">
        <v>1402</v>
      </c>
      <c r="M411" t="s">
        <v>22</v>
      </c>
      <c r="N411" t="s">
        <v>1209</v>
      </c>
      <c r="O411" t="s">
        <v>1207</v>
      </c>
      <c r="P411" t="s">
        <v>376</v>
      </c>
      <c r="Q411" t="s">
        <v>377</v>
      </c>
      <c r="R411" t="s">
        <v>52</v>
      </c>
      <c r="S411" t="s">
        <v>42</v>
      </c>
      <c r="T411" t="s">
        <v>37</v>
      </c>
      <c r="U411" t="s">
        <v>1202</v>
      </c>
      <c r="V411" t="s">
        <v>1204</v>
      </c>
      <c r="W411" t="s">
        <v>47</v>
      </c>
      <c r="X411" t="s">
        <v>1026</v>
      </c>
    </row>
    <row r="412" spans="1:24" x14ac:dyDescent="0.3">
      <c r="A412" t="s">
        <v>1421</v>
      </c>
      <c r="B412" t="s">
        <v>1403</v>
      </c>
      <c r="C412" t="s">
        <v>396</v>
      </c>
      <c r="D412" t="s">
        <v>1403</v>
      </c>
      <c r="E412" t="s">
        <v>47</v>
      </c>
      <c r="F412" t="s">
        <v>384</v>
      </c>
      <c r="G412" t="s">
        <v>385</v>
      </c>
      <c r="H412" t="s">
        <v>17</v>
      </c>
      <c r="I412" t="s">
        <v>384</v>
      </c>
      <c r="J412" t="s">
        <v>18</v>
      </c>
      <c r="K412" t="s">
        <v>1403</v>
      </c>
      <c r="L412" t="s">
        <v>1403</v>
      </c>
      <c r="M412" t="s">
        <v>22</v>
      </c>
      <c r="N412" t="s">
        <v>1209</v>
      </c>
      <c r="O412" t="s">
        <v>1207</v>
      </c>
      <c r="P412" t="s">
        <v>376</v>
      </c>
      <c r="Q412" t="s">
        <v>377</v>
      </c>
      <c r="R412" t="s">
        <v>47</v>
      </c>
      <c r="S412" t="s">
        <v>42</v>
      </c>
      <c r="T412" t="s">
        <v>37</v>
      </c>
      <c r="U412" t="s">
        <v>1202</v>
      </c>
      <c r="V412" t="s">
        <v>1204</v>
      </c>
      <c r="W412" t="s">
        <v>47</v>
      </c>
      <c r="X412" t="s">
        <v>1027</v>
      </c>
    </row>
    <row r="413" spans="1:24" x14ac:dyDescent="0.3">
      <c r="A413" t="s">
        <v>1421</v>
      </c>
      <c r="B413" t="s">
        <v>1404</v>
      </c>
      <c r="C413" t="s">
        <v>396</v>
      </c>
      <c r="D413" t="s">
        <v>1404</v>
      </c>
      <c r="E413" t="s">
        <v>47</v>
      </c>
      <c r="F413" t="s">
        <v>384</v>
      </c>
      <c r="G413" t="s">
        <v>385</v>
      </c>
      <c r="H413" t="s">
        <v>17</v>
      </c>
      <c r="I413" t="s">
        <v>384</v>
      </c>
      <c r="J413" t="s">
        <v>18</v>
      </c>
      <c r="K413" t="s">
        <v>1404</v>
      </c>
      <c r="L413" t="s">
        <v>1404</v>
      </c>
      <c r="M413" t="s">
        <v>22</v>
      </c>
      <c r="N413" t="s">
        <v>1209</v>
      </c>
      <c r="O413" t="s">
        <v>1207</v>
      </c>
      <c r="P413" t="s">
        <v>376</v>
      </c>
      <c r="Q413" t="s">
        <v>377</v>
      </c>
      <c r="R413" t="s">
        <v>47</v>
      </c>
      <c r="S413" t="s">
        <v>42</v>
      </c>
      <c r="T413" t="s">
        <v>37</v>
      </c>
      <c r="U413" t="s">
        <v>1202</v>
      </c>
      <c r="V413" t="s">
        <v>1204</v>
      </c>
      <c r="W413" t="s">
        <v>1206</v>
      </c>
      <c r="X413" t="s">
        <v>1028</v>
      </c>
    </row>
    <row r="414" spans="1:24" x14ac:dyDescent="0.3">
      <c r="A414" t="s">
        <v>1421</v>
      </c>
      <c r="B414" t="s">
        <v>1405</v>
      </c>
      <c r="C414" t="s">
        <v>396</v>
      </c>
      <c r="D414" t="s">
        <v>1405</v>
      </c>
      <c r="E414" t="s">
        <v>47</v>
      </c>
      <c r="F414" t="s">
        <v>384</v>
      </c>
      <c r="G414" t="s">
        <v>385</v>
      </c>
      <c r="H414" t="s">
        <v>17</v>
      </c>
      <c r="I414" t="s">
        <v>384</v>
      </c>
      <c r="J414" t="s">
        <v>18</v>
      </c>
      <c r="K414" t="s">
        <v>1405</v>
      </c>
      <c r="L414" t="s">
        <v>1405</v>
      </c>
      <c r="M414" t="s">
        <v>22</v>
      </c>
      <c r="N414" t="s">
        <v>1209</v>
      </c>
      <c r="O414" t="s">
        <v>1207</v>
      </c>
      <c r="P414" t="s">
        <v>376</v>
      </c>
      <c r="Q414" t="s">
        <v>377</v>
      </c>
      <c r="R414" t="s">
        <v>52</v>
      </c>
      <c r="S414" t="s">
        <v>42</v>
      </c>
      <c r="T414" t="s">
        <v>37</v>
      </c>
      <c r="U414" t="s">
        <v>1200</v>
      </c>
      <c r="V414" t="s">
        <v>1204</v>
      </c>
      <c r="W414" t="s">
        <v>1206</v>
      </c>
      <c r="X414" t="s">
        <v>1029</v>
      </c>
    </row>
    <row r="415" spans="1:24" x14ac:dyDescent="0.3">
      <c r="A415" t="s">
        <v>1421</v>
      </c>
      <c r="B415" t="s">
        <v>1406</v>
      </c>
      <c r="C415" t="s">
        <v>396</v>
      </c>
      <c r="D415" t="s">
        <v>1406</v>
      </c>
      <c r="E415" t="s">
        <v>47</v>
      </c>
      <c r="F415" t="s">
        <v>384</v>
      </c>
      <c r="G415" t="s">
        <v>385</v>
      </c>
      <c r="H415" t="s">
        <v>17</v>
      </c>
      <c r="I415" t="s">
        <v>384</v>
      </c>
      <c r="J415" t="s">
        <v>18</v>
      </c>
      <c r="K415" t="s">
        <v>1406</v>
      </c>
      <c r="L415" t="s">
        <v>1406</v>
      </c>
      <c r="M415" t="s">
        <v>22</v>
      </c>
      <c r="N415" t="s">
        <v>1209</v>
      </c>
      <c r="O415" t="s">
        <v>1207</v>
      </c>
      <c r="P415" t="s">
        <v>376</v>
      </c>
      <c r="Q415" t="s">
        <v>377</v>
      </c>
      <c r="R415" t="s">
        <v>52</v>
      </c>
      <c r="S415" t="s">
        <v>42</v>
      </c>
      <c r="T415" t="s">
        <v>37</v>
      </c>
      <c r="U415" t="s">
        <v>1201</v>
      </c>
      <c r="V415" t="s">
        <v>1204</v>
      </c>
      <c r="W415" t="s">
        <v>1206</v>
      </c>
      <c r="X415" t="s">
        <v>1030</v>
      </c>
    </row>
    <row r="416" spans="1:24" x14ac:dyDescent="0.3">
      <c r="A416" t="s">
        <v>1421</v>
      </c>
      <c r="B416" t="s">
        <v>1407</v>
      </c>
      <c r="C416" t="s">
        <v>396</v>
      </c>
      <c r="D416" t="s">
        <v>1407</v>
      </c>
      <c r="E416" t="s">
        <v>47</v>
      </c>
      <c r="F416" t="s">
        <v>384</v>
      </c>
      <c r="G416" t="s">
        <v>385</v>
      </c>
      <c r="H416" t="s">
        <v>17</v>
      </c>
      <c r="I416" t="s">
        <v>384</v>
      </c>
      <c r="J416" t="s">
        <v>18</v>
      </c>
      <c r="K416" t="s">
        <v>1407</v>
      </c>
      <c r="L416" t="s">
        <v>1407</v>
      </c>
      <c r="M416" t="s">
        <v>22</v>
      </c>
      <c r="N416" t="s">
        <v>1209</v>
      </c>
      <c r="O416" t="s">
        <v>1207</v>
      </c>
      <c r="P416" t="s">
        <v>376</v>
      </c>
      <c r="Q416" t="s">
        <v>377</v>
      </c>
      <c r="R416" t="s">
        <v>52</v>
      </c>
      <c r="S416" t="s">
        <v>42</v>
      </c>
      <c r="T416" t="s">
        <v>37</v>
      </c>
      <c r="U416" t="s">
        <v>1202</v>
      </c>
      <c r="V416" t="s">
        <v>1204</v>
      </c>
      <c r="W416" t="s">
        <v>1206</v>
      </c>
      <c r="X416" t="s">
        <v>1031</v>
      </c>
    </row>
    <row r="417" spans="1:24" x14ac:dyDescent="0.3">
      <c r="A417" t="s">
        <v>1421</v>
      </c>
      <c r="B417" t="s">
        <v>1408</v>
      </c>
      <c r="C417" t="s">
        <v>396</v>
      </c>
      <c r="D417" t="s">
        <v>1408</v>
      </c>
      <c r="E417" t="s">
        <v>47</v>
      </c>
      <c r="F417" t="s">
        <v>384</v>
      </c>
      <c r="G417" t="s">
        <v>385</v>
      </c>
      <c r="H417" t="s">
        <v>17</v>
      </c>
      <c r="I417" t="s">
        <v>384</v>
      </c>
      <c r="J417" t="s">
        <v>18</v>
      </c>
      <c r="K417" t="s">
        <v>1408</v>
      </c>
      <c r="L417" t="s">
        <v>1408</v>
      </c>
      <c r="M417" t="s">
        <v>22</v>
      </c>
      <c r="N417" t="s">
        <v>1209</v>
      </c>
      <c r="O417" t="s">
        <v>1207</v>
      </c>
      <c r="P417" t="s">
        <v>376</v>
      </c>
      <c r="Q417" t="s">
        <v>377</v>
      </c>
      <c r="R417" t="s">
        <v>47</v>
      </c>
      <c r="S417" t="s">
        <v>42</v>
      </c>
      <c r="T417" t="s">
        <v>37</v>
      </c>
      <c r="U417" t="s">
        <v>1200</v>
      </c>
      <c r="V417" t="s">
        <v>1204</v>
      </c>
      <c r="W417" t="s">
        <v>47</v>
      </c>
      <c r="X417" t="s">
        <v>1032</v>
      </c>
    </row>
    <row r="418" spans="1:24" x14ac:dyDescent="0.3">
      <c r="A418" t="s">
        <v>1421</v>
      </c>
      <c r="B418" t="s">
        <v>1409</v>
      </c>
      <c r="C418" t="s">
        <v>396</v>
      </c>
      <c r="D418" t="s">
        <v>1409</v>
      </c>
      <c r="E418" t="s">
        <v>47</v>
      </c>
      <c r="F418" t="s">
        <v>384</v>
      </c>
      <c r="G418" t="s">
        <v>385</v>
      </c>
      <c r="H418" t="s">
        <v>17</v>
      </c>
      <c r="I418" t="s">
        <v>384</v>
      </c>
      <c r="J418" t="s">
        <v>18</v>
      </c>
      <c r="K418" t="s">
        <v>1409</v>
      </c>
      <c r="L418" t="s">
        <v>1409</v>
      </c>
      <c r="M418" t="s">
        <v>22</v>
      </c>
      <c r="N418" t="s">
        <v>1209</v>
      </c>
      <c r="O418" t="s">
        <v>1207</v>
      </c>
      <c r="P418" t="s">
        <v>376</v>
      </c>
      <c r="Q418" t="s">
        <v>377</v>
      </c>
      <c r="R418" t="s">
        <v>47</v>
      </c>
      <c r="S418" t="s">
        <v>42</v>
      </c>
      <c r="T418" t="s">
        <v>37</v>
      </c>
      <c r="U418" t="s">
        <v>1201</v>
      </c>
      <c r="V418" t="s">
        <v>1204</v>
      </c>
      <c r="W418" t="s">
        <v>47</v>
      </c>
      <c r="X418" t="s">
        <v>1033</v>
      </c>
    </row>
    <row r="419" spans="1:24" x14ac:dyDescent="0.3">
      <c r="A419" t="s">
        <v>1421</v>
      </c>
      <c r="B419" t="s">
        <v>1410</v>
      </c>
      <c r="C419" t="s">
        <v>396</v>
      </c>
      <c r="D419" t="s">
        <v>1410</v>
      </c>
      <c r="E419" t="s">
        <v>47</v>
      </c>
      <c r="F419" t="s">
        <v>384</v>
      </c>
      <c r="G419" t="s">
        <v>385</v>
      </c>
      <c r="H419" t="s">
        <v>17</v>
      </c>
      <c r="I419" t="s">
        <v>384</v>
      </c>
      <c r="J419" t="s">
        <v>18</v>
      </c>
      <c r="K419" t="s">
        <v>1410</v>
      </c>
      <c r="L419" t="s">
        <v>1410</v>
      </c>
      <c r="M419" t="s">
        <v>22</v>
      </c>
      <c r="N419" t="s">
        <v>1209</v>
      </c>
      <c r="O419" t="s">
        <v>1207</v>
      </c>
      <c r="P419" t="s">
        <v>376</v>
      </c>
      <c r="Q419" t="s">
        <v>377</v>
      </c>
      <c r="R419" t="s">
        <v>47</v>
      </c>
      <c r="S419" t="s">
        <v>42</v>
      </c>
      <c r="T419" t="s">
        <v>37</v>
      </c>
      <c r="U419" t="s">
        <v>1202</v>
      </c>
      <c r="V419" t="s">
        <v>1204</v>
      </c>
      <c r="W419" t="s">
        <v>47</v>
      </c>
      <c r="X419" t="s">
        <v>1034</v>
      </c>
    </row>
    <row r="420" spans="1:24" x14ac:dyDescent="0.3">
      <c r="A420" t="s">
        <v>1421</v>
      </c>
      <c r="B420" t="s">
        <v>1411</v>
      </c>
      <c r="C420" t="s">
        <v>396</v>
      </c>
      <c r="D420" t="s">
        <v>1411</v>
      </c>
      <c r="E420" t="s">
        <v>47</v>
      </c>
      <c r="F420" t="s">
        <v>384</v>
      </c>
      <c r="G420" t="s">
        <v>385</v>
      </c>
      <c r="H420" t="s">
        <v>17</v>
      </c>
      <c r="I420" t="s">
        <v>384</v>
      </c>
      <c r="J420" t="s">
        <v>18</v>
      </c>
      <c r="K420" t="s">
        <v>1411</v>
      </c>
      <c r="L420" t="s">
        <v>1411</v>
      </c>
      <c r="M420" t="s">
        <v>22</v>
      </c>
      <c r="N420" t="s">
        <v>1209</v>
      </c>
      <c r="O420" t="s">
        <v>1207</v>
      </c>
      <c r="P420" t="s">
        <v>376</v>
      </c>
      <c r="Q420" t="s">
        <v>377</v>
      </c>
      <c r="R420" t="s">
        <v>47</v>
      </c>
      <c r="S420" t="s">
        <v>42</v>
      </c>
      <c r="T420" t="s">
        <v>37</v>
      </c>
      <c r="U420" t="s">
        <v>1200</v>
      </c>
      <c r="V420" t="s">
        <v>1204</v>
      </c>
      <c r="W420" t="s">
        <v>1206</v>
      </c>
      <c r="X420" t="s">
        <v>1035</v>
      </c>
    </row>
    <row r="421" spans="1:24" x14ac:dyDescent="0.3">
      <c r="A421" t="s">
        <v>1421</v>
      </c>
      <c r="B421" t="s">
        <v>1412</v>
      </c>
      <c r="C421" t="s">
        <v>396</v>
      </c>
      <c r="D421" t="s">
        <v>1412</v>
      </c>
      <c r="E421" t="s">
        <v>47</v>
      </c>
      <c r="F421" t="s">
        <v>384</v>
      </c>
      <c r="G421" t="s">
        <v>385</v>
      </c>
      <c r="H421" t="s">
        <v>17</v>
      </c>
      <c r="I421" t="s">
        <v>384</v>
      </c>
      <c r="J421" t="s">
        <v>18</v>
      </c>
      <c r="K421" t="s">
        <v>1412</v>
      </c>
      <c r="L421" t="s">
        <v>1412</v>
      </c>
      <c r="M421" t="s">
        <v>22</v>
      </c>
      <c r="N421" t="s">
        <v>1209</v>
      </c>
      <c r="O421" t="s">
        <v>1207</v>
      </c>
      <c r="P421" t="s">
        <v>376</v>
      </c>
      <c r="Q421" t="s">
        <v>377</v>
      </c>
      <c r="R421" t="s">
        <v>47</v>
      </c>
      <c r="S421" t="s">
        <v>42</v>
      </c>
      <c r="T421" t="s">
        <v>37</v>
      </c>
      <c r="U421" t="s">
        <v>1201</v>
      </c>
      <c r="V421" t="s">
        <v>1204</v>
      </c>
      <c r="W421" t="s">
        <v>1206</v>
      </c>
      <c r="X421" t="s">
        <v>1036</v>
      </c>
    </row>
    <row r="422" spans="1:24" x14ac:dyDescent="0.3">
      <c r="A422" t="s">
        <v>1421</v>
      </c>
      <c r="B422" t="s">
        <v>1413</v>
      </c>
      <c r="C422" t="s">
        <v>396</v>
      </c>
      <c r="D422" t="s">
        <v>1413</v>
      </c>
      <c r="E422" t="s">
        <v>47</v>
      </c>
      <c r="F422" t="s">
        <v>384</v>
      </c>
      <c r="G422" t="s">
        <v>385</v>
      </c>
      <c r="H422" t="s">
        <v>17</v>
      </c>
      <c r="I422" t="s">
        <v>384</v>
      </c>
      <c r="J422" t="s">
        <v>18</v>
      </c>
      <c r="K422" t="s">
        <v>1413</v>
      </c>
      <c r="L422" t="s">
        <v>1413</v>
      </c>
      <c r="M422" t="s">
        <v>22</v>
      </c>
      <c r="N422" t="s">
        <v>1209</v>
      </c>
      <c r="O422" t="s">
        <v>1207</v>
      </c>
      <c r="P422" t="s">
        <v>376</v>
      </c>
      <c r="Q422" t="s">
        <v>377</v>
      </c>
      <c r="R422" t="s">
        <v>47</v>
      </c>
      <c r="S422" t="s">
        <v>42</v>
      </c>
      <c r="T422" t="s">
        <v>37</v>
      </c>
      <c r="U422" t="s">
        <v>1202</v>
      </c>
      <c r="V422" t="s">
        <v>1204</v>
      </c>
      <c r="W422" t="s">
        <v>1206</v>
      </c>
      <c r="X422" t="s">
        <v>1037</v>
      </c>
    </row>
    <row r="423" spans="1:24" x14ac:dyDescent="0.3">
      <c r="A423" t="s">
        <v>1421</v>
      </c>
      <c r="B423" t="s">
        <v>1414</v>
      </c>
      <c r="C423" t="s">
        <v>396</v>
      </c>
      <c r="D423" t="s">
        <v>1414</v>
      </c>
      <c r="E423" t="s">
        <v>47</v>
      </c>
      <c r="F423" t="s">
        <v>384</v>
      </c>
      <c r="G423" t="s">
        <v>385</v>
      </c>
      <c r="H423" t="s">
        <v>17</v>
      </c>
      <c r="I423" t="s">
        <v>384</v>
      </c>
      <c r="J423" t="s">
        <v>18</v>
      </c>
      <c r="K423" t="s">
        <v>1414</v>
      </c>
      <c r="L423" t="s">
        <v>1414</v>
      </c>
      <c r="M423" t="s">
        <v>22</v>
      </c>
      <c r="N423" t="s">
        <v>1209</v>
      </c>
      <c r="O423" t="s">
        <v>1207</v>
      </c>
      <c r="P423" t="s">
        <v>376</v>
      </c>
      <c r="Q423" t="s">
        <v>377</v>
      </c>
      <c r="R423" t="s">
        <v>52</v>
      </c>
      <c r="S423" t="s">
        <v>42</v>
      </c>
      <c r="T423" t="s">
        <v>37</v>
      </c>
      <c r="U423" t="s">
        <v>1200</v>
      </c>
      <c r="V423" t="s">
        <v>1204</v>
      </c>
      <c r="W423" t="s">
        <v>47</v>
      </c>
      <c r="X423" t="s">
        <v>1038</v>
      </c>
    </row>
    <row r="424" spans="1:24" x14ac:dyDescent="0.3">
      <c r="A424" t="s">
        <v>1421</v>
      </c>
      <c r="B424" t="s">
        <v>1415</v>
      </c>
      <c r="C424" t="s">
        <v>396</v>
      </c>
      <c r="D424" t="s">
        <v>1415</v>
      </c>
      <c r="E424" t="s">
        <v>47</v>
      </c>
      <c r="F424" t="s">
        <v>384</v>
      </c>
      <c r="G424" t="s">
        <v>385</v>
      </c>
      <c r="H424" t="s">
        <v>17</v>
      </c>
      <c r="I424" t="s">
        <v>384</v>
      </c>
      <c r="J424" t="s">
        <v>18</v>
      </c>
      <c r="K424" t="s">
        <v>1415</v>
      </c>
      <c r="L424" t="s">
        <v>1415</v>
      </c>
      <c r="M424" t="s">
        <v>22</v>
      </c>
      <c r="N424" t="s">
        <v>1209</v>
      </c>
      <c r="O424" t="s">
        <v>1207</v>
      </c>
      <c r="P424" t="s">
        <v>376</v>
      </c>
      <c r="Q424" t="s">
        <v>377</v>
      </c>
      <c r="R424" t="s">
        <v>52</v>
      </c>
      <c r="S424" t="s">
        <v>42</v>
      </c>
      <c r="T424" t="s">
        <v>37</v>
      </c>
      <c r="U424" t="s">
        <v>1201</v>
      </c>
      <c r="V424" t="s">
        <v>1204</v>
      </c>
      <c r="W424" t="s">
        <v>47</v>
      </c>
      <c r="X424" t="s">
        <v>1039</v>
      </c>
    </row>
    <row r="425" spans="1:24" x14ac:dyDescent="0.3">
      <c r="A425" t="s">
        <v>1421</v>
      </c>
      <c r="B425" t="s">
        <v>1416</v>
      </c>
      <c r="C425" t="s">
        <v>396</v>
      </c>
      <c r="D425" t="s">
        <v>1416</v>
      </c>
      <c r="E425" t="s">
        <v>47</v>
      </c>
      <c r="F425" t="s">
        <v>384</v>
      </c>
      <c r="G425" t="s">
        <v>385</v>
      </c>
      <c r="H425" t="s">
        <v>17</v>
      </c>
      <c r="I425" t="s">
        <v>384</v>
      </c>
      <c r="J425" t="s">
        <v>18</v>
      </c>
      <c r="K425" t="s">
        <v>1416</v>
      </c>
      <c r="L425" t="s">
        <v>1416</v>
      </c>
      <c r="M425" t="s">
        <v>22</v>
      </c>
      <c r="N425" t="s">
        <v>1209</v>
      </c>
      <c r="O425" t="s">
        <v>1207</v>
      </c>
      <c r="P425" t="s">
        <v>376</v>
      </c>
      <c r="Q425" t="s">
        <v>377</v>
      </c>
      <c r="R425" t="s">
        <v>52</v>
      </c>
      <c r="S425" t="s">
        <v>42</v>
      </c>
      <c r="T425" t="s">
        <v>37</v>
      </c>
      <c r="U425" t="s">
        <v>1202</v>
      </c>
      <c r="V425" t="s">
        <v>1204</v>
      </c>
      <c r="W425" t="s">
        <v>47</v>
      </c>
      <c r="X425" t="s">
        <v>1040</v>
      </c>
    </row>
    <row r="426" spans="1:24" x14ac:dyDescent="0.3">
      <c r="A426" t="s">
        <v>1421</v>
      </c>
      <c r="B426" t="s">
        <v>1417</v>
      </c>
      <c r="C426" t="s">
        <v>396</v>
      </c>
      <c r="D426" t="s">
        <v>1417</v>
      </c>
      <c r="E426" t="s">
        <v>47</v>
      </c>
      <c r="F426" t="s">
        <v>384</v>
      </c>
      <c r="G426" t="s">
        <v>385</v>
      </c>
      <c r="H426" t="s">
        <v>17</v>
      </c>
      <c r="I426" t="s">
        <v>384</v>
      </c>
      <c r="J426" t="s">
        <v>18</v>
      </c>
      <c r="K426" t="s">
        <v>1417</v>
      </c>
      <c r="L426" t="s">
        <v>1417</v>
      </c>
      <c r="M426" t="s">
        <v>22</v>
      </c>
      <c r="N426" t="s">
        <v>1209</v>
      </c>
      <c r="O426" t="s">
        <v>1207</v>
      </c>
      <c r="P426" t="s">
        <v>376</v>
      </c>
      <c r="Q426" t="s">
        <v>377</v>
      </c>
      <c r="R426" t="s">
        <v>52</v>
      </c>
      <c r="S426" t="s">
        <v>42</v>
      </c>
      <c r="T426" t="s">
        <v>37</v>
      </c>
      <c r="U426" t="s">
        <v>1200</v>
      </c>
      <c r="V426" t="s">
        <v>1204</v>
      </c>
      <c r="W426" t="s">
        <v>1206</v>
      </c>
      <c r="X426" t="s">
        <v>1041</v>
      </c>
    </row>
    <row r="427" spans="1:24" x14ac:dyDescent="0.3">
      <c r="A427" t="s">
        <v>1421</v>
      </c>
      <c r="B427" t="s">
        <v>1418</v>
      </c>
      <c r="C427" t="s">
        <v>396</v>
      </c>
      <c r="D427" t="s">
        <v>1418</v>
      </c>
      <c r="E427" t="s">
        <v>47</v>
      </c>
      <c r="F427" t="s">
        <v>384</v>
      </c>
      <c r="G427" t="s">
        <v>385</v>
      </c>
      <c r="H427" t="s">
        <v>17</v>
      </c>
      <c r="I427" t="s">
        <v>384</v>
      </c>
      <c r="J427" t="s">
        <v>18</v>
      </c>
      <c r="K427" t="s">
        <v>1418</v>
      </c>
      <c r="L427" t="s">
        <v>1418</v>
      </c>
      <c r="M427" t="s">
        <v>22</v>
      </c>
      <c r="N427" t="s">
        <v>1209</v>
      </c>
      <c r="O427" t="s">
        <v>1207</v>
      </c>
      <c r="P427" t="s">
        <v>376</v>
      </c>
      <c r="Q427" t="s">
        <v>377</v>
      </c>
      <c r="R427" t="s">
        <v>52</v>
      </c>
      <c r="S427" t="s">
        <v>42</v>
      </c>
      <c r="T427" t="s">
        <v>37</v>
      </c>
      <c r="U427" t="s">
        <v>1201</v>
      </c>
      <c r="V427" t="s">
        <v>1204</v>
      </c>
      <c r="W427" t="s">
        <v>1206</v>
      </c>
      <c r="X427" t="s">
        <v>1042</v>
      </c>
    </row>
    <row r="428" spans="1:24" x14ac:dyDescent="0.3">
      <c r="A428" t="s">
        <v>1421</v>
      </c>
      <c r="B428" t="s">
        <v>1419</v>
      </c>
      <c r="C428" t="s">
        <v>396</v>
      </c>
      <c r="D428" t="s">
        <v>1419</v>
      </c>
      <c r="E428" t="s">
        <v>47</v>
      </c>
      <c r="F428" t="s">
        <v>384</v>
      </c>
      <c r="G428" t="s">
        <v>385</v>
      </c>
      <c r="H428" t="s">
        <v>17</v>
      </c>
      <c r="I428" t="s">
        <v>384</v>
      </c>
      <c r="J428" t="s">
        <v>18</v>
      </c>
      <c r="K428" t="s">
        <v>1419</v>
      </c>
      <c r="L428" t="s">
        <v>1419</v>
      </c>
      <c r="M428" t="s">
        <v>22</v>
      </c>
      <c r="N428" t="s">
        <v>1209</v>
      </c>
      <c r="O428" t="s">
        <v>1207</v>
      </c>
      <c r="P428" t="s">
        <v>376</v>
      </c>
      <c r="Q428" t="s">
        <v>377</v>
      </c>
      <c r="R428" t="s">
        <v>52</v>
      </c>
      <c r="S428" t="s">
        <v>42</v>
      </c>
      <c r="T428" t="s">
        <v>37</v>
      </c>
      <c r="U428" t="s">
        <v>1202</v>
      </c>
      <c r="V428" t="s">
        <v>1204</v>
      </c>
      <c r="W428" t="s">
        <v>1206</v>
      </c>
      <c r="X428" t="s">
        <v>1043</v>
      </c>
    </row>
    <row r="429" spans="1:24" x14ac:dyDescent="0.3">
      <c r="A429" t="s">
        <v>1421</v>
      </c>
      <c r="B429" t="s">
        <v>1044</v>
      </c>
      <c r="C429" t="s">
        <v>46</v>
      </c>
      <c r="D429" t="s">
        <v>1044</v>
      </c>
      <c r="E429" t="s">
        <v>47</v>
      </c>
      <c r="F429" t="s">
        <v>383</v>
      </c>
      <c r="G429" t="s">
        <v>382</v>
      </c>
      <c r="H429" t="s">
        <v>17</v>
      </c>
      <c r="I429" t="s">
        <v>383</v>
      </c>
      <c r="J429" t="s">
        <v>18</v>
      </c>
      <c r="K429" t="s">
        <v>1044</v>
      </c>
      <c r="L429" t="s">
        <v>1044</v>
      </c>
      <c r="M429" t="s">
        <v>22</v>
      </c>
      <c r="N429" t="s">
        <v>1210</v>
      </c>
      <c r="O429" t="s">
        <v>1207</v>
      </c>
      <c r="P429" t="s">
        <v>376</v>
      </c>
      <c r="Q429" t="s">
        <v>377</v>
      </c>
      <c r="R429" t="s">
        <v>47</v>
      </c>
      <c r="S429" t="s">
        <v>383</v>
      </c>
      <c r="T429" t="s">
        <v>392</v>
      </c>
      <c r="U429" t="s">
        <v>47</v>
      </c>
      <c r="V429" t="s">
        <v>47</v>
      </c>
      <c r="W429" t="s">
        <v>47</v>
      </c>
      <c r="X429" t="s">
        <v>1045</v>
      </c>
    </row>
    <row r="430" spans="1:24" x14ac:dyDescent="0.3">
      <c r="A430" t="s">
        <v>1421</v>
      </c>
      <c r="B430" t="s">
        <v>1046</v>
      </c>
      <c r="C430" t="s">
        <v>46</v>
      </c>
      <c r="D430" t="s">
        <v>1046</v>
      </c>
      <c r="E430" t="s">
        <v>47</v>
      </c>
      <c r="F430" t="s">
        <v>383</v>
      </c>
      <c r="G430" t="s">
        <v>382</v>
      </c>
      <c r="H430" t="s">
        <v>17</v>
      </c>
      <c r="I430" t="s">
        <v>383</v>
      </c>
      <c r="J430" t="s">
        <v>18</v>
      </c>
      <c r="K430" t="s">
        <v>1046</v>
      </c>
      <c r="L430" t="s">
        <v>1046</v>
      </c>
      <c r="M430" t="s">
        <v>22</v>
      </c>
      <c r="N430" t="s">
        <v>1209</v>
      </c>
      <c r="O430" t="s">
        <v>1207</v>
      </c>
      <c r="P430" t="s">
        <v>376</v>
      </c>
      <c r="Q430" t="s">
        <v>377</v>
      </c>
      <c r="R430" t="s">
        <v>47</v>
      </c>
      <c r="S430" t="s">
        <v>393</v>
      </c>
      <c r="T430" t="s">
        <v>391</v>
      </c>
      <c r="U430" t="s">
        <v>47</v>
      </c>
      <c r="V430" t="s">
        <v>47</v>
      </c>
      <c r="W430" t="s">
        <v>47</v>
      </c>
      <c r="X430" t="s">
        <v>1047</v>
      </c>
    </row>
    <row r="431" spans="1:24" x14ac:dyDescent="0.3">
      <c r="A431" t="s">
        <v>1421</v>
      </c>
      <c r="B431" t="s">
        <v>1048</v>
      </c>
      <c r="C431" t="s">
        <v>46</v>
      </c>
      <c r="D431" t="s">
        <v>1048</v>
      </c>
      <c r="E431" t="s">
        <v>47</v>
      </c>
      <c r="F431" t="s">
        <v>383</v>
      </c>
      <c r="G431" t="s">
        <v>382</v>
      </c>
      <c r="H431" t="s">
        <v>17</v>
      </c>
      <c r="I431" t="s">
        <v>383</v>
      </c>
      <c r="J431" t="s">
        <v>18</v>
      </c>
      <c r="K431" t="s">
        <v>1048</v>
      </c>
      <c r="L431" t="s">
        <v>1048</v>
      </c>
      <c r="M431" t="s">
        <v>22</v>
      </c>
      <c r="N431" t="s">
        <v>1209</v>
      </c>
      <c r="O431" t="s">
        <v>1207</v>
      </c>
      <c r="P431" t="s">
        <v>405</v>
      </c>
      <c r="Q431" t="s">
        <v>1196</v>
      </c>
      <c r="R431" t="s">
        <v>47</v>
      </c>
      <c r="S431" t="s">
        <v>40</v>
      </c>
      <c r="T431" t="s">
        <v>41</v>
      </c>
      <c r="U431" t="s">
        <v>47</v>
      </c>
      <c r="V431" t="s">
        <v>47</v>
      </c>
      <c r="W431" t="s">
        <v>1206</v>
      </c>
      <c r="X431" t="s">
        <v>1049</v>
      </c>
    </row>
    <row r="432" spans="1:24" x14ac:dyDescent="0.3">
      <c r="A432" t="s">
        <v>1421</v>
      </c>
      <c r="B432" t="s">
        <v>1050</v>
      </c>
      <c r="C432" t="s">
        <v>46</v>
      </c>
      <c r="D432" t="s">
        <v>1050</v>
      </c>
      <c r="E432" t="s">
        <v>47</v>
      </c>
      <c r="F432" t="s">
        <v>383</v>
      </c>
      <c r="G432" t="s">
        <v>382</v>
      </c>
      <c r="H432" t="s">
        <v>17</v>
      </c>
      <c r="I432" t="s">
        <v>383</v>
      </c>
      <c r="J432" t="s">
        <v>18</v>
      </c>
      <c r="K432" t="s">
        <v>1050</v>
      </c>
      <c r="L432" t="s">
        <v>1050</v>
      </c>
      <c r="M432" t="s">
        <v>22</v>
      </c>
      <c r="N432" t="s">
        <v>1209</v>
      </c>
      <c r="O432" t="s">
        <v>1207</v>
      </c>
      <c r="P432" t="s">
        <v>405</v>
      </c>
      <c r="Q432" t="s">
        <v>1196</v>
      </c>
      <c r="R432" t="s">
        <v>47</v>
      </c>
      <c r="S432" t="s">
        <v>40</v>
      </c>
      <c r="T432" t="s">
        <v>41</v>
      </c>
      <c r="U432" t="s">
        <v>47</v>
      </c>
      <c r="V432" t="s">
        <v>47</v>
      </c>
      <c r="W432" t="s">
        <v>47</v>
      </c>
      <c r="X432" t="s">
        <v>1051</v>
      </c>
    </row>
    <row r="433" spans="1:24" x14ac:dyDescent="0.3">
      <c r="A433" t="s">
        <v>1421</v>
      </c>
      <c r="B433" t="s">
        <v>1052</v>
      </c>
      <c r="C433" t="s">
        <v>46</v>
      </c>
      <c r="D433" t="s">
        <v>1052</v>
      </c>
      <c r="E433" t="s">
        <v>47</v>
      </c>
      <c r="F433" t="s">
        <v>383</v>
      </c>
      <c r="G433" t="s">
        <v>382</v>
      </c>
      <c r="H433" t="s">
        <v>17</v>
      </c>
      <c r="I433" t="s">
        <v>383</v>
      </c>
      <c r="J433" t="s">
        <v>18</v>
      </c>
      <c r="K433" t="s">
        <v>1052</v>
      </c>
      <c r="L433" t="s">
        <v>1052</v>
      </c>
      <c r="M433" t="s">
        <v>22</v>
      </c>
      <c r="N433" t="s">
        <v>1210</v>
      </c>
      <c r="O433" t="s">
        <v>1207</v>
      </c>
      <c r="P433" t="s">
        <v>405</v>
      </c>
      <c r="Q433" t="s">
        <v>1196</v>
      </c>
      <c r="R433" t="s">
        <v>47</v>
      </c>
      <c r="S433" t="s">
        <v>19</v>
      </c>
      <c r="T433" t="s">
        <v>53</v>
      </c>
      <c r="U433" t="s">
        <v>47</v>
      </c>
      <c r="V433" t="s">
        <v>47</v>
      </c>
      <c r="W433" t="s">
        <v>1206</v>
      </c>
      <c r="X433" t="s">
        <v>1053</v>
      </c>
    </row>
    <row r="434" spans="1:24" x14ac:dyDescent="0.3">
      <c r="A434" t="s">
        <v>1421</v>
      </c>
      <c r="B434" t="s">
        <v>1054</v>
      </c>
      <c r="C434" t="s">
        <v>46</v>
      </c>
      <c r="D434" t="s">
        <v>1054</v>
      </c>
      <c r="E434" t="s">
        <v>47</v>
      </c>
      <c r="F434" t="s">
        <v>383</v>
      </c>
      <c r="G434" t="s">
        <v>382</v>
      </c>
      <c r="H434" t="s">
        <v>17</v>
      </c>
      <c r="I434" t="s">
        <v>383</v>
      </c>
      <c r="J434" t="s">
        <v>18</v>
      </c>
      <c r="K434" t="s">
        <v>1054</v>
      </c>
      <c r="L434" t="s">
        <v>1054</v>
      </c>
      <c r="M434" t="s">
        <v>22</v>
      </c>
      <c r="N434" t="s">
        <v>1210</v>
      </c>
      <c r="O434" t="s">
        <v>1207</v>
      </c>
      <c r="P434" t="s">
        <v>405</v>
      </c>
      <c r="Q434" t="s">
        <v>1196</v>
      </c>
      <c r="R434" t="s">
        <v>47</v>
      </c>
      <c r="S434" t="s">
        <v>19</v>
      </c>
      <c r="T434" t="s">
        <v>53</v>
      </c>
      <c r="U434" t="s">
        <v>47</v>
      </c>
      <c r="V434" t="s">
        <v>47</v>
      </c>
      <c r="W434" t="s">
        <v>47</v>
      </c>
      <c r="X434" t="s">
        <v>1055</v>
      </c>
    </row>
    <row r="435" spans="1:24" x14ac:dyDescent="0.3">
      <c r="A435" t="s">
        <v>1421</v>
      </c>
      <c r="B435" t="s">
        <v>1056</v>
      </c>
      <c r="C435" t="s">
        <v>46</v>
      </c>
      <c r="D435" t="s">
        <v>1056</v>
      </c>
      <c r="E435" t="s">
        <v>47</v>
      </c>
      <c r="F435" t="s">
        <v>383</v>
      </c>
      <c r="G435" t="s">
        <v>382</v>
      </c>
      <c r="H435" t="s">
        <v>17</v>
      </c>
      <c r="I435" t="s">
        <v>383</v>
      </c>
      <c r="J435" t="s">
        <v>18</v>
      </c>
      <c r="K435" t="s">
        <v>1056</v>
      </c>
      <c r="L435" t="s">
        <v>1056</v>
      </c>
      <c r="M435" t="s">
        <v>22</v>
      </c>
      <c r="N435" t="s">
        <v>1210</v>
      </c>
      <c r="O435" t="s">
        <v>1207</v>
      </c>
      <c r="P435" t="s">
        <v>376</v>
      </c>
      <c r="Q435" t="s">
        <v>377</v>
      </c>
      <c r="R435" t="s">
        <v>47</v>
      </c>
      <c r="S435" t="s">
        <v>19</v>
      </c>
      <c r="T435" t="s">
        <v>53</v>
      </c>
      <c r="U435" t="s">
        <v>47</v>
      </c>
      <c r="V435" t="s">
        <v>47</v>
      </c>
      <c r="W435" t="s">
        <v>1206</v>
      </c>
      <c r="X435" t="s">
        <v>1057</v>
      </c>
    </row>
    <row r="436" spans="1:24" x14ac:dyDescent="0.3">
      <c r="A436" t="s">
        <v>1421</v>
      </c>
      <c r="B436" t="s">
        <v>1058</v>
      </c>
      <c r="C436" t="s">
        <v>46</v>
      </c>
      <c r="D436" t="s">
        <v>1058</v>
      </c>
      <c r="E436" t="s">
        <v>47</v>
      </c>
      <c r="F436" t="s">
        <v>383</v>
      </c>
      <c r="G436" t="s">
        <v>382</v>
      </c>
      <c r="H436" t="s">
        <v>17</v>
      </c>
      <c r="I436" t="s">
        <v>383</v>
      </c>
      <c r="J436" t="s">
        <v>18</v>
      </c>
      <c r="K436" t="s">
        <v>1058</v>
      </c>
      <c r="L436" t="s">
        <v>1058</v>
      </c>
      <c r="M436" t="s">
        <v>22</v>
      </c>
      <c r="N436" t="s">
        <v>1210</v>
      </c>
      <c r="O436" t="s">
        <v>1207</v>
      </c>
      <c r="P436" t="s">
        <v>376</v>
      </c>
      <c r="Q436" t="s">
        <v>377</v>
      </c>
      <c r="R436" t="s">
        <v>47</v>
      </c>
      <c r="S436" t="s">
        <v>19</v>
      </c>
      <c r="T436" t="s">
        <v>53</v>
      </c>
      <c r="U436" t="s">
        <v>47</v>
      </c>
      <c r="V436" t="s">
        <v>47</v>
      </c>
      <c r="W436" t="s">
        <v>47</v>
      </c>
      <c r="X436" t="s">
        <v>1059</v>
      </c>
    </row>
    <row r="437" spans="1:24" x14ac:dyDescent="0.3">
      <c r="A437" t="s">
        <v>1421</v>
      </c>
      <c r="B437" t="s">
        <v>1060</v>
      </c>
      <c r="C437" t="s">
        <v>46</v>
      </c>
      <c r="D437" t="s">
        <v>1060</v>
      </c>
      <c r="E437" t="s">
        <v>47</v>
      </c>
      <c r="F437" t="s">
        <v>383</v>
      </c>
      <c r="G437" t="s">
        <v>382</v>
      </c>
      <c r="H437" t="s">
        <v>17</v>
      </c>
      <c r="I437" t="s">
        <v>383</v>
      </c>
      <c r="J437" t="s">
        <v>18</v>
      </c>
      <c r="K437" t="s">
        <v>1060</v>
      </c>
      <c r="L437" t="s">
        <v>1060</v>
      </c>
      <c r="M437" t="s">
        <v>22</v>
      </c>
      <c r="N437" t="s">
        <v>1209</v>
      </c>
      <c r="O437" t="s">
        <v>1207</v>
      </c>
      <c r="P437" t="s">
        <v>376</v>
      </c>
      <c r="Q437" t="s">
        <v>377</v>
      </c>
      <c r="R437" t="s">
        <v>47</v>
      </c>
      <c r="S437" t="s">
        <v>40</v>
      </c>
      <c r="T437" t="s">
        <v>41</v>
      </c>
      <c r="U437" t="s">
        <v>47</v>
      </c>
      <c r="V437" t="s">
        <v>47</v>
      </c>
      <c r="W437" t="s">
        <v>1206</v>
      </c>
      <c r="X437" t="s">
        <v>1061</v>
      </c>
    </row>
    <row r="438" spans="1:24" x14ac:dyDescent="0.3">
      <c r="A438" t="s">
        <v>1421</v>
      </c>
      <c r="B438" t="s">
        <v>1062</v>
      </c>
      <c r="C438" t="s">
        <v>46</v>
      </c>
      <c r="D438" t="s">
        <v>1062</v>
      </c>
      <c r="E438" t="s">
        <v>47</v>
      </c>
      <c r="F438" t="s">
        <v>383</v>
      </c>
      <c r="G438" t="s">
        <v>382</v>
      </c>
      <c r="H438" t="s">
        <v>17</v>
      </c>
      <c r="I438" t="s">
        <v>383</v>
      </c>
      <c r="J438" t="s">
        <v>18</v>
      </c>
      <c r="K438" t="s">
        <v>1062</v>
      </c>
      <c r="L438" t="s">
        <v>1062</v>
      </c>
      <c r="M438" t="s">
        <v>22</v>
      </c>
      <c r="N438" t="s">
        <v>1209</v>
      </c>
      <c r="O438" t="s">
        <v>1207</v>
      </c>
      <c r="P438" t="s">
        <v>376</v>
      </c>
      <c r="Q438" t="s">
        <v>377</v>
      </c>
      <c r="R438" t="s">
        <v>47</v>
      </c>
      <c r="S438" t="s">
        <v>40</v>
      </c>
      <c r="T438" t="s">
        <v>41</v>
      </c>
      <c r="U438" t="s">
        <v>47</v>
      </c>
      <c r="V438" t="s">
        <v>47</v>
      </c>
      <c r="W438" t="s">
        <v>47</v>
      </c>
      <c r="X438" t="s">
        <v>1063</v>
      </c>
    </row>
    <row r="439" spans="1:24" x14ac:dyDescent="0.3">
      <c r="A439" t="s">
        <v>1421</v>
      </c>
      <c r="B439" t="s">
        <v>1064</v>
      </c>
      <c r="C439" t="s">
        <v>46</v>
      </c>
      <c r="D439" t="s">
        <v>1064</v>
      </c>
      <c r="E439" t="s">
        <v>47</v>
      </c>
      <c r="F439" t="s">
        <v>19</v>
      </c>
      <c r="G439" t="s">
        <v>21</v>
      </c>
      <c r="H439" t="s">
        <v>17</v>
      </c>
      <c r="I439" t="s">
        <v>19</v>
      </c>
      <c r="J439" t="s">
        <v>18</v>
      </c>
      <c r="K439" t="s">
        <v>1064</v>
      </c>
      <c r="L439" t="s">
        <v>1064</v>
      </c>
      <c r="M439" t="s">
        <v>22</v>
      </c>
      <c r="N439" t="s">
        <v>1210</v>
      </c>
      <c r="O439" t="s">
        <v>1207</v>
      </c>
      <c r="P439" t="s">
        <v>376</v>
      </c>
      <c r="Q439" t="s">
        <v>377</v>
      </c>
      <c r="R439" t="s">
        <v>47</v>
      </c>
      <c r="S439" t="s">
        <v>383</v>
      </c>
      <c r="T439" t="s">
        <v>392</v>
      </c>
      <c r="U439" t="s">
        <v>47</v>
      </c>
      <c r="V439" t="s">
        <v>47</v>
      </c>
      <c r="W439" t="s">
        <v>1206</v>
      </c>
      <c r="X439" t="s">
        <v>1065</v>
      </c>
    </row>
    <row r="440" spans="1:24" x14ac:dyDescent="0.3">
      <c r="A440" t="s">
        <v>1421</v>
      </c>
      <c r="B440" t="s">
        <v>1066</v>
      </c>
      <c r="C440" t="s">
        <v>46</v>
      </c>
      <c r="D440" t="s">
        <v>1066</v>
      </c>
      <c r="E440" t="s">
        <v>47</v>
      </c>
      <c r="F440" t="s">
        <v>19</v>
      </c>
      <c r="G440" t="s">
        <v>21</v>
      </c>
      <c r="H440" t="s">
        <v>17</v>
      </c>
      <c r="I440" t="s">
        <v>19</v>
      </c>
      <c r="J440" t="s">
        <v>18</v>
      </c>
      <c r="K440" t="s">
        <v>1066</v>
      </c>
      <c r="L440" t="s">
        <v>1066</v>
      </c>
      <c r="M440" t="s">
        <v>22</v>
      </c>
      <c r="N440" t="s">
        <v>1210</v>
      </c>
      <c r="O440" t="s">
        <v>1207</v>
      </c>
      <c r="P440" t="s">
        <v>376</v>
      </c>
      <c r="Q440" t="s">
        <v>377</v>
      </c>
      <c r="R440" t="s">
        <v>47</v>
      </c>
      <c r="S440" t="s">
        <v>383</v>
      </c>
      <c r="T440" t="s">
        <v>392</v>
      </c>
      <c r="U440" t="s">
        <v>47</v>
      </c>
      <c r="V440" t="s">
        <v>47</v>
      </c>
      <c r="W440" t="s">
        <v>47</v>
      </c>
      <c r="X440" t="s">
        <v>1067</v>
      </c>
    </row>
    <row r="441" spans="1:24" x14ac:dyDescent="0.3">
      <c r="A441" t="s">
        <v>1421</v>
      </c>
      <c r="B441" t="s">
        <v>1068</v>
      </c>
      <c r="C441" t="s">
        <v>46</v>
      </c>
      <c r="D441" t="s">
        <v>1068</v>
      </c>
      <c r="E441" t="s">
        <v>47</v>
      </c>
      <c r="F441" t="s">
        <v>19</v>
      </c>
      <c r="G441" t="s">
        <v>21</v>
      </c>
      <c r="H441" t="s">
        <v>17</v>
      </c>
      <c r="I441" t="s">
        <v>19</v>
      </c>
      <c r="J441" t="s">
        <v>18</v>
      </c>
      <c r="K441" t="s">
        <v>1068</v>
      </c>
      <c r="L441" t="s">
        <v>1068</v>
      </c>
      <c r="M441" t="s">
        <v>22</v>
      </c>
      <c r="N441" t="s">
        <v>1209</v>
      </c>
      <c r="O441" t="s">
        <v>1207</v>
      </c>
      <c r="P441" t="s">
        <v>376</v>
      </c>
      <c r="Q441" t="s">
        <v>377</v>
      </c>
      <c r="R441" t="s">
        <v>47</v>
      </c>
      <c r="S441" t="s">
        <v>393</v>
      </c>
      <c r="T441" t="s">
        <v>391</v>
      </c>
      <c r="U441" t="s">
        <v>47</v>
      </c>
      <c r="V441" t="s">
        <v>47</v>
      </c>
      <c r="W441" t="s">
        <v>1206</v>
      </c>
      <c r="X441" t="s">
        <v>1069</v>
      </c>
    </row>
    <row r="442" spans="1:24" x14ac:dyDescent="0.3">
      <c r="A442" t="s">
        <v>1421</v>
      </c>
      <c r="B442" t="s">
        <v>1070</v>
      </c>
      <c r="C442" t="s">
        <v>46</v>
      </c>
      <c r="D442" t="s">
        <v>1070</v>
      </c>
      <c r="E442" t="s">
        <v>47</v>
      </c>
      <c r="F442" t="s">
        <v>19</v>
      </c>
      <c r="G442" t="s">
        <v>21</v>
      </c>
      <c r="H442" t="s">
        <v>17</v>
      </c>
      <c r="I442" t="s">
        <v>19</v>
      </c>
      <c r="J442" t="s">
        <v>18</v>
      </c>
      <c r="K442" t="s">
        <v>1070</v>
      </c>
      <c r="L442" t="s">
        <v>1070</v>
      </c>
      <c r="M442" t="s">
        <v>22</v>
      </c>
      <c r="N442" t="s">
        <v>1209</v>
      </c>
      <c r="O442" t="s">
        <v>1207</v>
      </c>
      <c r="P442" t="s">
        <v>376</v>
      </c>
      <c r="Q442" t="s">
        <v>377</v>
      </c>
      <c r="R442" t="s">
        <v>47</v>
      </c>
      <c r="S442" t="s">
        <v>393</v>
      </c>
      <c r="T442" t="s">
        <v>391</v>
      </c>
      <c r="U442" t="s">
        <v>47</v>
      </c>
      <c r="V442" t="s">
        <v>47</v>
      </c>
      <c r="W442" t="s">
        <v>47</v>
      </c>
      <c r="X442" t="s">
        <v>1071</v>
      </c>
    </row>
    <row r="443" spans="1:24" x14ac:dyDescent="0.3">
      <c r="A443" t="s">
        <v>1421</v>
      </c>
      <c r="B443" t="s">
        <v>1072</v>
      </c>
      <c r="C443" t="s">
        <v>46</v>
      </c>
      <c r="D443" t="s">
        <v>1072</v>
      </c>
      <c r="E443" t="s">
        <v>47</v>
      </c>
      <c r="F443" t="s">
        <v>383</v>
      </c>
      <c r="G443" t="s">
        <v>382</v>
      </c>
      <c r="H443" t="s">
        <v>17</v>
      </c>
      <c r="I443" t="s">
        <v>383</v>
      </c>
      <c r="J443" t="s">
        <v>18</v>
      </c>
      <c r="K443" t="s">
        <v>1072</v>
      </c>
      <c r="L443" t="s">
        <v>1072</v>
      </c>
      <c r="M443" t="s">
        <v>22</v>
      </c>
      <c r="N443" t="s">
        <v>1209</v>
      </c>
      <c r="O443" t="s">
        <v>1207</v>
      </c>
      <c r="P443" t="s">
        <v>405</v>
      </c>
      <c r="Q443" t="s">
        <v>1196</v>
      </c>
      <c r="R443" t="s">
        <v>47</v>
      </c>
      <c r="S443" t="s">
        <v>44</v>
      </c>
      <c r="T443" t="s">
        <v>45</v>
      </c>
      <c r="U443" t="s">
        <v>47</v>
      </c>
      <c r="V443" t="s">
        <v>47</v>
      </c>
      <c r="W443" t="s">
        <v>1206</v>
      </c>
      <c r="X443" t="s">
        <v>1073</v>
      </c>
    </row>
    <row r="444" spans="1:24" x14ac:dyDescent="0.3">
      <c r="A444" t="s">
        <v>1421</v>
      </c>
      <c r="B444" t="s">
        <v>1074</v>
      </c>
      <c r="C444" t="s">
        <v>46</v>
      </c>
      <c r="D444" t="s">
        <v>1074</v>
      </c>
      <c r="E444" t="s">
        <v>47</v>
      </c>
      <c r="F444" t="s">
        <v>383</v>
      </c>
      <c r="G444" t="s">
        <v>382</v>
      </c>
      <c r="H444" t="s">
        <v>17</v>
      </c>
      <c r="I444" t="s">
        <v>383</v>
      </c>
      <c r="J444" t="s">
        <v>18</v>
      </c>
      <c r="K444" t="s">
        <v>1074</v>
      </c>
      <c r="L444" t="s">
        <v>1074</v>
      </c>
      <c r="M444" t="s">
        <v>22</v>
      </c>
      <c r="N444" t="s">
        <v>1209</v>
      </c>
      <c r="O444" t="s">
        <v>1207</v>
      </c>
      <c r="P444" t="s">
        <v>405</v>
      </c>
      <c r="Q444" t="s">
        <v>1196</v>
      </c>
      <c r="R444" t="s">
        <v>47</v>
      </c>
      <c r="S444" t="s">
        <v>44</v>
      </c>
      <c r="T444" t="s">
        <v>45</v>
      </c>
      <c r="U444" t="s">
        <v>47</v>
      </c>
      <c r="V444" t="s">
        <v>47</v>
      </c>
      <c r="W444" t="s">
        <v>47</v>
      </c>
      <c r="X444" t="s">
        <v>1075</v>
      </c>
    </row>
    <row r="445" spans="1:24" x14ac:dyDescent="0.3">
      <c r="A445" t="s">
        <v>1421</v>
      </c>
      <c r="B445" t="s">
        <v>1076</v>
      </c>
      <c r="C445" t="s">
        <v>46</v>
      </c>
      <c r="D445" t="s">
        <v>1076</v>
      </c>
      <c r="E445" t="s">
        <v>47</v>
      </c>
      <c r="F445" t="s">
        <v>383</v>
      </c>
      <c r="G445" t="s">
        <v>382</v>
      </c>
      <c r="H445" t="s">
        <v>17</v>
      </c>
      <c r="I445" t="s">
        <v>383</v>
      </c>
      <c r="J445" t="s">
        <v>18</v>
      </c>
      <c r="K445" t="s">
        <v>1076</v>
      </c>
      <c r="L445" t="s">
        <v>1076</v>
      </c>
      <c r="M445" t="s">
        <v>22</v>
      </c>
      <c r="N445" t="s">
        <v>1210</v>
      </c>
      <c r="O445" t="s">
        <v>1207</v>
      </c>
      <c r="P445" t="s">
        <v>405</v>
      </c>
      <c r="Q445" t="s">
        <v>1196</v>
      </c>
      <c r="R445" t="s">
        <v>47</v>
      </c>
      <c r="S445" t="s">
        <v>56</v>
      </c>
      <c r="T445" t="s">
        <v>57</v>
      </c>
      <c r="U445" t="s">
        <v>47</v>
      </c>
      <c r="V445" t="s">
        <v>47</v>
      </c>
      <c r="W445" t="s">
        <v>1206</v>
      </c>
      <c r="X445" t="s">
        <v>1077</v>
      </c>
    </row>
    <row r="446" spans="1:24" x14ac:dyDescent="0.3">
      <c r="A446" t="s">
        <v>1421</v>
      </c>
      <c r="B446" t="s">
        <v>1078</v>
      </c>
      <c r="C446" t="s">
        <v>46</v>
      </c>
      <c r="D446" t="s">
        <v>1078</v>
      </c>
      <c r="E446" t="s">
        <v>47</v>
      </c>
      <c r="F446" t="s">
        <v>383</v>
      </c>
      <c r="G446" t="s">
        <v>382</v>
      </c>
      <c r="H446" t="s">
        <v>17</v>
      </c>
      <c r="I446" t="s">
        <v>383</v>
      </c>
      <c r="J446" t="s">
        <v>18</v>
      </c>
      <c r="K446" t="s">
        <v>1078</v>
      </c>
      <c r="L446" t="s">
        <v>1078</v>
      </c>
      <c r="M446" t="s">
        <v>22</v>
      </c>
      <c r="N446" t="s">
        <v>1210</v>
      </c>
      <c r="O446" t="s">
        <v>1207</v>
      </c>
      <c r="P446" t="s">
        <v>405</v>
      </c>
      <c r="Q446" t="s">
        <v>1196</v>
      </c>
      <c r="R446" t="s">
        <v>47</v>
      </c>
      <c r="S446" t="s">
        <v>56</v>
      </c>
      <c r="T446" t="s">
        <v>57</v>
      </c>
      <c r="U446" t="s">
        <v>47</v>
      </c>
      <c r="V446" t="s">
        <v>47</v>
      </c>
      <c r="W446" t="s">
        <v>47</v>
      </c>
      <c r="X446" t="s">
        <v>1079</v>
      </c>
    </row>
    <row r="447" spans="1:24" x14ac:dyDescent="0.3">
      <c r="A447" t="s">
        <v>1421</v>
      </c>
      <c r="B447" t="s">
        <v>1080</v>
      </c>
      <c r="C447" t="s">
        <v>46</v>
      </c>
      <c r="D447" t="s">
        <v>1080</v>
      </c>
      <c r="E447" t="s">
        <v>47</v>
      </c>
      <c r="F447" t="s">
        <v>19</v>
      </c>
      <c r="G447" t="s">
        <v>21</v>
      </c>
      <c r="H447" t="s">
        <v>17</v>
      </c>
      <c r="I447" t="s">
        <v>19</v>
      </c>
      <c r="J447" t="s">
        <v>18</v>
      </c>
      <c r="K447" t="s">
        <v>1080</v>
      </c>
      <c r="L447" t="s">
        <v>1080</v>
      </c>
      <c r="M447" t="s">
        <v>22</v>
      </c>
      <c r="N447" t="s">
        <v>1209</v>
      </c>
      <c r="O447" t="s">
        <v>1207</v>
      </c>
      <c r="P447" t="s">
        <v>376</v>
      </c>
      <c r="Q447" t="s">
        <v>377</v>
      </c>
      <c r="R447" t="s">
        <v>47</v>
      </c>
      <c r="S447" t="s">
        <v>42</v>
      </c>
      <c r="T447" t="s">
        <v>37</v>
      </c>
      <c r="U447" t="s">
        <v>1200</v>
      </c>
      <c r="V447" t="s">
        <v>47</v>
      </c>
      <c r="W447" t="s">
        <v>47</v>
      </c>
      <c r="X447" t="s">
        <v>1081</v>
      </c>
    </row>
    <row r="448" spans="1:24" x14ac:dyDescent="0.3">
      <c r="A448" t="s">
        <v>1421</v>
      </c>
      <c r="B448" t="s">
        <v>1082</v>
      </c>
      <c r="C448" t="s">
        <v>46</v>
      </c>
      <c r="D448" t="s">
        <v>1082</v>
      </c>
      <c r="E448" t="s">
        <v>47</v>
      </c>
      <c r="F448" t="s">
        <v>19</v>
      </c>
      <c r="G448" t="s">
        <v>21</v>
      </c>
      <c r="H448" t="s">
        <v>17</v>
      </c>
      <c r="I448" t="s">
        <v>19</v>
      </c>
      <c r="J448" t="s">
        <v>18</v>
      </c>
      <c r="K448" t="s">
        <v>1082</v>
      </c>
      <c r="L448" t="s">
        <v>1082</v>
      </c>
      <c r="M448" t="s">
        <v>22</v>
      </c>
      <c r="N448" t="s">
        <v>1209</v>
      </c>
      <c r="O448" t="s">
        <v>1207</v>
      </c>
      <c r="P448" t="s">
        <v>376</v>
      </c>
      <c r="Q448" t="s">
        <v>377</v>
      </c>
      <c r="R448" t="s">
        <v>47</v>
      </c>
      <c r="S448" t="s">
        <v>42</v>
      </c>
      <c r="T448" t="s">
        <v>37</v>
      </c>
      <c r="U448" t="s">
        <v>1201</v>
      </c>
      <c r="V448" t="s">
        <v>47</v>
      </c>
      <c r="W448" t="s">
        <v>47</v>
      </c>
      <c r="X448" t="s">
        <v>1083</v>
      </c>
    </row>
    <row r="449" spans="1:24" x14ac:dyDescent="0.3">
      <c r="A449" t="s">
        <v>1421</v>
      </c>
      <c r="B449" t="s">
        <v>1084</v>
      </c>
      <c r="C449" t="s">
        <v>46</v>
      </c>
      <c r="D449" t="s">
        <v>1084</v>
      </c>
      <c r="E449" t="s">
        <v>47</v>
      </c>
      <c r="F449" t="s">
        <v>19</v>
      </c>
      <c r="G449" t="s">
        <v>21</v>
      </c>
      <c r="H449" t="s">
        <v>17</v>
      </c>
      <c r="I449" t="s">
        <v>19</v>
      </c>
      <c r="J449" t="s">
        <v>18</v>
      </c>
      <c r="K449" t="s">
        <v>1084</v>
      </c>
      <c r="L449" t="s">
        <v>1084</v>
      </c>
      <c r="M449" t="s">
        <v>22</v>
      </c>
      <c r="N449" t="s">
        <v>1209</v>
      </c>
      <c r="O449" t="s">
        <v>1207</v>
      </c>
      <c r="P449" t="s">
        <v>376</v>
      </c>
      <c r="Q449" t="s">
        <v>377</v>
      </c>
      <c r="R449" t="s">
        <v>47</v>
      </c>
      <c r="S449" t="s">
        <v>42</v>
      </c>
      <c r="T449" t="s">
        <v>37</v>
      </c>
      <c r="U449" t="s">
        <v>1202</v>
      </c>
      <c r="V449" t="s">
        <v>47</v>
      </c>
      <c r="W449" t="s">
        <v>47</v>
      </c>
      <c r="X449" t="s">
        <v>1085</v>
      </c>
    </row>
    <row r="450" spans="1:24" x14ac:dyDescent="0.3">
      <c r="A450" t="s">
        <v>1421</v>
      </c>
      <c r="B450" t="s">
        <v>1086</v>
      </c>
      <c r="C450" t="s">
        <v>46</v>
      </c>
      <c r="D450" t="s">
        <v>1086</v>
      </c>
      <c r="E450" t="s">
        <v>47</v>
      </c>
      <c r="F450" t="s">
        <v>383</v>
      </c>
      <c r="G450" t="s">
        <v>382</v>
      </c>
      <c r="H450" t="s">
        <v>17</v>
      </c>
      <c r="I450" t="s">
        <v>383</v>
      </c>
      <c r="J450" t="s">
        <v>18</v>
      </c>
      <c r="K450" t="s">
        <v>1086</v>
      </c>
      <c r="L450" t="s">
        <v>1086</v>
      </c>
      <c r="M450" t="s">
        <v>22</v>
      </c>
      <c r="N450" t="s">
        <v>1209</v>
      </c>
      <c r="O450" t="s">
        <v>1207</v>
      </c>
      <c r="P450" t="s">
        <v>376</v>
      </c>
      <c r="Q450" t="s">
        <v>377</v>
      </c>
      <c r="R450" t="s">
        <v>47</v>
      </c>
      <c r="S450" t="s">
        <v>42</v>
      </c>
      <c r="T450" t="s">
        <v>37</v>
      </c>
      <c r="U450" t="s">
        <v>1200</v>
      </c>
      <c r="V450" t="s">
        <v>47</v>
      </c>
      <c r="W450" t="s">
        <v>47</v>
      </c>
      <c r="X450" t="s">
        <v>1087</v>
      </c>
    </row>
    <row r="451" spans="1:24" x14ac:dyDescent="0.3">
      <c r="A451" t="s">
        <v>1421</v>
      </c>
      <c r="B451" t="s">
        <v>1088</v>
      </c>
      <c r="C451" t="s">
        <v>46</v>
      </c>
      <c r="D451" t="s">
        <v>1088</v>
      </c>
      <c r="E451" t="s">
        <v>47</v>
      </c>
      <c r="F451" t="s">
        <v>383</v>
      </c>
      <c r="G451" t="s">
        <v>382</v>
      </c>
      <c r="H451" t="s">
        <v>17</v>
      </c>
      <c r="I451" t="s">
        <v>383</v>
      </c>
      <c r="J451" t="s">
        <v>18</v>
      </c>
      <c r="K451" t="s">
        <v>1088</v>
      </c>
      <c r="L451" t="s">
        <v>1088</v>
      </c>
      <c r="M451" t="s">
        <v>22</v>
      </c>
      <c r="N451" t="s">
        <v>1209</v>
      </c>
      <c r="O451" t="s">
        <v>1207</v>
      </c>
      <c r="P451" t="s">
        <v>376</v>
      </c>
      <c r="Q451" t="s">
        <v>377</v>
      </c>
      <c r="R451" t="s">
        <v>47</v>
      </c>
      <c r="S451" t="s">
        <v>42</v>
      </c>
      <c r="T451" t="s">
        <v>37</v>
      </c>
      <c r="U451" t="s">
        <v>1201</v>
      </c>
      <c r="V451" t="s">
        <v>47</v>
      </c>
      <c r="W451" t="s">
        <v>47</v>
      </c>
      <c r="X451" t="s">
        <v>1089</v>
      </c>
    </row>
    <row r="452" spans="1:24" x14ac:dyDescent="0.3">
      <c r="A452" t="s">
        <v>1421</v>
      </c>
      <c r="B452" t="s">
        <v>1090</v>
      </c>
      <c r="C452" t="s">
        <v>46</v>
      </c>
      <c r="D452" t="s">
        <v>1090</v>
      </c>
      <c r="E452" t="s">
        <v>47</v>
      </c>
      <c r="F452" t="s">
        <v>383</v>
      </c>
      <c r="G452" t="s">
        <v>382</v>
      </c>
      <c r="H452" t="s">
        <v>17</v>
      </c>
      <c r="I452" t="s">
        <v>383</v>
      </c>
      <c r="J452" t="s">
        <v>18</v>
      </c>
      <c r="K452" t="s">
        <v>1090</v>
      </c>
      <c r="L452" t="s">
        <v>1090</v>
      </c>
      <c r="M452" t="s">
        <v>22</v>
      </c>
      <c r="N452" t="s">
        <v>1209</v>
      </c>
      <c r="O452" t="s">
        <v>1207</v>
      </c>
      <c r="P452" t="s">
        <v>376</v>
      </c>
      <c r="Q452" t="s">
        <v>377</v>
      </c>
      <c r="R452" t="s">
        <v>47</v>
      </c>
      <c r="S452" t="s">
        <v>42</v>
      </c>
      <c r="T452" t="s">
        <v>37</v>
      </c>
      <c r="U452" t="s">
        <v>1202</v>
      </c>
      <c r="V452" t="s">
        <v>47</v>
      </c>
      <c r="W452" t="s">
        <v>47</v>
      </c>
      <c r="X452" t="s">
        <v>1091</v>
      </c>
    </row>
    <row r="453" spans="1:24" x14ac:dyDescent="0.3">
      <c r="A453" t="s">
        <v>1421</v>
      </c>
      <c r="B453" t="s">
        <v>1092</v>
      </c>
      <c r="C453" t="s">
        <v>46</v>
      </c>
      <c r="D453" t="s">
        <v>1092</v>
      </c>
      <c r="E453" t="s">
        <v>47</v>
      </c>
      <c r="F453" t="s">
        <v>383</v>
      </c>
      <c r="G453" t="s">
        <v>382</v>
      </c>
      <c r="H453" t="s">
        <v>17</v>
      </c>
      <c r="I453" t="s">
        <v>383</v>
      </c>
      <c r="J453" t="s">
        <v>18</v>
      </c>
      <c r="K453" t="s">
        <v>1092</v>
      </c>
      <c r="L453" t="s">
        <v>1092</v>
      </c>
      <c r="M453" t="s">
        <v>22</v>
      </c>
      <c r="N453" t="s">
        <v>1209</v>
      </c>
      <c r="O453" t="s">
        <v>1207</v>
      </c>
      <c r="P453" t="s">
        <v>376</v>
      </c>
      <c r="Q453" t="s">
        <v>377</v>
      </c>
      <c r="R453" t="s">
        <v>47</v>
      </c>
      <c r="S453" t="s">
        <v>42</v>
      </c>
      <c r="T453" t="s">
        <v>37</v>
      </c>
      <c r="U453" t="s">
        <v>1200</v>
      </c>
      <c r="V453" t="s">
        <v>47</v>
      </c>
      <c r="W453" t="s">
        <v>47</v>
      </c>
      <c r="X453" t="s">
        <v>1093</v>
      </c>
    </row>
    <row r="454" spans="1:24" x14ac:dyDescent="0.3">
      <c r="A454" t="s">
        <v>1421</v>
      </c>
      <c r="B454" t="s">
        <v>1094</v>
      </c>
      <c r="C454" t="s">
        <v>46</v>
      </c>
      <c r="D454" t="s">
        <v>1094</v>
      </c>
      <c r="E454" t="s">
        <v>47</v>
      </c>
      <c r="F454" t="s">
        <v>383</v>
      </c>
      <c r="G454" t="s">
        <v>382</v>
      </c>
      <c r="H454" t="s">
        <v>17</v>
      </c>
      <c r="I454" t="s">
        <v>383</v>
      </c>
      <c r="J454" t="s">
        <v>18</v>
      </c>
      <c r="K454" t="s">
        <v>1094</v>
      </c>
      <c r="L454" t="s">
        <v>1094</v>
      </c>
      <c r="M454" t="s">
        <v>22</v>
      </c>
      <c r="N454" t="s">
        <v>1209</v>
      </c>
      <c r="O454" t="s">
        <v>1207</v>
      </c>
      <c r="P454" t="s">
        <v>376</v>
      </c>
      <c r="Q454" t="s">
        <v>377</v>
      </c>
      <c r="R454" t="s">
        <v>47</v>
      </c>
      <c r="S454" t="s">
        <v>42</v>
      </c>
      <c r="T454" t="s">
        <v>37</v>
      </c>
      <c r="U454" t="s">
        <v>1201</v>
      </c>
      <c r="V454" t="s">
        <v>47</v>
      </c>
      <c r="W454" t="s">
        <v>47</v>
      </c>
      <c r="X454" t="s">
        <v>1095</v>
      </c>
    </row>
    <row r="455" spans="1:24" x14ac:dyDescent="0.3">
      <c r="A455" t="s">
        <v>1421</v>
      </c>
      <c r="B455" t="s">
        <v>1096</v>
      </c>
      <c r="C455" t="s">
        <v>46</v>
      </c>
      <c r="D455" t="s">
        <v>1096</v>
      </c>
      <c r="E455" t="s">
        <v>47</v>
      </c>
      <c r="F455" t="s">
        <v>383</v>
      </c>
      <c r="G455" t="s">
        <v>382</v>
      </c>
      <c r="H455" t="s">
        <v>17</v>
      </c>
      <c r="I455" t="s">
        <v>383</v>
      </c>
      <c r="J455" t="s">
        <v>18</v>
      </c>
      <c r="K455" t="s">
        <v>1096</v>
      </c>
      <c r="L455" t="s">
        <v>1096</v>
      </c>
      <c r="M455" t="s">
        <v>22</v>
      </c>
      <c r="N455" t="s">
        <v>1209</v>
      </c>
      <c r="O455" t="s">
        <v>1207</v>
      </c>
      <c r="P455" t="s">
        <v>376</v>
      </c>
      <c r="Q455" t="s">
        <v>377</v>
      </c>
      <c r="R455" t="s">
        <v>47</v>
      </c>
      <c r="S455" t="s">
        <v>42</v>
      </c>
      <c r="T455" t="s">
        <v>37</v>
      </c>
      <c r="U455" t="s">
        <v>1202</v>
      </c>
      <c r="V455" t="s">
        <v>47</v>
      </c>
      <c r="W455" t="s">
        <v>47</v>
      </c>
      <c r="X455" t="s">
        <v>1097</v>
      </c>
    </row>
    <row r="456" spans="1:24" x14ac:dyDescent="0.3">
      <c r="A456" t="s">
        <v>1421</v>
      </c>
      <c r="B456" t="s">
        <v>1098</v>
      </c>
      <c r="C456" t="s">
        <v>46</v>
      </c>
      <c r="D456" t="s">
        <v>1098</v>
      </c>
      <c r="E456" t="s">
        <v>47</v>
      </c>
      <c r="F456" t="s">
        <v>383</v>
      </c>
      <c r="G456" t="s">
        <v>382</v>
      </c>
      <c r="H456" t="s">
        <v>17</v>
      </c>
      <c r="I456" t="s">
        <v>383</v>
      </c>
      <c r="J456" t="s">
        <v>18</v>
      </c>
      <c r="K456" t="s">
        <v>1098</v>
      </c>
      <c r="L456" t="s">
        <v>1098</v>
      </c>
      <c r="M456" t="s">
        <v>22</v>
      </c>
      <c r="N456" t="s">
        <v>1210</v>
      </c>
      <c r="O456" t="s">
        <v>1207</v>
      </c>
      <c r="P456" t="s">
        <v>376</v>
      </c>
      <c r="Q456" t="s">
        <v>377</v>
      </c>
      <c r="R456" t="s">
        <v>47</v>
      </c>
      <c r="S456" t="s">
        <v>383</v>
      </c>
      <c r="T456" t="s">
        <v>392</v>
      </c>
      <c r="U456" t="s">
        <v>47</v>
      </c>
      <c r="V456" t="s">
        <v>1204</v>
      </c>
      <c r="W456" t="s">
        <v>47</v>
      </c>
      <c r="X456" t="s">
        <v>1099</v>
      </c>
    </row>
    <row r="457" spans="1:24" x14ac:dyDescent="0.3">
      <c r="A457" t="s">
        <v>1421</v>
      </c>
      <c r="B457" t="s">
        <v>1100</v>
      </c>
      <c r="C457" t="s">
        <v>46</v>
      </c>
      <c r="D457" t="s">
        <v>1100</v>
      </c>
      <c r="E457" t="s">
        <v>47</v>
      </c>
      <c r="F457" t="s">
        <v>383</v>
      </c>
      <c r="G457" t="s">
        <v>382</v>
      </c>
      <c r="H457" t="s">
        <v>17</v>
      </c>
      <c r="I457" t="s">
        <v>383</v>
      </c>
      <c r="J457" t="s">
        <v>18</v>
      </c>
      <c r="K457" t="s">
        <v>1100</v>
      </c>
      <c r="L457" t="s">
        <v>1100</v>
      </c>
      <c r="M457" t="s">
        <v>22</v>
      </c>
      <c r="N457" t="s">
        <v>1209</v>
      </c>
      <c r="O457" t="s">
        <v>1207</v>
      </c>
      <c r="P457" t="s">
        <v>376</v>
      </c>
      <c r="Q457" t="s">
        <v>377</v>
      </c>
      <c r="R457" t="s">
        <v>47</v>
      </c>
      <c r="S457" t="s">
        <v>393</v>
      </c>
      <c r="T457" t="s">
        <v>391</v>
      </c>
      <c r="U457" t="s">
        <v>47</v>
      </c>
      <c r="V457" t="s">
        <v>1204</v>
      </c>
      <c r="W457" t="s">
        <v>47</v>
      </c>
      <c r="X457" t="s">
        <v>1101</v>
      </c>
    </row>
    <row r="458" spans="1:24" x14ac:dyDescent="0.3">
      <c r="A458" t="s">
        <v>1421</v>
      </c>
      <c r="B458" t="s">
        <v>1102</v>
      </c>
      <c r="C458" t="s">
        <v>46</v>
      </c>
      <c r="D458" t="s">
        <v>1102</v>
      </c>
      <c r="E458" t="s">
        <v>47</v>
      </c>
      <c r="F458" t="s">
        <v>383</v>
      </c>
      <c r="G458" t="s">
        <v>382</v>
      </c>
      <c r="H458" t="s">
        <v>17</v>
      </c>
      <c r="I458" t="s">
        <v>383</v>
      </c>
      <c r="J458" t="s">
        <v>18</v>
      </c>
      <c r="K458" t="s">
        <v>1102</v>
      </c>
      <c r="L458" t="s">
        <v>1102</v>
      </c>
      <c r="M458" t="s">
        <v>22</v>
      </c>
      <c r="N458" t="s">
        <v>1209</v>
      </c>
      <c r="O458" t="s">
        <v>1207</v>
      </c>
      <c r="P458" t="s">
        <v>405</v>
      </c>
      <c r="Q458" t="s">
        <v>1196</v>
      </c>
      <c r="R458" t="s">
        <v>47</v>
      </c>
      <c r="S458" t="s">
        <v>40</v>
      </c>
      <c r="T458" t="s">
        <v>41</v>
      </c>
      <c r="U458" t="s">
        <v>47</v>
      </c>
      <c r="V458" t="s">
        <v>1204</v>
      </c>
      <c r="W458" t="s">
        <v>1206</v>
      </c>
      <c r="X458" t="s">
        <v>1103</v>
      </c>
    </row>
    <row r="459" spans="1:24" x14ac:dyDescent="0.3">
      <c r="A459" t="s">
        <v>1421</v>
      </c>
      <c r="B459" t="s">
        <v>1104</v>
      </c>
      <c r="C459" t="s">
        <v>46</v>
      </c>
      <c r="D459" t="s">
        <v>1104</v>
      </c>
      <c r="E459" t="s">
        <v>47</v>
      </c>
      <c r="F459" t="s">
        <v>383</v>
      </c>
      <c r="G459" t="s">
        <v>382</v>
      </c>
      <c r="H459" t="s">
        <v>17</v>
      </c>
      <c r="I459" t="s">
        <v>383</v>
      </c>
      <c r="J459" t="s">
        <v>18</v>
      </c>
      <c r="K459" t="s">
        <v>1104</v>
      </c>
      <c r="L459" t="s">
        <v>1104</v>
      </c>
      <c r="M459" t="s">
        <v>22</v>
      </c>
      <c r="N459" t="s">
        <v>1209</v>
      </c>
      <c r="O459" t="s">
        <v>1207</v>
      </c>
      <c r="P459" t="s">
        <v>405</v>
      </c>
      <c r="Q459" t="s">
        <v>1196</v>
      </c>
      <c r="R459" t="s">
        <v>47</v>
      </c>
      <c r="S459" t="s">
        <v>40</v>
      </c>
      <c r="T459" t="s">
        <v>41</v>
      </c>
      <c r="U459" t="s">
        <v>47</v>
      </c>
      <c r="V459" t="s">
        <v>1204</v>
      </c>
      <c r="W459" t="s">
        <v>47</v>
      </c>
      <c r="X459" t="s">
        <v>1105</v>
      </c>
    </row>
    <row r="460" spans="1:24" x14ac:dyDescent="0.3">
      <c r="A460" t="s">
        <v>1421</v>
      </c>
      <c r="B460" t="s">
        <v>1106</v>
      </c>
      <c r="C460" t="s">
        <v>46</v>
      </c>
      <c r="D460" t="s">
        <v>1106</v>
      </c>
      <c r="E460" t="s">
        <v>47</v>
      </c>
      <c r="F460" t="s">
        <v>383</v>
      </c>
      <c r="G460" t="s">
        <v>382</v>
      </c>
      <c r="H460" t="s">
        <v>17</v>
      </c>
      <c r="I460" t="s">
        <v>383</v>
      </c>
      <c r="J460" t="s">
        <v>18</v>
      </c>
      <c r="K460" t="s">
        <v>1106</v>
      </c>
      <c r="L460" t="s">
        <v>1106</v>
      </c>
      <c r="M460" t="s">
        <v>22</v>
      </c>
      <c r="N460" t="s">
        <v>1210</v>
      </c>
      <c r="O460" t="s">
        <v>1207</v>
      </c>
      <c r="P460" t="s">
        <v>405</v>
      </c>
      <c r="Q460" t="s">
        <v>1196</v>
      </c>
      <c r="R460" t="s">
        <v>47</v>
      </c>
      <c r="S460" t="s">
        <v>19</v>
      </c>
      <c r="T460" t="s">
        <v>53</v>
      </c>
      <c r="U460" t="s">
        <v>47</v>
      </c>
      <c r="V460" t="s">
        <v>1204</v>
      </c>
      <c r="W460" t="s">
        <v>1206</v>
      </c>
      <c r="X460" t="s">
        <v>1107</v>
      </c>
    </row>
    <row r="461" spans="1:24" x14ac:dyDescent="0.3">
      <c r="A461" t="s">
        <v>1421</v>
      </c>
      <c r="B461" t="s">
        <v>1108</v>
      </c>
      <c r="C461" t="s">
        <v>46</v>
      </c>
      <c r="D461" t="s">
        <v>1108</v>
      </c>
      <c r="E461" t="s">
        <v>47</v>
      </c>
      <c r="F461" t="s">
        <v>383</v>
      </c>
      <c r="G461" t="s">
        <v>382</v>
      </c>
      <c r="H461" t="s">
        <v>17</v>
      </c>
      <c r="I461" t="s">
        <v>383</v>
      </c>
      <c r="J461" t="s">
        <v>18</v>
      </c>
      <c r="K461" t="s">
        <v>1108</v>
      </c>
      <c r="L461" t="s">
        <v>1108</v>
      </c>
      <c r="M461" t="s">
        <v>22</v>
      </c>
      <c r="N461" t="s">
        <v>1210</v>
      </c>
      <c r="O461" t="s">
        <v>1207</v>
      </c>
      <c r="P461" t="s">
        <v>405</v>
      </c>
      <c r="Q461" t="s">
        <v>1196</v>
      </c>
      <c r="R461" t="s">
        <v>47</v>
      </c>
      <c r="S461" t="s">
        <v>19</v>
      </c>
      <c r="T461" t="s">
        <v>53</v>
      </c>
      <c r="U461" t="s">
        <v>47</v>
      </c>
      <c r="V461" t="s">
        <v>1204</v>
      </c>
      <c r="W461" t="s">
        <v>47</v>
      </c>
      <c r="X461" t="s">
        <v>1109</v>
      </c>
    </row>
    <row r="462" spans="1:24" x14ac:dyDescent="0.3">
      <c r="A462" t="s">
        <v>1421</v>
      </c>
      <c r="B462" t="s">
        <v>1110</v>
      </c>
      <c r="C462" t="s">
        <v>46</v>
      </c>
      <c r="D462" t="s">
        <v>1110</v>
      </c>
      <c r="E462" t="s">
        <v>47</v>
      </c>
      <c r="F462" t="s">
        <v>19</v>
      </c>
      <c r="G462" t="s">
        <v>21</v>
      </c>
      <c r="H462" t="s">
        <v>17</v>
      </c>
      <c r="I462" t="s">
        <v>19</v>
      </c>
      <c r="J462" t="s">
        <v>18</v>
      </c>
      <c r="K462" t="s">
        <v>1110</v>
      </c>
      <c r="L462" t="s">
        <v>1110</v>
      </c>
      <c r="M462" t="s">
        <v>22</v>
      </c>
      <c r="N462" t="s">
        <v>1209</v>
      </c>
      <c r="O462" t="s">
        <v>1207</v>
      </c>
      <c r="P462" t="s">
        <v>376</v>
      </c>
      <c r="Q462" t="s">
        <v>377</v>
      </c>
      <c r="R462" t="s">
        <v>47</v>
      </c>
      <c r="S462" t="s">
        <v>44</v>
      </c>
      <c r="T462" t="s">
        <v>45</v>
      </c>
      <c r="U462" t="s">
        <v>47</v>
      </c>
      <c r="V462" t="s">
        <v>1204</v>
      </c>
      <c r="W462" t="s">
        <v>47</v>
      </c>
      <c r="X462" t="s">
        <v>1111</v>
      </c>
    </row>
    <row r="463" spans="1:24" x14ac:dyDescent="0.3">
      <c r="A463" t="s">
        <v>1421</v>
      </c>
      <c r="B463" t="s">
        <v>1112</v>
      </c>
      <c r="C463" t="s">
        <v>46</v>
      </c>
      <c r="D463" t="s">
        <v>1112</v>
      </c>
      <c r="E463" t="s">
        <v>47</v>
      </c>
      <c r="F463" t="s">
        <v>383</v>
      </c>
      <c r="G463" t="s">
        <v>382</v>
      </c>
      <c r="H463" t="s">
        <v>17</v>
      </c>
      <c r="I463" t="s">
        <v>383</v>
      </c>
      <c r="J463" t="s">
        <v>18</v>
      </c>
      <c r="K463" t="s">
        <v>1112</v>
      </c>
      <c r="L463" t="s">
        <v>1112</v>
      </c>
      <c r="M463" t="s">
        <v>22</v>
      </c>
      <c r="N463" t="s">
        <v>1210</v>
      </c>
      <c r="O463" t="s">
        <v>1207</v>
      </c>
      <c r="P463" t="s">
        <v>376</v>
      </c>
      <c r="Q463" t="s">
        <v>377</v>
      </c>
      <c r="R463" t="s">
        <v>47</v>
      </c>
      <c r="S463" t="s">
        <v>19</v>
      </c>
      <c r="T463" t="s">
        <v>53</v>
      </c>
      <c r="U463" t="s">
        <v>47</v>
      </c>
      <c r="V463" t="s">
        <v>1204</v>
      </c>
      <c r="W463" t="s">
        <v>1206</v>
      </c>
      <c r="X463" t="s">
        <v>1113</v>
      </c>
    </row>
    <row r="464" spans="1:24" x14ac:dyDescent="0.3">
      <c r="A464" t="s">
        <v>1421</v>
      </c>
      <c r="B464" t="s">
        <v>1114</v>
      </c>
      <c r="C464" t="s">
        <v>46</v>
      </c>
      <c r="D464" t="s">
        <v>1114</v>
      </c>
      <c r="E464" t="s">
        <v>47</v>
      </c>
      <c r="F464" t="s">
        <v>383</v>
      </c>
      <c r="G464" t="s">
        <v>382</v>
      </c>
      <c r="H464" t="s">
        <v>17</v>
      </c>
      <c r="I464" t="s">
        <v>383</v>
      </c>
      <c r="J464" t="s">
        <v>18</v>
      </c>
      <c r="K464" t="s">
        <v>1114</v>
      </c>
      <c r="L464" t="s">
        <v>1114</v>
      </c>
      <c r="M464" t="s">
        <v>22</v>
      </c>
      <c r="N464" t="s">
        <v>1210</v>
      </c>
      <c r="O464" t="s">
        <v>1207</v>
      </c>
      <c r="P464" t="s">
        <v>376</v>
      </c>
      <c r="Q464" t="s">
        <v>377</v>
      </c>
      <c r="R464" t="s">
        <v>47</v>
      </c>
      <c r="S464" t="s">
        <v>19</v>
      </c>
      <c r="T464" t="s">
        <v>53</v>
      </c>
      <c r="U464" t="s">
        <v>47</v>
      </c>
      <c r="V464" t="s">
        <v>1204</v>
      </c>
      <c r="W464" t="s">
        <v>47</v>
      </c>
      <c r="X464" t="s">
        <v>1115</v>
      </c>
    </row>
    <row r="465" spans="1:24" x14ac:dyDescent="0.3">
      <c r="A465" t="s">
        <v>1421</v>
      </c>
      <c r="B465" t="s">
        <v>1116</v>
      </c>
      <c r="C465" t="s">
        <v>46</v>
      </c>
      <c r="D465" t="s">
        <v>1116</v>
      </c>
      <c r="E465" t="s">
        <v>47</v>
      </c>
      <c r="F465" t="s">
        <v>383</v>
      </c>
      <c r="G465" t="s">
        <v>382</v>
      </c>
      <c r="H465" t="s">
        <v>17</v>
      </c>
      <c r="I465" t="s">
        <v>383</v>
      </c>
      <c r="J465" t="s">
        <v>18</v>
      </c>
      <c r="K465" t="s">
        <v>1116</v>
      </c>
      <c r="L465" t="s">
        <v>1116</v>
      </c>
      <c r="M465" t="s">
        <v>22</v>
      </c>
      <c r="N465" t="s">
        <v>1209</v>
      </c>
      <c r="O465" t="s">
        <v>1207</v>
      </c>
      <c r="P465" t="s">
        <v>376</v>
      </c>
      <c r="Q465" t="s">
        <v>377</v>
      </c>
      <c r="R465" t="s">
        <v>47</v>
      </c>
      <c r="S465" t="s">
        <v>40</v>
      </c>
      <c r="T465" t="s">
        <v>41</v>
      </c>
      <c r="U465" t="s">
        <v>47</v>
      </c>
      <c r="V465" t="s">
        <v>1204</v>
      </c>
      <c r="W465" t="s">
        <v>1206</v>
      </c>
      <c r="X465" t="s">
        <v>1117</v>
      </c>
    </row>
    <row r="466" spans="1:24" x14ac:dyDescent="0.3">
      <c r="A466" t="s">
        <v>1421</v>
      </c>
      <c r="B466" t="s">
        <v>1118</v>
      </c>
      <c r="C466" t="s">
        <v>46</v>
      </c>
      <c r="D466" t="s">
        <v>1118</v>
      </c>
      <c r="E466" t="s">
        <v>47</v>
      </c>
      <c r="F466" t="s">
        <v>383</v>
      </c>
      <c r="G466" t="s">
        <v>382</v>
      </c>
      <c r="H466" t="s">
        <v>17</v>
      </c>
      <c r="I466" t="s">
        <v>383</v>
      </c>
      <c r="J466" t="s">
        <v>18</v>
      </c>
      <c r="K466" t="s">
        <v>1118</v>
      </c>
      <c r="L466" t="s">
        <v>1118</v>
      </c>
      <c r="M466" t="s">
        <v>22</v>
      </c>
      <c r="N466" t="s">
        <v>1209</v>
      </c>
      <c r="O466" t="s">
        <v>1207</v>
      </c>
      <c r="P466" t="s">
        <v>376</v>
      </c>
      <c r="Q466" t="s">
        <v>377</v>
      </c>
      <c r="R466" t="s">
        <v>47</v>
      </c>
      <c r="S466" t="s">
        <v>40</v>
      </c>
      <c r="T466" t="s">
        <v>41</v>
      </c>
      <c r="U466" t="s">
        <v>47</v>
      </c>
      <c r="V466" t="s">
        <v>1204</v>
      </c>
      <c r="W466" t="s">
        <v>47</v>
      </c>
      <c r="X466" t="s">
        <v>1119</v>
      </c>
    </row>
    <row r="467" spans="1:24" x14ac:dyDescent="0.3">
      <c r="A467" t="s">
        <v>1421</v>
      </c>
      <c r="B467" t="s">
        <v>1120</v>
      </c>
      <c r="C467" t="s">
        <v>46</v>
      </c>
      <c r="D467" t="s">
        <v>1120</v>
      </c>
      <c r="E467" t="s">
        <v>47</v>
      </c>
      <c r="F467" t="s">
        <v>19</v>
      </c>
      <c r="G467" t="s">
        <v>21</v>
      </c>
      <c r="H467" t="s">
        <v>17</v>
      </c>
      <c r="I467" t="s">
        <v>19</v>
      </c>
      <c r="J467" t="s">
        <v>18</v>
      </c>
      <c r="K467" t="s">
        <v>1120</v>
      </c>
      <c r="L467" t="s">
        <v>1120</v>
      </c>
      <c r="M467" t="s">
        <v>22</v>
      </c>
      <c r="N467" t="s">
        <v>1210</v>
      </c>
      <c r="O467" t="s">
        <v>1207</v>
      </c>
      <c r="P467" t="s">
        <v>376</v>
      </c>
      <c r="Q467" t="s">
        <v>377</v>
      </c>
      <c r="R467" t="s">
        <v>47</v>
      </c>
      <c r="S467" t="s">
        <v>383</v>
      </c>
      <c r="T467" t="s">
        <v>392</v>
      </c>
      <c r="U467" t="s">
        <v>47</v>
      </c>
      <c r="V467" t="s">
        <v>1204</v>
      </c>
      <c r="W467" t="s">
        <v>1206</v>
      </c>
      <c r="X467" t="s">
        <v>1121</v>
      </c>
    </row>
    <row r="468" spans="1:24" x14ac:dyDescent="0.3">
      <c r="A468" t="s">
        <v>1421</v>
      </c>
      <c r="B468" t="s">
        <v>1122</v>
      </c>
      <c r="C468" t="s">
        <v>46</v>
      </c>
      <c r="D468" t="s">
        <v>1122</v>
      </c>
      <c r="E468" t="s">
        <v>47</v>
      </c>
      <c r="F468" t="s">
        <v>19</v>
      </c>
      <c r="G468" t="s">
        <v>21</v>
      </c>
      <c r="H468" t="s">
        <v>17</v>
      </c>
      <c r="I468" t="s">
        <v>19</v>
      </c>
      <c r="J468" t="s">
        <v>18</v>
      </c>
      <c r="K468" t="s">
        <v>1122</v>
      </c>
      <c r="L468" t="s">
        <v>1122</v>
      </c>
      <c r="M468" t="s">
        <v>22</v>
      </c>
      <c r="N468" t="s">
        <v>1210</v>
      </c>
      <c r="O468" t="s">
        <v>1207</v>
      </c>
      <c r="P468" t="s">
        <v>376</v>
      </c>
      <c r="Q468" t="s">
        <v>377</v>
      </c>
      <c r="R468" t="s">
        <v>47</v>
      </c>
      <c r="S468" t="s">
        <v>383</v>
      </c>
      <c r="T468" t="s">
        <v>392</v>
      </c>
      <c r="U468" t="s">
        <v>47</v>
      </c>
      <c r="V468" t="s">
        <v>1204</v>
      </c>
      <c r="W468" t="s">
        <v>47</v>
      </c>
      <c r="X468" t="s">
        <v>1123</v>
      </c>
    </row>
    <row r="469" spans="1:24" x14ac:dyDescent="0.3">
      <c r="A469" t="s">
        <v>1421</v>
      </c>
      <c r="B469" t="s">
        <v>1124</v>
      </c>
      <c r="C469" t="s">
        <v>46</v>
      </c>
      <c r="D469" t="s">
        <v>1124</v>
      </c>
      <c r="E469" t="s">
        <v>47</v>
      </c>
      <c r="F469" t="s">
        <v>19</v>
      </c>
      <c r="G469" t="s">
        <v>21</v>
      </c>
      <c r="H469" t="s">
        <v>17</v>
      </c>
      <c r="I469" t="s">
        <v>19</v>
      </c>
      <c r="J469" t="s">
        <v>18</v>
      </c>
      <c r="K469" t="s">
        <v>1124</v>
      </c>
      <c r="L469" t="s">
        <v>1124</v>
      </c>
      <c r="M469" t="s">
        <v>22</v>
      </c>
      <c r="N469" t="s">
        <v>1209</v>
      </c>
      <c r="O469" t="s">
        <v>1207</v>
      </c>
      <c r="P469" t="s">
        <v>376</v>
      </c>
      <c r="Q469" t="s">
        <v>377</v>
      </c>
      <c r="R469" t="s">
        <v>47</v>
      </c>
      <c r="S469" t="s">
        <v>393</v>
      </c>
      <c r="T469" t="s">
        <v>391</v>
      </c>
      <c r="U469" t="s">
        <v>47</v>
      </c>
      <c r="V469" t="s">
        <v>1204</v>
      </c>
      <c r="W469" t="s">
        <v>1206</v>
      </c>
      <c r="X469" t="s">
        <v>1125</v>
      </c>
    </row>
    <row r="470" spans="1:24" x14ac:dyDescent="0.3">
      <c r="A470" t="s">
        <v>1421</v>
      </c>
      <c r="B470" t="s">
        <v>1126</v>
      </c>
      <c r="C470" t="s">
        <v>46</v>
      </c>
      <c r="D470" t="s">
        <v>1126</v>
      </c>
      <c r="E470" t="s">
        <v>47</v>
      </c>
      <c r="F470" t="s">
        <v>19</v>
      </c>
      <c r="G470" t="s">
        <v>21</v>
      </c>
      <c r="H470" t="s">
        <v>17</v>
      </c>
      <c r="I470" t="s">
        <v>19</v>
      </c>
      <c r="J470" t="s">
        <v>18</v>
      </c>
      <c r="K470" t="s">
        <v>1126</v>
      </c>
      <c r="L470" t="s">
        <v>1126</v>
      </c>
      <c r="M470" t="s">
        <v>22</v>
      </c>
      <c r="N470" t="s">
        <v>1209</v>
      </c>
      <c r="O470" t="s">
        <v>1207</v>
      </c>
      <c r="P470" t="s">
        <v>376</v>
      </c>
      <c r="Q470" t="s">
        <v>377</v>
      </c>
      <c r="R470" t="s">
        <v>47</v>
      </c>
      <c r="S470" t="s">
        <v>393</v>
      </c>
      <c r="T470" t="s">
        <v>391</v>
      </c>
      <c r="U470" t="s">
        <v>47</v>
      </c>
      <c r="V470" t="s">
        <v>1204</v>
      </c>
      <c r="W470" t="s">
        <v>47</v>
      </c>
      <c r="X470" t="s">
        <v>1127</v>
      </c>
    </row>
    <row r="471" spans="1:24" x14ac:dyDescent="0.3">
      <c r="A471" t="s">
        <v>1421</v>
      </c>
      <c r="B471" t="s">
        <v>1128</v>
      </c>
      <c r="C471" t="s">
        <v>46</v>
      </c>
      <c r="D471" t="s">
        <v>1128</v>
      </c>
      <c r="E471" t="s">
        <v>47</v>
      </c>
      <c r="F471" t="s">
        <v>383</v>
      </c>
      <c r="G471" t="s">
        <v>382</v>
      </c>
      <c r="H471" t="s">
        <v>17</v>
      </c>
      <c r="I471" t="s">
        <v>383</v>
      </c>
      <c r="J471" t="s">
        <v>18</v>
      </c>
      <c r="K471" t="s">
        <v>1128</v>
      </c>
      <c r="L471" t="s">
        <v>1128</v>
      </c>
      <c r="M471" t="s">
        <v>22</v>
      </c>
      <c r="N471" t="s">
        <v>1209</v>
      </c>
      <c r="O471" t="s">
        <v>1207</v>
      </c>
      <c r="P471" t="s">
        <v>376</v>
      </c>
      <c r="Q471" t="s">
        <v>377</v>
      </c>
      <c r="R471" t="s">
        <v>47</v>
      </c>
      <c r="S471" t="s">
        <v>44</v>
      </c>
      <c r="T471" t="s">
        <v>45</v>
      </c>
      <c r="U471" t="s">
        <v>47</v>
      </c>
      <c r="V471" t="s">
        <v>1204</v>
      </c>
      <c r="W471" t="s">
        <v>47</v>
      </c>
      <c r="X471" t="s">
        <v>1129</v>
      </c>
    </row>
    <row r="472" spans="1:24" x14ac:dyDescent="0.3">
      <c r="A472" t="s">
        <v>1421</v>
      </c>
      <c r="B472" t="s">
        <v>1130</v>
      </c>
      <c r="C472" t="s">
        <v>46</v>
      </c>
      <c r="D472" t="s">
        <v>1130</v>
      </c>
      <c r="E472" t="s">
        <v>47</v>
      </c>
      <c r="F472" t="s">
        <v>383</v>
      </c>
      <c r="G472" t="s">
        <v>382</v>
      </c>
      <c r="H472" t="s">
        <v>17</v>
      </c>
      <c r="I472" t="s">
        <v>383</v>
      </c>
      <c r="J472" t="s">
        <v>18</v>
      </c>
      <c r="K472" t="s">
        <v>1130</v>
      </c>
      <c r="L472" t="s">
        <v>1130</v>
      </c>
      <c r="M472" t="s">
        <v>22</v>
      </c>
      <c r="N472" t="s">
        <v>1209</v>
      </c>
      <c r="O472" t="s">
        <v>1207</v>
      </c>
      <c r="P472" t="s">
        <v>376</v>
      </c>
      <c r="Q472" t="s">
        <v>377</v>
      </c>
      <c r="R472" t="s">
        <v>47</v>
      </c>
      <c r="S472" t="s">
        <v>44</v>
      </c>
      <c r="T472" t="s">
        <v>45</v>
      </c>
      <c r="U472" t="s">
        <v>47</v>
      </c>
      <c r="V472" t="s">
        <v>1204</v>
      </c>
      <c r="W472" t="s">
        <v>1206</v>
      </c>
      <c r="X472" t="s">
        <v>1131</v>
      </c>
    </row>
    <row r="473" spans="1:24" x14ac:dyDescent="0.3">
      <c r="A473" t="s">
        <v>1421</v>
      </c>
      <c r="B473" t="s">
        <v>1132</v>
      </c>
      <c r="C473" t="s">
        <v>46</v>
      </c>
      <c r="D473" t="s">
        <v>1132</v>
      </c>
      <c r="E473" t="s">
        <v>47</v>
      </c>
      <c r="F473" t="s">
        <v>383</v>
      </c>
      <c r="G473" t="s">
        <v>382</v>
      </c>
      <c r="H473" t="s">
        <v>17</v>
      </c>
      <c r="I473" t="s">
        <v>383</v>
      </c>
      <c r="J473" t="s">
        <v>18</v>
      </c>
      <c r="K473" t="s">
        <v>1132</v>
      </c>
      <c r="L473" t="s">
        <v>1132</v>
      </c>
      <c r="M473" t="s">
        <v>22</v>
      </c>
      <c r="N473" t="s">
        <v>1209</v>
      </c>
      <c r="O473" t="s">
        <v>1207</v>
      </c>
      <c r="P473" t="s">
        <v>376</v>
      </c>
      <c r="Q473" t="s">
        <v>377</v>
      </c>
      <c r="R473" t="s">
        <v>47</v>
      </c>
      <c r="S473" t="s">
        <v>44</v>
      </c>
      <c r="T473" t="s">
        <v>45</v>
      </c>
      <c r="U473" t="s">
        <v>47</v>
      </c>
      <c r="V473" t="s">
        <v>1204</v>
      </c>
      <c r="W473" t="s">
        <v>47</v>
      </c>
      <c r="X473" t="s">
        <v>1133</v>
      </c>
    </row>
    <row r="474" spans="1:24" x14ac:dyDescent="0.3">
      <c r="A474" t="s">
        <v>1421</v>
      </c>
      <c r="B474" t="s">
        <v>1134</v>
      </c>
      <c r="C474" t="s">
        <v>46</v>
      </c>
      <c r="D474" t="s">
        <v>1134</v>
      </c>
      <c r="E474" t="s">
        <v>47</v>
      </c>
      <c r="F474" t="s">
        <v>383</v>
      </c>
      <c r="G474" t="s">
        <v>382</v>
      </c>
      <c r="H474" t="s">
        <v>17</v>
      </c>
      <c r="I474" t="s">
        <v>383</v>
      </c>
      <c r="J474" t="s">
        <v>18</v>
      </c>
      <c r="K474" t="s">
        <v>1134</v>
      </c>
      <c r="L474" t="s">
        <v>1134</v>
      </c>
      <c r="M474" t="s">
        <v>22</v>
      </c>
      <c r="N474" t="s">
        <v>1209</v>
      </c>
      <c r="O474" t="s">
        <v>1207</v>
      </c>
      <c r="P474" t="s">
        <v>405</v>
      </c>
      <c r="Q474" t="s">
        <v>1196</v>
      </c>
      <c r="R474" t="s">
        <v>47</v>
      </c>
      <c r="S474" t="s">
        <v>44</v>
      </c>
      <c r="T474" t="s">
        <v>45</v>
      </c>
      <c r="U474" t="s">
        <v>47</v>
      </c>
      <c r="V474" t="s">
        <v>1204</v>
      </c>
      <c r="W474" t="s">
        <v>1206</v>
      </c>
      <c r="X474" t="s">
        <v>1135</v>
      </c>
    </row>
    <row r="475" spans="1:24" x14ac:dyDescent="0.3">
      <c r="A475" t="s">
        <v>1421</v>
      </c>
      <c r="B475" t="s">
        <v>1136</v>
      </c>
      <c r="C475" t="s">
        <v>46</v>
      </c>
      <c r="D475" t="s">
        <v>1136</v>
      </c>
      <c r="E475" t="s">
        <v>47</v>
      </c>
      <c r="F475" t="s">
        <v>383</v>
      </c>
      <c r="G475" t="s">
        <v>382</v>
      </c>
      <c r="H475" t="s">
        <v>17</v>
      </c>
      <c r="I475" t="s">
        <v>383</v>
      </c>
      <c r="J475" t="s">
        <v>18</v>
      </c>
      <c r="K475" t="s">
        <v>1136</v>
      </c>
      <c r="L475" t="s">
        <v>1136</v>
      </c>
      <c r="M475" t="s">
        <v>22</v>
      </c>
      <c r="N475" t="s">
        <v>1209</v>
      </c>
      <c r="O475" t="s">
        <v>1207</v>
      </c>
      <c r="P475" t="s">
        <v>405</v>
      </c>
      <c r="Q475" t="s">
        <v>1196</v>
      </c>
      <c r="R475" t="s">
        <v>47</v>
      </c>
      <c r="S475" t="s">
        <v>44</v>
      </c>
      <c r="T475" t="s">
        <v>45</v>
      </c>
      <c r="U475" t="s">
        <v>47</v>
      </c>
      <c r="V475" t="s">
        <v>1204</v>
      </c>
      <c r="W475" t="s">
        <v>47</v>
      </c>
      <c r="X475" t="s">
        <v>1137</v>
      </c>
    </row>
    <row r="476" spans="1:24" x14ac:dyDescent="0.3">
      <c r="A476" t="s">
        <v>1421</v>
      </c>
      <c r="B476" t="s">
        <v>1138</v>
      </c>
      <c r="C476" t="s">
        <v>46</v>
      </c>
      <c r="D476" t="s">
        <v>1138</v>
      </c>
      <c r="E476" t="s">
        <v>47</v>
      </c>
      <c r="F476" t="s">
        <v>383</v>
      </c>
      <c r="G476" t="s">
        <v>382</v>
      </c>
      <c r="H476" t="s">
        <v>17</v>
      </c>
      <c r="I476" t="s">
        <v>383</v>
      </c>
      <c r="J476" t="s">
        <v>18</v>
      </c>
      <c r="K476" t="s">
        <v>1138</v>
      </c>
      <c r="L476" t="s">
        <v>1138</v>
      </c>
      <c r="M476" t="s">
        <v>22</v>
      </c>
      <c r="N476" t="s">
        <v>1210</v>
      </c>
      <c r="O476" t="s">
        <v>1207</v>
      </c>
      <c r="P476" t="s">
        <v>405</v>
      </c>
      <c r="Q476" t="s">
        <v>1196</v>
      </c>
      <c r="R476" t="s">
        <v>47</v>
      </c>
      <c r="S476" t="s">
        <v>56</v>
      </c>
      <c r="T476" t="s">
        <v>57</v>
      </c>
      <c r="U476" t="s">
        <v>47</v>
      </c>
      <c r="V476" t="s">
        <v>1204</v>
      </c>
      <c r="W476" t="s">
        <v>1206</v>
      </c>
      <c r="X476" t="s">
        <v>1139</v>
      </c>
    </row>
    <row r="477" spans="1:24" x14ac:dyDescent="0.3">
      <c r="A477" t="s">
        <v>1421</v>
      </c>
      <c r="B477" t="s">
        <v>1140</v>
      </c>
      <c r="C477" t="s">
        <v>46</v>
      </c>
      <c r="D477" t="s">
        <v>1140</v>
      </c>
      <c r="E477" t="s">
        <v>47</v>
      </c>
      <c r="F477" t="s">
        <v>383</v>
      </c>
      <c r="G477" t="s">
        <v>382</v>
      </c>
      <c r="H477" t="s">
        <v>17</v>
      </c>
      <c r="I477" t="s">
        <v>383</v>
      </c>
      <c r="J477" t="s">
        <v>18</v>
      </c>
      <c r="K477" t="s">
        <v>1140</v>
      </c>
      <c r="L477" t="s">
        <v>1140</v>
      </c>
      <c r="M477" t="s">
        <v>22</v>
      </c>
      <c r="N477" t="s">
        <v>1210</v>
      </c>
      <c r="O477" t="s">
        <v>1207</v>
      </c>
      <c r="P477" t="s">
        <v>405</v>
      </c>
      <c r="Q477" t="s">
        <v>1196</v>
      </c>
      <c r="R477" t="s">
        <v>47</v>
      </c>
      <c r="S477" t="s">
        <v>56</v>
      </c>
      <c r="T477" t="s">
        <v>57</v>
      </c>
      <c r="U477" t="s">
        <v>47</v>
      </c>
      <c r="V477" t="s">
        <v>1204</v>
      </c>
      <c r="W477" t="s">
        <v>47</v>
      </c>
      <c r="X477" t="s">
        <v>1141</v>
      </c>
    </row>
    <row r="478" spans="1:24" x14ac:dyDescent="0.3">
      <c r="A478" t="s">
        <v>1421</v>
      </c>
      <c r="B478" t="s">
        <v>1142</v>
      </c>
      <c r="C478" t="s">
        <v>46</v>
      </c>
      <c r="D478" t="s">
        <v>1142</v>
      </c>
      <c r="E478" t="s">
        <v>47</v>
      </c>
      <c r="F478" t="s">
        <v>19</v>
      </c>
      <c r="G478" t="s">
        <v>21</v>
      </c>
      <c r="H478" t="s">
        <v>17</v>
      </c>
      <c r="I478" t="s">
        <v>19</v>
      </c>
      <c r="J478" t="s">
        <v>18</v>
      </c>
      <c r="K478" t="s">
        <v>1142</v>
      </c>
      <c r="L478" t="s">
        <v>1142</v>
      </c>
      <c r="M478" t="s">
        <v>22</v>
      </c>
      <c r="N478" t="s">
        <v>1209</v>
      </c>
      <c r="O478" t="s">
        <v>1207</v>
      </c>
      <c r="P478" t="s">
        <v>376</v>
      </c>
      <c r="Q478" t="s">
        <v>377</v>
      </c>
      <c r="R478" t="s">
        <v>47</v>
      </c>
      <c r="S478" t="s">
        <v>42</v>
      </c>
      <c r="T478" t="s">
        <v>37</v>
      </c>
      <c r="U478" t="s">
        <v>1200</v>
      </c>
      <c r="V478" t="s">
        <v>1204</v>
      </c>
      <c r="W478" t="s">
        <v>47</v>
      </c>
      <c r="X478" t="s">
        <v>1143</v>
      </c>
    </row>
    <row r="479" spans="1:24" x14ac:dyDescent="0.3">
      <c r="A479" t="s">
        <v>1421</v>
      </c>
      <c r="B479" t="s">
        <v>1144</v>
      </c>
      <c r="C479" t="s">
        <v>46</v>
      </c>
      <c r="D479" t="s">
        <v>1144</v>
      </c>
      <c r="E479" t="s">
        <v>47</v>
      </c>
      <c r="F479" t="s">
        <v>19</v>
      </c>
      <c r="G479" t="s">
        <v>21</v>
      </c>
      <c r="H479" t="s">
        <v>17</v>
      </c>
      <c r="I479" t="s">
        <v>19</v>
      </c>
      <c r="J479" t="s">
        <v>18</v>
      </c>
      <c r="K479" t="s">
        <v>1144</v>
      </c>
      <c r="L479" t="s">
        <v>1144</v>
      </c>
      <c r="M479" t="s">
        <v>22</v>
      </c>
      <c r="N479" t="s">
        <v>1209</v>
      </c>
      <c r="O479" t="s">
        <v>1207</v>
      </c>
      <c r="P479" t="s">
        <v>376</v>
      </c>
      <c r="Q479" t="s">
        <v>377</v>
      </c>
      <c r="R479" t="s">
        <v>47</v>
      </c>
      <c r="S479" t="s">
        <v>42</v>
      </c>
      <c r="T479" t="s">
        <v>37</v>
      </c>
      <c r="U479" t="s">
        <v>1201</v>
      </c>
      <c r="V479" t="s">
        <v>1204</v>
      </c>
      <c r="W479" t="s">
        <v>47</v>
      </c>
      <c r="X479" t="s">
        <v>1145</v>
      </c>
    </row>
    <row r="480" spans="1:24" x14ac:dyDescent="0.3">
      <c r="A480" t="s">
        <v>1421</v>
      </c>
      <c r="B480" t="s">
        <v>1146</v>
      </c>
      <c r="C480" t="s">
        <v>46</v>
      </c>
      <c r="D480" t="s">
        <v>1146</v>
      </c>
      <c r="E480" t="s">
        <v>47</v>
      </c>
      <c r="F480" t="s">
        <v>19</v>
      </c>
      <c r="G480" t="s">
        <v>21</v>
      </c>
      <c r="H480" t="s">
        <v>17</v>
      </c>
      <c r="I480" t="s">
        <v>19</v>
      </c>
      <c r="J480" t="s">
        <v>18</v>
      </c>
      <c r="K480" t="s">
        <v>1146</v>
      </c>
      <c r="L480" t="s">
        <v>1146</v>
      </c>
      <c r="M480" t="s">
        <v>22</v>
      </c>
      <c r="N480" t="s">
        <v>1209</v>
      </c>
      <c r="O480" t="s">
        <v>1207</v>
      </c>
      <c r="P480" t="s">
        <v>376</v>
      </c>
      <c r="Q480" t="s">
        <v>377</v>
      </c>
      <c r="R480" t="s">
        <v>47</v>
      </c>
      <c r="S480" t="s">
        <v>42</v>
      </c>
      <c r="T480" t="s">
        <v>37</v>
      </c>
      <c r="U480" t="s">
        <v>1202</v>
      </c>
      <c r="V480" t="s">
        <v>1204</v>
      </c>
      <c r="W480" t="s">
        <v>47</v>
      </c>
      <c r="X480" t="s">
        <v>1147</v>
      </c>
    </row>
    <row r="481" spans="1:24" x14ac:dyDescent="0.3">
      <c r="A481" t="s">
        <v>1421</v>
      </c>
      <c r="B481" t="s">
        <v>1148</v>
      </c>
      <c r="C481" t="s">
        <v>46</v>
      </c>
      <c r="D481" t="s">
        <v>1148</v>
      </c>
      <c r="E481" t="s">
        <v>47</v>
      </c>
      <c r="F481" t="s">
        <v>383</v>
      </c>
      <c r="G481" t="s">
        <v>382</v>
      </c>
      <c r="H481" t="s">
        <v>17</v>
      </c>
      <c r="I481" t="s">
        <v>383</v>
      </c>
      <c r="J481" t="s">
        <v>18</v>
      </c>
      <c r="K481" t="s">
        <v>1148</v>
      </c>
      <c r="L481" t="s">
        <v>1148</v>
      </c>
      <c r="M481" t="s">
        <v>22</v>
      </c>
      <c r="N481" t="s">
        <v>1209</v>
      </c>
      <c r="O481" t="s">
        <v>1207</v>
      </c>
      <c r="P481" t="s">
        <v>376</v>
      </c>
      <c r="Q481" t="s">
        <v>377</v>
      </c>
      <c r="R481" t="s">
        <v>47</v>
      </c>
      <c r="S481" t="s">
        <v>42</v>
      </c>
      <c r="T481" t="s">
        <v>37</v>
      </c>
      <c r="U481" t="s">
        <v>1200</v>
      </c>
      <c r="V481" t="s">
        <v>1204</v>
      </c>
      <c r="W481" t="s">
        <v>47</v>
      </c>
      <c r="X481" t="s">
        <v>1149</v>
      </c>
    </row>
    <row r="482" spans="1:24" x14ac:dyDescent="0.3">
      <c r="A482" t="s">
        <v>1421</v>
      </c>
      <c r="B482" t="s">
        <v>1150</v>
      </c>
      <c r="C482" t="s">
        <v>46</v>
      </c>
      <c r="D482" t="s">
        <v>1150</v>
      </c>
      <c r="E482" t="s">
        <v>47</v>
      </c>
      <c r="F482" t="s">
        <v>383</v>
      </c>
      <c r="G482" t="s">
        <v>382</v>
      </c>
      <c r="H482" t="s">
        <v>17</v>
      </c>
      <c r="I482" t="s">
        <v>383</v>
      </c>
      <c r="J482" t="s">
        <v>18</v>
      </c>
      <c r="K482" t="s">
        <v>1150</v>
      </c>
      <c r="L482" t="s">
        <v>1150</v>
      </c>
      <c r="M482" t="s">
        <v>22</v>
      </c>
      <c r="N482" t="s">
        <v>1209</v>
      </c>
      <c r="O482" t="s">
        <v>1207</v>
      </c>
      <c r="P482" t="s">
        <v>376</v>
      </c>
      <c r="Q482" t="s">
        <v>377</v>
      </c>
      <c r="R482" t="s">
        <v>47</v>
      </c>
      <c r="S482" t="s">
        <v>42</v>
      </c>
      <c r="T482" t="s">
        <v>37</v>
      </c>
      <c r="U482" t="s">
        <v>1201</v>
      </c>
      <c r="V482" t="s">
        <v>1204</v>
      </c>
      <c r="W482" t="s">
        <v>47</v>
      </c>
      <c r="X482" t="s">
        <v>1151</v>
      </c>
    </row>
    <row r="483" spans="1:24" x14ac:dyDescent="0.3">
      <c r="A483" t="s">
        <v>1421</v>
      </c>
      <c r="B483" t="s">
        <v>1152</v>
      </c>
      <c r="C483" t="s">
        <v>46</v>
      </c>
      <c r="D483" t="s">
        <v>1152</v>
      </c>
      <c r="E483" t="s">
        <v>47</v>
      </c>
      <c r="F483" t="s">
        <v>383</v>
      </c>
      <c r="G483" t="s">
        <v>382</v>
      </c>
      <c r="H483" t="s">
        <v>17</v>
      </c>
      <c r="I483" t="s">
        <v>383</v>
      </c>
      <c r="J483" t="s">
        <v>18</v>
      </c>
      <c r="K483" t="s">
        <v>1152</v>
      </c>
      <c r="L483" t="s">
        <v>1152</v>
      </c>
      <c r="M483" t="s">
        <v>22</v>
      </c>
      <c r="N483" t="s">
        <v>1209</v>
      </c>
      <c r="O483" t="s">
        <v>1207</v>
      </c>
      <c r="P483" t="s">
        <v>376</v>
      </c>
      <c r="Q483" t="s">
        <v>377</v>
      </c>
      <c r="R483" t="s">
        <v>47</v>
      </c>
      <c r="S483" t="s">
        <v>42</v>
      </c>
      <c r="T483" t="s">
        <v>37</v>
      </c>
      <c r="U483" t="s">
        <v>1202</v>
      </c>
      <c r="V483" t="s">
        <v>1204</v>
      </c>
      <c r="W483" t="s">
        <v>47</v>
      </c>
      <c r="X483" t="s">
        <v>1153</v>
      </c>
    </row>
    <row r="484" spans="1:24" x14ac:dyDescent="0.3">
      <c r="A484" t="s">
        <v>1421</v>
      </c>
      <c r="B484" t="s">
        <v>1154</v>
      </c>
      <c r="C484" t="s">
        <v>46</v>
      </c>
      <c r="D484" t="s">
        <v>1154</v>
      </c>
      <c r="E484" t="s">
        <v>47</v>
      </c>
      <c r="F484" t="s">
        <v>383</v>
      </c>
      <c r="G484" t="s">
        <v>382</v>
      </c>
      <c r="H484" t="s">
        <v>17</v>
      </c>
      <c r="I484" t="s">
        <v>383</v>
      </c>
      <c r="J484" t="s">
        <v>18</v>
      </c>
      <c r="K484" t="s">
        <v>1154</v>
      </c>
      <c r="L484" t="s">
        <v>1154</v>
      </c>
      <c r="M484" t="s">
        <v>22</v>
      </c>
      <c r="N484" t="s">
        <v>1209</v>
      </c>
      <c r="O484" t="s">
        <v>1207</v>
      </c>
      <c r="P484" t="s">
        <v>376</v>
      </c>
      <c r="Q484" t="s">
        <v>377</v>
      </c>
      <c r="R484" t="s">
        <v>47</v>
      </c>
      <c r="S484" t="s">
        <v>42</v>
      </c>
      <c r="T484" t="s">
        <v>37</v>
      </c>
      <c r="U484" t="s">
        <v>1200</v>
      </c>
      <c r="V484" t="s">
        <v>1204</v>
      </c>
      <c r="W484" t="s">
        <v>47</v>
      </c>
      <c r="X484" t="s">
        <v>1155</v>
      </c>
    </row>
    <row r="485" spans="1:24" x14ac:dyDescent="0.3">
      <c r="A485" t="s">
        <v>1421</v>
      </c>
      <c r="B485" t="s">
        <v>1156</v>
      </c>
      <c r="C485" t="s">
        <v>46</v>
      </c>
      <c r="D485" t="s">
        <v>1156</v>
      </c>
      <c r="E485" t="s">
        <v>47</v>
      </c>
      <c r="F485" t="s">
        <v>383</v>
      </c>
      <c r="G485" t="s">
        <v>382</v>
      </c>
      <c r="H485" t="s">
        <v>17</v>
      </c>
      <c r="I485" t="s">
        <v>383</v>
      </c>
      <c r="J485" t="s">
        <v>18</v>
      </c>
      <c r="K485" t="s">
        <v>1156</v>
      </c>
      <c r="L485" t="s">
        <v>1156</v>
      </c>
      <c r="M485" t="s">
        <v>22</v>
      </c>
      <c r="N485" t="s">
        <v>1209</v>
      </c>
      <c r="O485" t="s">
        <v>1207</v>
      </c>
      <c r="P485" t="s">
        <v>376</v>
      </c>
      <c r="Q485" t="s">
        <v>377</v>
      </c>
      <c r="R485" t="s">
        <v>47</v>
      </c>
      <c r="S485" t="s">
        <v>42</v>
      </c>
      <c r="T485" t="s">
        <v>37</v>
      </c>
      <c r="U485" t="s">
        <v>1201</v>
      </c>
      <c r="V485" t="s">
        <v>1204</v>
      </c>
      <c r="W485" t="s">
        <v>47</v>
      </c>
      <c r="X485" t="s">
        <v>1157</v>
      </c>
    </row>
    <row r="486" spans="1:24" x14ac:dyDescent="0.3">
      <c r="A486" t="s">
        <v>1421</v>
      </c>
      <c r="B486" t="s">
        <v>1158</v>
      </c>
      <c r="C486" t="s">
        <v>46</v>
      </c>
      <c r="D486" t="s">
        <v>1158</v>
      </c>
      <c r="E486" t="s">
        <v>47</v>
      </c>
      <c r="F486" t="s">
        <v>383</v>
      </c>
      <c r="G486" t="s">
        <v>382</v>
      </c>
      <c r="H486" t="s">
        <v>17</v>
      </c>
      <c r="I486" t="s">
        <v>383</v>
      </c>
      <c r="J486" t="s">
        <v>18</v>
      </c>
      <c r="K486" t="s">
        <v>1158</v>
      </c>
      <c r="L486" t="s">
        <v>1158</v>
      </c>
      <c r="M486" t="s">
        <v>22</v>
      </c>
      <c r="N486" t="s">
        <v>1209</v>
      </c>
      <c r="O486" t="s">
        <v>1207</v>
      </c>
      <c r="P486" t="s">
        <v>376</v>
      </c>
      <c r="Q486" t="s">
        <v>377</v>
      </c>
      <c r="R486" t="s">
        <v>47</v>
      </c>
      <c r="S486" t="s">
        <v>42</v>
      </c>
      <c r="T486" t="s">
        <v>37</v>
      </c>
      <c r="U486" t="s">
        <v>1202</v>
      </c>
      <c r="V486" t="s">
        <v>1204</v>
      </c>
      <c r="W486" t="s">
        <v>47</v>
      </c>
      <c r="X486" t="s">
        <v>1159</v>
      </c>
    </row>
    <row r="487" spans="1:24" x14ac:dyDescent="0.3">
      <c r="A487" t="s">
        <v>1421</v>
      </c>
      <c r="B487" t="s">
        <v>1160</v>
      </c>
      <c r="C487" t="s">
        <v>46</v>
      </c>
      <c r="D487" t="s">
        <v>1160</v>
      </c>
      <c r="E487" t="s">
        <v>47</v>
      </c>
      <c r="F487" t="s">
        <v>19</v>
      </c>
      <c r="G487" t="s">
        <v>21</v>
      </c>
      <c r="H487" t="s">
        <v>17</v>
      </c>
      <c r="I487" t="s">
        <v>19</v>
      </c>
      <c r="J487" t="s">
        <v>18</v>
      </c>
      <c r="K487" t="s">
        <v>1160</v>
      </c>
      <c r="L487" t="s">
        <v>1160</v>
      </c>
      <c r="M487" t="s">
        <v>22</v>
      </c>
      <c r="N487" t="s">
        <v>1209</v>
      </c>
      <c r="O487" t="s">
        <v>1207</v>
      </c>
      <c r="P487" t="s">
        <v>376</v>
      </c>
      <c r="Q487" t="s">
        <v>377</v>
      </c>
      <c r="R487" t="s">
        <v>47</v>
      </c>
      <c r="S487" t="s">
        <v>393</v>
      </c>
      <c r="T487" t="s">
        <v>391</v>
      </c>
      <c r="U487" t="s">
        <v>47</v>
      </c>
      <c r="V487" t="s">
        <v>1204</v>
      </c>
      <c r="W487" t="s">
        <v>1206</v>
      </c>
      <c r="X487" t="s">
        <v>1161</v>
      </c>
    </row>
    <row r="488" spans="1:24" x14ac:dyDescent="0.3">
      <c r="A488" t="s">
        <v>1421</v>
      </c>
      <c r="B488" t="s">
        <v>1162</v>
      </c>
      <c r="C488" t="s">
        <v>46</v>
      </c>
      <c r="D488" t="s">
        <v>1162</v>
      </c>
      <c r="E488" t="s">
        <v>47</v>
      </c>
      <c r="F488" t="s">
        <v>19</v>
      </c>
      <c r="G488" t="s">
        <v>21</v>
      </c>
      <c r="H488" t="s">
        <v>17</v>
      </c>
      <c r="I488" t="s">
        <v>19</v>
      </c>
      <c r="J488" t="s">
        <v>18</v>
      </c>
      <c r="K488" t="s">
        <v>1162</v>
      </c>
      <c r="L488" t="s">
        <v>1162</v>
      </c>
      <c r="M488" t="s">
        <v>22</v>
      </c>
      <c r="N488" t="s">
        <v>1209</v>
      </c>
      <c r="O488" t="s">
        <v>1207</v>
      </c>
      <c r="P488" t="s">
        <v>376</v>
      </c>
      <c r="Q488" t="s">
        <v>377</v>
      </c>
      <c r="R488" t="s">
        <v>47</v>
      </c>
      <c r="S488" t="s">
        <v>393</v>
      </c>
      <c r="T488" t="s">
        <v>391</v>
      </c>
      <c r="U488" t="s">
        <v>47</v>
      </c>
      <c r="V488" t="s">
        <v>1204</v>
      </c>
      <c r="W488" t="s">
        <v>47</v>
      </c>
      <c r="X488" t="s">
        <v>1163</v>
      </c>
    </row>
    <row r="489" spans="1:24" x14ac:dyDescent="0.3">
      <c r="A489" t="s">
        <v>1421</v>
      </c>
      <c r="B489" t="s">
        <v>1164</v>
      </c>
      <c r="C489" t="s">
        <v>46</v>
      </c>
      <c r="D489" t="s">
        <v>1164</v>
      </c>
      <c r="E489" t="s">
        <v>47</v>
      </c>
      <c r="F489" t="s">
        <v>383</v>
      </c>
      <c r="G489" t="s">
        <v>382</v>
      </c>
      <c r="H489" t="s">
        <v>17</v>
      </c>
      <c r="I489" t="s">
        <v>383</v>
      </c>
      <c r="J489" t="s">
        <v>18</v>
      </c>
      <c r="K489" t="s">
        <v>1164</v>
      </c>
      <c r="L489" t="s">
        <v>1164</v>
      </c>
      <c r="M489" t="s">
        <v>22</v>
      </c>
      <c r="N489" t="s">
        <v>1209</v>
      </c>
      <c r="O489" t="s">
        <v>1207</v>
      </c>
      <c r="P489" t="s">
        <v>376</v>
      </c>
      <c r="Q489" t="s">
        <v>377</v>
      </c>
      <c r="R489" t="s">
        <v>47</v>
      </c>
      <c r="S489" t="s">
        <v>44</v>
      </c>
      <c r="T489" t="s">
        <v>45</v>
      </c>
      <c r="U489" t="s">
        <v>47</v>
      </c>
      <c r="V489" t="s">
        <v>1204</v>
      </c>
      <c r="W489" t="s">
        <v>47</v>
      </c>
      <c r="X489" t="s">
        <v>1165</v>
      </c>
    </row>
    <row r="490" spans="1:24" x14ac:dyDescent="0.3">
      <c r="A490" t="s">
        <v>1421</v>
      </c>
      <c r="B490" t="s">
        <v>1166</v>
      </c>
      <c r="C490" t="s">
        <v>46</v>
      </c>
      <c r="D490" t="s">
        <v>1166</v>
      </c>
      <c r="E490" t="s">
        <v>47</v>
      </c>
      <c r="F490" t="s">
        <v>383</v>
      </c>
      <c r="G490" t="s">
        <v>382</v>
      </c>
      <c r="H490" t="s">
        <v>17</v>
      </c>
      <c r="I490" t="s">
        <v>383</v>
      </c>
      <c r="J490" t="s">
        <v>18</v>
      </c>
      <c r="K490" t="s">
        <v>1166</v>
      </c>
      <c r="L490" t="s">
        <v>1166</v>
      </c>
      <c r="M490" t="s">
        <v>22</v>
      </c>
      <c r="N490" t="s">
        <v>1209</v>
      </c>
      <c r="O490" t="s">
        <v>1207</v>
      </c>
      <c r="P490" t="s">
        <v>376</v>
      </c>
      <c r="Q490" t="s">
        <v>377</v>
      </c>
      <c r="R490" t="s">
        <v>47</v>
      </c>
      <c r="S490" t="s">
        <v>44</v>
      </c>
      <c r="T490" t="s">
        <v>45</v>
      </c>
      <c r="U490" t="s">
        <v>47</v>
      </c>
      <c r="V490" t="s">
        <v>1204</v>
      </c>
      <c r="W490" t="s">
        <v>1206</v>
      </c>
      <c r="X490" t="s">
        <v>1167</v>
      </c>
    </row>
    <row r="491" spans="1:24" x14ac:dyDescent="0.3">
      <c r="A491" t="s">
        <v>1421</v>
      </c>
      <c r="B491" t="s">
        <v>1168</v>
      </c>
      <c r="C491" t="s">
        <v>46</v>
      </c>
      <c r="D491" t="s">
        <v>1168</v>
      </c>
      <c r="E491" t="s">
        <v>47</v>
      </c>
      <c r="F491" t="s">
        <v>383</v>
      </c>
      <c r="G491" t="s">
        <v>382</v>
      </c>
      <c r="H491" t="s">
        <v>17</v>
      </c>
      <c r="I491" t="s">
        <v>383</v>
      </c>
      <c r="J491" t="s">
        <v>18</v>
      </c>
      <c r="K491" t="s">
        <v>1168</v>
      </c>
      <c r="L491" t="s">
        <v>1168</v>
      </c>
      <c r="M491" t="s">
        <v>22</v>
      </c>
      <c r="N491" t="s">
        <v>1209</v>
      </c>
      <c r="O491" t="s">
        <v>1207</v>
      </c>
      <c r="P491" t="s">
        <v>376</v>
      </c>
      <c r="Q491" t="s">
        <v>377</v>
      </c>
      <c r="R491" t="s">
        <v>47</v>
      </c>
      <c r="S491" t="s">
        <v>44</v>
      </c>
      <c r="T491" t="s">
        <v>45</v>
      </c>
      <c r="U491" t="s">
        <v>47</v>
      </c>
      <c r="V491" t="s">
        <v>1204</v>
      </c>
      <c r="W491" t="s">
        <v>47</v>
      </c>
      <c r="X491" t="s">
        <v>1169</v>
      </c>
    </row>
    <row r="492" spans="1:24" x14ac:dyDescent="0.3">
      <c r="A492" t="s">
        <v>1421</v>
      </c>
      <c r="B492" t="s">
        <v>1170</v>
      </c>
      <c r="C492" t="s">
        <v>46</v>
      </c>
      <c r="D492" t="s">
        <v>1170</v>
      </c>
      <c r="E492" t="s">
        <v>47</v>
      </c>
      <c r="F492" t="s">
        <v>383</v>
      </c>
      <c r="G492" t="s">
        <v>382</v>
      </c>
      <c r="H492" t="s">
        <v>17</v>
      </c>
      <c r="I492" t="s">
        <v>383</v>
      </c>
      <c r="J492" t="s">
        <v>18</v>
      </c>
      <c r="K492" t="s">
        <v>1170</v>
      </c>
      <c r="L492" t="s">
        <v>1170</v>
      </c>
      <c r="M492" t="s">
        <v>22</v>
      </c>
      <c r="N492" t="s">
        <v>1209</v>
      </c>
      <c r="O492" t="s">
        <v>1207</v>
      </c>
      <c r="P492" t="s">
        <v>405</v>
      </c>
      <c r="Q492" t="s">
        <v>1196</v>
      </c>
      <c r="R492" t="s">
        <v>47</v>
      </c>
      <c r="S492" t="s">
        <v>44</v>
      </c>
      <c r="T492" t="s">
        <v>45</v>
      </c>
      <c r="U492" t="s">
        <v>47</v>
      </c>
      <c r="V492" t="s">
        <v>1204</v>
      </c>
      <c r="W492" t="s">
        <v>1206</v>
      </c>
      <c r="X492" t="s">
        <v>1171</v>
      </c>
    </row>
    <row r="493" spans="1:24" x14ac:dyDescent="0.3">
      <c r="A493" t="s">
        <v>1421</v>
      </c>
      <c r="B493" t="s">
        <v>1172</v>
      </c>
      <c r="C493" t="s">
        <v>46</v>
      </c>
      <c r="D493" t="s">
        <v>1172</v>
      </c>
      <c r="E493" t="s">
        <v>47</v>
      </c>
      <c r="F493" t="s">
        <v>383</v>
      </c>
      <c r="G493" t="s">
        <v>382</v>
      </c>
      <c r="H493" t="s">
        <v>17</v>
      </c>
      <c r="I493" t="s">
        <v>383</v>
      </c>
      <c r="J493" t="s">
        <v>18</v>
      </c>
      <c r="K493" t="s">
        <v>1172</v>
      </c>
      <c r="L493" t="s">
        <v>1172</v>
      </c>
      <c r="M493" t="s">
        <v>22</v>
      </c>
      <c r="N493" t="s">
        <v>1209</v>
      </c>
      <c r="O493" t="s">
        <v>1207</v>
      </c>
      <c r="P493" t="s">
        <v>405</v>
      </c>
      <c r="Q493" t="s">
        <v>1196</v>
      </c>
      <c r="R493" t="s">
        <v>47</v>
      </c>
      <c r="S493" t="s">
        <v>44</v>
      </c>
      <c r="T493" t="s">
        <v>45</v>
      </c>
      <c r="U493" t="s">
        <v>47</v>
      </c>
      <c r="V493" t="s">
        <v>1204</v>
      </c>
      <c r="W493" t="s">
        <v>47</v>
      </c>
      <c r="X493" t="s">
        <v>1173</v>
      </c>
    </row>
    <row r="494" spans="1:24" x14ac:dyDescent="0.3">
      <c r="A494" t="s">
        <v>1421</v>
      </c>
      <c r="B494" t="s">
        <v>1174</v>
      </c>
      <c r="C494" t="s">
        <v>46</v>
      </c>
      <c r="D494" t="s">
        <v>1174</v>
      </c>
      <c r="E494" t="s">
        <v>47</v>
      </c>
      <c r="F494" t="s">
        <v>383</v>
      </c>
      <c r="G494" t="s">
        <v>382</v>
      </c>
      <c r="H494" t="s">
        <v>17</v>
      </c>
      <c r="I494" t="s">
        <v>383</v>
      </c>
      <c r="J494" t="s">
        <v>18</v>
      </c>
      <c r="K494" t="s">
        <v>1174</v>
      </c>
      <c r="L494" t="s">
        <v>1174</v>
      </c>
      <c r="M494" t="s">
        <v>22</v>
      </c>
      <c r="N494" t="s">
        <v>1210</v>
      </c>
      <c r="O494" t="s">
        <v>1207</v>
      </c>
      <c r="P494" t="s">
        <v>405</v>
      </c>
      <c r="Q494" t="s">
        <v>1196</v>
      </c>
      <c r="R494" t="s">
        <v>47</v>
      </c>
      <c r="S494" t="s">
        <v>56</v>
      </c>
      <c r="T494" t="s">
        <v>57</v>
      </c>
      <c r="U494" t="s">
        <v>47</v>
      </c>
      <c r="V494" t="s">
        <v>1204</v>
      </c>
      <c r="W494" t="s">
        <v>1206</v>
      </c>
      <c r="X494" t="s">
        <v>1175</v>
      </c>
    </row>
    <row r="495" spans="1:24" x14ac:dyDescent="0.3">
      <c r="A495" t="s">
        <v>1421</v>
      </c>
      <c r="B495" t="s">
        <v>1176</v>
      </c>
      <c r="C495" t="s">
        <v>46</v>
      </c>
      <c r="D495" t="s">
        <v>1176</v>
      </c>
      <c r="E495" t="s">
        <v>47</v>
      </c>
      <c r="F495" t="s">
        <v>383</v>
      </c>
      <c r="G495" t="s">
        <v>382</v>
      </c>
      <c r="H495" t="s">
        <v>17</v>
      </c>
      <c r="I495" t="s">
        <v>383</v>
      </c>
      <c r="J495" t="s">
        <v>18</v>
      </c>
      <c r="K495" t="s">
        <v>1176</v>
      </c>
      <c r="L495" t="s">
        <v>1176</v>
      </c>
      <c r="M495" t="s">
        <v>22</v>
      </c>
      <c r="N495" t="s">
        <v>1210</v>
      </c>
      <c r="O495" t="s">
        <v>1207</v>
      </c>
      <c r="P495" t="s">
        <v>405</v>
      </c>
      <c r="Q495" t="s">
        <v>1196</v>
      </c>
      <c r="R495" t="s">
        <v>47</v>
      </c>
      <c r="S495" t="s">
        <v>56</v>
      </c>
      <c r="T495" t="s">
        <v>57</v>
      </c>
      <c r="U495" t="s">
        <v>47</v>
      </c>
      <c r="V495" t="s">
        <v>1204</v>
      </c>
      <c r="W495" t="s">
        <v>47</v>
      </c>
      <c r="X495" t="s">
        <v>1177</v>
      </c>
    </row>
    <row r="496" spans="1:24" x14ac:dyDescent="0.3">
      <c r="A496" t="s">
        <v>1421</v>
      </c>
      <c r="B496" t="s">
        <v>1178</v>
      </c>
      <c r="C496" t="s">
        <v>46</v>
      </c>
      <c r="D496" t="s">
        <v>1178</v>
      </c>
      <c r="E496" t="s">
        <v>47</v>
      </c>
      <c r="F496" t="s">
        <v>19</v>
      </c>
      <c r="G496" t="s">
        <v>21</v>
      </c>
      <c r="H496" t="s">
        <v>17</v>
      </c>
      <c r="I496" t="s">
        <v>19</v>
      </c>
      <c r="J496" t="s">
        <v>18</v>
      </c>
      <c r="K496" t="s">
        <v>1178</v>
      </c>
      <c r="L496" t="s">
        <v>1178</v>
      </c>
      <c r="M496" t="s">
        <v>22</v>
      </c>
      <c r="N496" t="s">
        <v>1209</v>
      </c>
      <c r="O496" t="s">
        <v>1207</v>
      </c>
      <c r="P496" t="s">
        <v>376</v>
      </c>
      <c r="Q496" t="s">
        <v>377</v>
      </c>
      <c r="R496" t="s">
        <v>47</v>
      </c>
      <c r="S496" t="s">
        <v>42</v>
      </c>
      <c r="T496" t="s">
        <v>37</v>
      </c>
      <c r="U496" t="s">
        <v>1200</v>
      </c>
      <c r="V496" t="s">
        <v>1204</v>
      </c>
      <c r="W496" t="s">
        <v>47</v>
      </c>
      <c r="X496" t="s">
        <v>1179</v>
      </c>
    </row>
    <row r="497" spans="1:24" x14ac:dyDescent="0.3">
      <c r="A497" t="s">
        <v>1421</v>
      </c>
      <c r="B497" t="s">
        <v>1180</v>
      </c>
      <c r="C497" t="s">
        <v>46</v>
      </c>
      <c r="D497" t="s">
        <v>1180</v>
      </c>
      <c r="E497" t="s">
        <v>47</v>
      </c>
      <c r="F497" t="s">
        <v>19</v>
      </c>
      <c r="G497" t="s">
        <v>21</v>
      </c>
      <c r="H497" t="s">
        <v>17</v>
      </c>
      <c r="I497" t="s">
        <v>19</v>
      </c>
      <c r="J497" t="s">
        <v>18</v>
      </c>
      <c r="K497" t="s">
        <v>1180</v>
      </c>
      <c r="L497" t="s">
        <v>1180</v>
      </c>
      <c r="M497" t="s">
        <v>22</v>
      </c>
      <c r="N497" t="s">
        <v>1209</v>
      </c>
      <c r="O497" t="s">
        <v>1207</v>
      </c>
      <c r="P497" t="s">
        <v>376</v>
      </c>
      <c r="Q497" t="s">
        <v>377</v>
      </c>
      <c r="R497" t="s">
        <v>47</v>
      </c>
      <c r="S497" t="s">
        <v>42</v>
      </c>
      <c r="T497" t="s">
        <v>37</v>
      </c>
      <c r="U497" t="s">
        <v>1201</v>
      </c>
      <c r="V497" t="s">
        <v>1204</v>
      </c>
      <c r="W497" t="s">
        <v>47</v>
      </c>
      <c r="X497" t="s">
        <v>1181</v>
      </c>
    </row>
    <row r="498" spans="1:24" x14ac:dyDescent="0.3">
      <c r="A498" t="s">
        <v>1421</v>
      </c>
      <c r="B498" t="s">
        <v>1182</v>
      </c>
      <c r="C498" t="s">
        <v>46</v>
      </c>
      <c r="D498" t="s">
        <v>1182</v>
      </c>
      <c r="E498" t="s">
        <v>47</v>
      </c>
      <c r="F498" t="s">
        <v>19</v>
      </c>
      <c r="G498" t="s">
        <v>21</v>
      </c>
      <c r="H498" t="s">
        <v>17</v>
      </c>
      <c r="I498" t="s">
        <v>19</v>
      </c>
      <c r="J498" t="s">
        <v>18</v>
      </c>
      <c r="K498" t="s">
        <v>1182</v>
      </c>
      <c r="L498" t="s">
        <v>1182</v>
      </c>
      <c r="M498" t="s">
        <v>22</v>
      </c>
      <c r="N498" t="s">
        <v>1209</v>
      </c>
      <c r="O498" t="s">
        <v>1207</v>
      </c>
      <c r="P498" t="s">
        <v>376</v>
      </c>
      <c r="Q498" t="s">
        <v>377</v>
      </c>
      <c r="R498" t="s">
        <v>47</v>
      </c>
      <c r="S498" t="s">
        <v>42</v>
      </c>
      <c r="T498" t="s">
        <v>37</v>
      </c>
      <c r="U498" t="s">
        <v>1202</v>
      </c>
      <c r="V498" t="s">
        <v>1204</v>
      </c>
      <c r="W498" t="s">
        <v>47</v>
      </c>
      <c r="X498" t="s">
        <v>1183</v>
      </c>
    </row>
    <row r="499" spans="1:24" x14ac:dyDescent="0.3">
      <c r="A499" t="s">
        <v>1421</v>
      </c>
      <c r="B499" t="s">
        <v>1184</v>
      </c>
      <c r="C499" t="s">
        <v>46</v>
      </c>
      <c r="D499" t="s">
        <v>1184</v>
      </c>
      <c r="E499" t="s">
        <v>47</v>
      </c>
      <c r="F499" t="s">
        <v>383</v>
      </c>
      <c r="G499" t="s">
        <v>382</v>
      </c>
      <c r="H499" t="s">
        <v>17</v>
      </c>
      <c r="I499" t="s">
        <v>383</v>
      </c>
      <c r="J499" t="s">
        <v>18</v>
      </c>
      <c r="K499" t="s">
        <v>1184</v>
      </c>
      <c r="L499" t="s">
        <v>1184</v>
      </c>
      <c r="M499" t="s">
        <v>22</v>
      </c>
      <c r="N499" t="s">
        <v>1209</v>
      </c>
      <c r="O499" t="s">
        <v>1207</v>
      </c>
      <c r="P499" t="s">
        <v>376</v>
      </c>
      <c r="Q499" t="s">
        <v>377</v>
      </c>
      <c r="R499" t="s">
        <v>47</v>
      </c>
      <c r="S499" t="s">
        <v>42</v>
      </c>
      <c r="T499" t="s">
        <v>37</v>
      </c>
      <c r="U499" t="s">
        <v>1200</v>
      </c>
      <c r="V499" t="s">
        <v>1204</v>
      </c>
      <c r="W499" t="s">
        <v>47</v>
      </c>
      <c r="X499" t="s">
        <v>1185</v>
      </c>
    </row>
    <row r="500" spans="1:24" x14ac:dyDescent="0.3">
      <c r="A500" t="s">
        <v>1421</v>
      </c>
      <c r="B500" t="s">
        <v>1186</v>
      </c>
      <c r="C500" t="s">
        <v>46</v>
      </c>
      <c r="D500" t="s">
        <v>1186</v>
      </c>
      <c r="E500" t="s">
        <v>47</v>
      </c>
      <c r="F500" t="s">
        <v>383</v>
      </c>
      <c r="G500" t="s">
        <v>382</v>
      </c>
      <c r="H500" t="s">
        <v>17</v>
      </c>
      <c r="I500" t="s">
        <v>383</v>
      </c>
      <c r="J500" t="s">
        <v>18</v>
      </c>
      <c r="K500" t="s">
        <v>1186</v>
      </c>
      <c r="L500" t="s">
        <v>1186</v>
      </c>
      <c r="M500" t="s">
        <v>22</v>
      </c>
      <c r="N500" t="s">
        <v>1209</v>
      </c>
      <c r="O500" t="s">
        <v>1207</v>
      </c>
      <c r="P500" t="s">
        <v>376</v>
      </c>
      <c r="Q500" t="s">
        <v>377</v>
      </c>
      <c r="R500" t="s">
        <v>47</v>
      </c>
      <c r="S500" t="s">
        <v>42</v>
      </c>
      <c r="T500" t="s">
        <v>37</v>
      </c>
      <c r="U500" t="s">
        <v>1201</v>
      </c>
      <c r="V500" t="s">
        <v>1204</v>
      </c>
      <c r="W500" t="s">
        <v>47</v>
      </c>
      <c r="X500" t="s">
        <v>1187</v>
      </c>
    </row>
    <row r="501" spans="1:24" x14ac:dyDescent="0.3">
      <c r="A501" t="s">
        <v>1421</v>
      </c>
      <c r="B501" t="s">
        <v>1188</v>
      </c>
      <c r="C501" t="s">
        <v>46</v>
      </c>
      <c r="D501" t="s">
        <v>1188</v>
      </c>
      <c r="E501" t="s">
        <v>47</v>
      </c>
      <c r="F501" t="s">
        <v>383</v>
      </c>
      <c r="G501" t="s">
        <v>382</v>
      </c>
      <c r="H501" t="s">
        <v>17</v>
      </c>
      <c r="I501" t="s">
        <v>383</v>
      </c>
      <c r="J501" t="s">
        <v>18</v>
      </c>
      <c r="K501" t="s">
        <v>1188</v>
      </c>
      <c r="L501" t="s">
        <v>1188</v>
      </c>
      <c r="M501" t="s">
        <v>22</v>
      </c>
      <c r="N501" t="s">
        <v>1209</v>
      </c>
      <c r="O501" t="s">
        <v>1207</v>
      </c>
      <c r="P501" t="s">
        <v>376</v>
      </c>
      <c r="Q501" t="s">
        <v>377</v>
      </c>
      <c r="R501" t="s">
        <v>47</v>
      </c>
      <c r="S501" t="s">
        <v>42</v>
      </c>
      <c r="T501" t="s">
        <v>37</v>
      </c>
      <c r="U501" t="s">
        <v>1202</v>
      </c>
      <c r="V501" t="s">
        <v>1204</v>
      </c>
      <c r="W501" t="s">
        <v>47</v>
      </c>
      <c r="X501" t="s">
        <v>1189</v>
      </c>
    </row>
    <row r="502" spans="1:24" x14ac:dyDescent="0.3">
      <c r="A502" t="s">
        <v>1421</v>
      </c>
      <c r="B502" t="s">
        <v>1190</v>
      </c>
      <c r="C502" t="s">
        <v>46</v>
      </c>
      <c r="D502" t="s">
        <v>1190</v>
      </c>
      <c r="E502" t="s">
        <v>47</v>
      </c>
      <c r="F502" t="s">
        <v>383</v>
      </c>
      <c r="G502" t="s">
        <v>382</v>
      </c>
      <c r="H502" t="s">
        <v>17</v>
      </c>
      <c r="I502" t="s">
        <v>383</v>
      </c>
      <c r="J502" t="s">
        <v>18</v>
      </c>
      <c r="K502" t="s">
        <v>1190</v>
      </c>
      <c r="L502" t="s">
        <v>1190</v>
      </c>
      <c r="M502" t="s">
        <v>22</v>
      </c>
      <c r="N502" t="s">
        <v>1209</v>
      </c>
      <c r="O502" t="s">
        <v>1207</v>
      </c>
      <c r="P502" t="s">
        <v>376</v>
      </c>
      <c r="Q502" t="s">
        <v>377</v>
      </c>
      <c r="R502" t="s">
        <v>47</v>
      </c>
      <c r="S502" t="s">
        <v>42</v>
      </c>
      <c r="T502" t="s">
        <v>37</v>
      </c>
      <c r="U502" t="s">
        <v>1200</v>
      </c>
      <c r="V502" t="s">
        <v>1204</v>
      </c>
      <c r="W502" t="s">
        <v>47</v>
      </c>
      <c r="X502" t="s">
        <v>1191</v>
      </c>
    </row>
    <row r="503" spans="1:24" x14ac:dyDescent="0.3">
      <c r="A503" t="s">
        <v>1421</v>
      </c>
      <c r="B503" t="s">
        <v>1192</v>
      </c>
      <c r="C503" t="s">
        <v>46</v>
      </c>
      <c r="D503" t="s">
        <v>1192</v>
      </c>
      <c r="E503" t="s">
        <v>47</v>
      </c>
      <c r="F503" t="s">
        <v>383</v>
      </c>
      <c r="G503" t="s">
        <v>382</v>
      </c>
      <c r="H503" t="s">
        <v>17</v>
      </c>
      <c r="I503" t="s">
        <v>383</v>
      </c>
      <c r="J503" t="s">
        <v>18</v>
      </c>
      <c r="K503" t="s">
        <v>1192</v>
      </c>
      <c r="L503" t="s">
        <v>1192</v>
      </c>
      <c r="M503" t="s">
        <v>22</v>
      </c>
      <c r="N503" t="s">
        <v>1209</v>
      </c>
      <c r="O503" t="s">
        <v>1207</v>
      </c>
      <c r="P503" t="s">
        <v>376</v>
      </c>
      <c r="Q503" t="s">
        <v>377</v>
      </c>
      <c r="R503" t="s">
        <v>47</v>
      </c>
      <c r="S503" t="s">
        <v>42</v>
      </c>
      <c r="T503" t="s">
        <v>37</v>
      </c>
      <c r="U503" t="s">
        <v>1201</v>
      </c>
      <c r="V503" t="s">
        <v>1204</v>
      </c>
      <c r="W503" t="s">
        <v>47</v>
      </c>
      <c r="X503" t="s">
        <v>1193</v>
      </c>
    </row>
    <row r="504" spans="1:24" x14ac:dyDescent="0.3">
      <c r="A504" t="s">
        <v>1421</v>
      </c>
      <c r="B504" t="s">
        <v>1194</v>
      </c>
      <c r="C504" t="s">
        <v>46</v>
      </c>
      <c r="D504" t="s">
        <v>1194</v>
      </c>
      <c r="E504" t="s">
        <v>47</v>
      </c>
      <c r="F504" t="s">
        <v>383</v>
      </c>
      <c r="G504" t="s">
        <v>382</v>
      </c>
      <c r="H504" t="s">
        <v>17</v>
      </c>
      <c r="I504" t="s">
        <v>383</v>
      </c>
      <c r="J504" t="s">
        <v>18</v>
      </c>
      <c r="K504" t="s">
        <v>1194</v>
      </c>
      <c r="L504" t="s">
        <v>1194</v>
      </c>
      <c r="M504" t="s">
        <v>22</v>
      </c>
      <c r="N504" t="s">
        <v>1209</v>
      </c>
      <c r="O504" t="s">
        <v>1207</v>
      </c>
      <c r="P504" t="s">
        <v>376</v>
      </c>
      <c r="Q504" t="s">
        <v>377</v>
      </c>
      <c r="R504" t="s">
        <v>47</v>
      </c>
      <c r="S504" t="s">
        <v>42</v>
      </c>
      <c r="T504" t="s">
        <v>37</v>
      </c>
      <c r="U504" t="s">
        <v>1202</v>
      </c>
      <c r="V504" t="s">
        <v>1204</v>
      </c>
      <c r="W504" t="s">
        <v>47</v>
      </c>
      <c r="X504" t="s">
        <v>1195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05"/>
  <sheetViews>
    <sheetView topLeftCell="T478" workbookViewId="0">
      <selection sqref="A1:W504"/>
    </sheetView>
  </sheetViews>
  <sheetFormatPr defaultRowHeight="14.4" x14ac:dyDescent="0.3"/>
  <cols>
    <col min="1" max="1" width="18.109375" bestFit="1" customWidth="1"/>
    <col min="2" max="2" width="12.33203125" bestFit="1" customWidth="1"/>
    <col min="3" max="3" width="18.109375" bestFit="1" customWidth="1"/>
    <col min="4" max="4" width="11.88671875" bestFit="1" customWidth="1"/>
    <col min="5" max="5" width="34.88671875" style="5" bestFit="1" customWidth="1"/>
    <col min="6" max="6" width="14.44140625" style="5" bestFit="1" customWidth="1"/>
    <col min="7" max="7" width="13.5546875" bestFit="1" customWidth="1"/>
    <col min="8" max="8" width="34.88671875" style="5" bestFit="1" customWidth="1"/>
    <col min="9" max="9" width="17.44140625" bestFit="1" customWidth="1"/>
    <col min="10" max="11" width="18.109375" bestFit="1" customWidth="1"/>
    <col min="12" max="12" width="11.44140625" bestFit="1" customWidth="1"/>
    <col min="13" max="13" width="11.44140625" customWidth="1"/>
    <col min="14" max="14" width="5.44140625" bestFit="1" customWidth="1"/>
    <col min="15" max="15" width="12.33203125" bestFit="1" customWidth="1"/>
    <col min="16" max="16" width="8.88671875" style="1" bestFit="1" customWidth="1"/>
    <col min="17" max="17" width="8.6640625" bestFit="1" customWidth="1"/>
    <col min="18" max="18" width="34.88671875" bestFit="1" customWidth="1"/>
    <col min="19" max="19" width="30.33203125" bestFit="1" customWidth="1"/>
    <col min="20" max="20" width="6.109375" bestFit="1" customWidth="1"/>
    <col min="21" max="21" width="12.21875" bestFit="1" customWidth="1"/>
    <col min="22" max="22" width="5.6640625" bestFit="1" customWidth="1"/>
    <col min="23" max="23" width="172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20</v>
      </c>
      <c r="L1" t="s">
        <v>10</v>
      </c>
      <c r="M1" t="s">
        <v>1208</v>
      </c>
      <c r="N1" t="s">
        <v>11</v>
      </c>
      <c r="O1" t="s">
        <v>12</v>
      </c>
      <c r="P1" s="1" t="s">
        <v>13</v>
      </c>
      <c r="Q1" t="s">
        <v>51</v>
      </c>
      <c r="R1" t="s">
        <v>14</v>
      </c>
      <c r="S1" t="s">
        <v>15</v>
      </c>
      <c r="T1" t="s">
        <v>1199</v>
      </c>
      <c r="U1" t="s">
        <v>1203</v>
      </c>
      <c r="V1" t="s">
        <v>1205</v>
      </c>
      <c r="W1" t="s">
        <v>16</v>
      </c>
    </row>
    <row r="2" spans="1:23" x14ac:dyDescent="0.3">
      <c r="A2" t="str">
        <f>CONCATENATE(IF(B2="EB",CONCATENATE(IF(Cases!B2&lt;&gt;"7","EBNG","EBNL"),TEXT(Refszámok!$B$1+ROW()-2,"000000000000")),""),IF(B2="EL",CONCATENATE("E",TEXT(Refszámok!$B$2+ROW()-2,"0000000000"),"00001"),""),IF(B2="OA",CONCATENATE("EBNGOA",TEXT(Refszámok!$B$3+ROW()-2,"0000000000")),""))</f>
        <v>E000010100100001</v>
      </c>
      <c r="B2" t="str">
        <f>CONCATENATE(IF(Cases!B2="E","EL",""),IF(Cases!B2="B","EB",""),IF(Cases!B2="Q","EB",""),IF(Cases!B2="7","EB",""),IF(Cases!B2="Z","OA",""),IF(Cases!B2="3","OA",""))</f>
        <v>EL</v>
      </c>
      <c r="C2" t="str">
        <f>A2</f>
        <v>E000010100100001</v>
      </c>
      <c r="D2" t="str">
        <f>IF(Cases!K2="Y","2018-11-10","")</f>
        <v/>
      </c>
      <c r="E2" s="5" t="str">
        <f>IF(Cases!C2="Q","BANKKÁRTYA ELSZ",IF(OR(Cases!C2="A",Cases!C2="E",Cases!C2="B",Cases!C2="K",Cases!C2="M"),CONCATENATE(IF(B2="EB",Accounts!B$7,""),IF(B2="EL",Accounts!B$8,""),IF(AND(B2="OA",Cases!B2="3"),Accounts!B$8,""),IF(AND(B2="OA",Cases!B2="Z"),Accounts!B$7,"")),CONCATENATE(IF(B2="EB",Accounts!B$9,""),IF(B2="EL",Accounts!B$10,""),IF(AND(B2="OA",Cases!B2="3"),Accounts!B$10,""),IF(AND(B2="OA",Cases!B2="Z"),Accounts!B$9,""))))</f>
        <v>BANKKÁRTYA ELSZ</v>
      </c>
      <c r="F2" s="5" t="str">
        <f>IF(Cases!C2="Q","0983731042101",IF(OR(Cases!C2="A",Cases!C2="E",Cases!C2="B",Cases!C2="K",Cases!C2="M"),CONCATENATE(IF(B2="EB",Accounts!C$7,""),IF(B2="EL",Accounts!C$8,""),IF(AND(B2="OA",Cases!B2="3"),Accounts!C$8,""),IF(AND(B2="OA",Cases!B2="Z"),Accounts!C$7,"")),CONCATENATE(IF(B2="EB",Accounts!C$9,""),IF(B2="EL",Accounts!C$10,""),IF(AND(B2="OA",Cases!B2="3"),Accounts!C$10,""),IF(AND(B2="OA",Cases!B2="Z"),Accounts!C$9,""))))</f>
        <v>0983731042101</v>
      </c>
      <c r="G2" t="s">
        <v>17</v>
      </c>
      <c r="H2" s="5" t="str">
        <f>E2</f>
        <v>BANKKÁRTYA ELSZ</v>
      </c>
      <c r="I2" t="s">
        <v>18</v>
      </c>
      <c r="J2" t="str">
        <f>A2</f>
        <v>E000010100100001</v>
      </c>
      <c r="K2" t="str">
        <f>A2</f>
        <v>E000010100100001</v>
      </c>
      <c r="L2" s="2" t="s">
        <v>22</v>
      </c>
      <c r="M2" s="2" t="str">
        <f>IF(OR(Cases!C2="A",Cases!C2="C",Cases!C2="G",Cases!C2="J",Cases!C2="O"),"DV","DA")</f>
        <v>DA</v>
      </c>
      <c r="N2" t="s">
        <v>1207</v>
      </c>
      <c r="O2" t="str">
        <f>IF(OR(Cases!C2="A",Cases!C2="B",Cases!C2="C",Cases!C2="E",Cases!C2="F",Cases!C2="I",Cases!C2="J",Cases!C2="K",Cases!C2="L",Cases!C2="Q"),"EUR","HUF")</f>
        <v>EUR</v>
      </c>
      <c r="P2" s="5" t="str">
        <f>IF(O2="HUF","2","1.3")</f>
        <v>1.3</v>
      </c>
      <c r="Q2" t="str">
        <f>IF(Cases!I2="Y","INTC","")</f>
        <v/>
      </c>
      <c r="R2" t="str">
        <f>IF(OR(Cases!C2="K",Cases!C2="L"),IF(M2="DA",Accounts!B$1,CONCATENATE(
IF(B2="EB",Accounts!D$1,""
),IF(B2="EL",Accounts!F$1,""
),IF(AND(B2="OA",Cases!B2="3"),Accounts!F$1,""
),IF(AND(B2="OA",Cases!B2="Z"),Accounts!D$1,""
)
)
),IF(OR(Cases!C2="B",Cases!C2="I",Cases!C2="O",Cases!C2="J",Cases!C2="H"),IF(M2="DA",Accounts!B$4,CONCATENATE(
IF(B2="EB",Accounts!D$4,""
),IF(B2="EL",Accounts!F$4,""
),IF(AND(B2="OA",Cases!B2="3"),Accounts!F$4,""
),IF(AND(B2="OA",Cases!B2="Z"),Accounts!D$4,""
)
)
),IF(OR(Cases!C2="D",Cases!C2="G",Cases!C2="O",Cases!C2="H",Cases!C2="M",AND(Cases!D2="I",Cases!C2="C"),AND(Cases!D2="I",Cases!C2="F")),IF(M2="DA",Accounts!B$3,CONCATENATE(
IF(B2="EB",Accounts!D$3,""
),IF(B2="EL",Accounts!F$3,""
),IF(AND(B2="OA",Cases!B2="3"),Accounts!F$3,""
),IF(AND(B2="OA",Cases!B2="Z"),Accounts!D$3,""
)
)
),IF(M2="DA",Accounts!B$12,CONCATENATE(
IF(B2="EB",Accounts!D$12,""
),IF(B2="EL",Accounts!F$12,""
),IF(AND(B2="OA",Cases!B2="3"),Accounts!F$12,""
),IF(AND(B2="OA",Cases!B2="Z"),Accounts!D$12,""
)
)
)
)
))</f>
        <v>SZIKSZAI TAMARA EUR</v>
      </c>
      <c r="S2" t="str">
        <f>IF(OR(Cases!C2="K",Cases!C2="L"),IF(M2="DA",Accounts!C$1,CONCATENATE(
   IF(B2="EB",Accounts!E$1,""
   ),IF(B2="EL",Accounts!G$1,""
   ),IF(AND(B2="OA",Cases!B2="3"),Accounts!G$1,""
   ),IF(AND(B2="OA",Cases!B2="Z"),Accounts!E$1,""
   )
  )
 ),IF(OR(Cases!C2="B",Cases!C2="I",Cases!C2="O",Cases!C2="J",Cases!C2="H"),IF(M2="DA",Accounts!C$4,CONCATENATE(
   IF(B2="EB",Accounts!E$4,""
   ),IF(B2="EL",Accounts!G$4,""
   ),IF(AND(B2="OA",Cases!B2="3"),Accounts!G$4,""
   ),IF(AND(B2="OA",Cases!B2="Z"),Accounts!E$4,""
   )
  )
 ),IF(OR(Cases!C2="D",Cases!C2="G",Cases!C2="O",Cases!C2="H",Cases!C2="M",AND(Cases!D2="I",Cases!C2="C"),AND(Cases!D2="I",Cases!C2="F")),IF(M2="DA",Accounts!C$3,CONCATENATE(
   IF(B2="EB",Accounts!E$3,""
   ),IF(B2="EL",Accounts!G$3,""
   ),IF(AND(B2="OA",Cases!B2="3"),Accounts!G$3,""
   ),IF(AND(B2="OA",Cases!B2="Z"),Accounts!E$3,""
   )
  )
 ),IF(M2="DA",Accounts!C$12,CONCATENATE(
   IF(B2="EB",Accounts!E$12,""
   ),IF(B2="EL",Accounts!G$12,""
   ),IF(AND(B2="OA",Cases!B2="3"),Accounts!G$12,""
   ),IF(AND(B2="OA",Cases!B2="Z"),Accounts!E$12,""
   )
  )
 )
)
))</f>
        <v>HU46104000237157565454551017</v>
      </c>
      <c r="T2" t="str">
        <f>IF(Cases!F2="SHA","SLEV",IF(Cases!F2="OUR","DEBT",IF(Cases!F2="BEN","CRED","")))</f>
        <v/>
      </c>
      <c r="U2" s="5" t="str">
        <f>IF(Cases!H2="N","Instrukciók","")</f>
        <v/>
      </c>
      <c r="V2" s="5" t="str">
        <f>IF(Cases!E2="I","URGP","")</f>
        <v/>
      </c>
      <c r="W2" t="str">
        <f>Cases!L2</f>
        <v>Közl-04X-Devizakártya</v>
      </c>
    </row>
    <row r="3" spans="1:23" x14ac:dyDescent="0.3">
      <c r="A3" t="str">
        <f>CONCATENATE(IF(B3="EB",CONCATENATE(IF(Cases!B3&lt;&gt;"7","EBNG","EBNL"),TEXT(Refszámok!$B$1+ROW()-2,"000000000000")),""),IF(B3="EL",CONCATENATE("E",TEXT(Refszámok!$B$2+ROW()-2,"0000000000"),"00001"),""),IF(B3="OA",CONCATENATE("EBNGOA",TEXT(Refszámok!$B$3+ROW()-2,"0000000000")),""))</f>
        <v>EBNG000000901002</v>
      </c>
      <c r="B3" t="str">
        <f>CONCATENATE(IF(Cases!B3="E","EL",""),IF(Cases!B3="B","EB",""),IF(Cases!B3="Q","EB",""),IF(Cases!B3="7","EB",""),IF(Cases!B3="Z","OA",""),IF(Cases!B3="3","OA",""))</f>
        <v>EB</v>
      </c>
      <c r="C3" t="str">
        <f t="shared" ref="C3:C66" si="0">A3</f>
        <v>EBNG000000901002</v>
      </c>
      <c r="D3" t="str">
        <f>IF(Cases!K3="Y","2018-11-10","")</f>
        <v/>
      </c>
      <c r="E3" s="5" t="str">
        <f>IF(Cases!C3="Q","BANKKÁRTYA ELSZ",IF(OR(Cases!C3="A",Cases!C3="E",Cases!C3="B",Cases!C3="K",Cases!C3="M"),CONCATENATE(IF(B3="EB",Accounts!B$7,""),IF(B3="EL",Accounts!B$8,""),IF(AND(B3="OA",Cases!B3="3"),Accounts!B$8,""),IF(AND(B3="OA",Cases!B3="Z"),Accounts!B$7,"")),CONCATENATE(IF(B3="EB",Accounts!B$9,""),IF(B3="EL",Accounts!B$10,""),IF(AND(B3="OA",Cases!B3="3"),Accounts!B$10,""),IF(AND(B3="OA",Cases!B3="Z"),Accounts!B$9,""))))</f>
        <v>KALOCZKAY JNÉ EUR</v>
      </c>
      <c r="F3" s="5" t="str">
        <f>IF(Cases!C3="Q","0983731042101",IF(OR(Cases!C3="A",Cases!C3="E",Cases!C3="B",Cases!C3="K",Cases!C3="M"),CONCATENATE(IF(B3="EB",Accounts!C$7,""),IF(B3="EL",Accounts!C$8,""),IF(AND(B3="OA",Cases!B3="3"),Accounts!C$8,""),IF(AND(B3="OA",Cases!B3="Z"),Accounts!C$7,"")),CONCATENATE(IF(B3="EB",Accounts!C$9,""),IF(B3="EL",Accounts!C$10,""),IF(AND(B3="OA",Cases!B3="3"),Accounts!C$10,""),IF(AND(B3="OA",Cases!B3="Z"),Accounts!C$9,""))))</f>
        <v>0002G94287102</v>
      </c>
      <c r="G3" t="s">
        <v>17</v>
      </c>
      <c r="H3" s="5" t="str">
        <f t="shared" ref="H3:H66" si="1">E3</f>
        <v>KALOCZKAY JNÉ EUR</v>
      </c>
      <c r="I3" t="s">
        <v>18</v>
      </c>
      <c r="J3" t="str">
        <f t="shared" ref="J3:J66" si="2">A3</f>
        <v>EBNG000000901002</v>
      </c>
      <c r="K3" t="str">
        <f t="shared" ref="K3:K66" si="3">A3</f>
        <v>EBNG000000901002</v>
      </c>
      <c r="L3" s="2" t="s">
        <v>22</v>
      </c>
      <c r="M3" s="2" t="str">
        <f>IF(OR(Cases!C3="A",Cases!C3="C",Cases!C3="G",Cases!C3="J",Cases!C3="O"),"DV","DA")</f>
        <v>DV</v>
      </c>
      <c r="N3" t="s">
        <v>1207</v>
      </c>
      <c r="O3" t="str">
        <f>IF(OR(Cases!C3="A",Cases!C3="B",Cases!C3="C",Cases!C3="E",Cases!C3="F",Cases!C3="I",Cases!C3="J",Cases!C3="K",Cases!C3="L",Cases!C3="Q"),"EUR","HUF")</f>
        <v>EUR</v>
      </c>
      <c r="P3" s="5" t="str">
        <f t="shared" ref="P3:P66" si="4">IF(O3="HUF","2","1.3")</f>
        <v>1.3</v>
      </c>
      <c r="Q3" t="str">
        <f>IF(Cases!I3="Y","INTC","")</f>
        <v/>
      </c>
      <c r="R3" t="str">
        <f>IF(OR(Cases!C3="K",Cases!C3="L"),IF(M3="DA",Accounts!B$1,CONCATENATE(
IF(B3="EB",Accounts!D$1,""
),IF(B3="EL",Accounts!F$1,""
),IF(AND(B3="OA",Cases!B3="3"),Accounts!F$1,""
),IF(AND(B3="OA",Cases!B3="Z"),Accounts!D$1,""
)
)
),IF(OR(Cases!C3="B",Cases!C3="I",Cases!C3="O",Cases!C3="J",Cases!C3="H"),IF(M3="DA",Accounts!B$4,CONCATENATE(
IF(B3="EB",Accounts!D$4,""
),IF(B3="EL",Accounts!F$4,""
),IF(AND(B3="OA",Cases!B3="3"),Accounts!F$4,""
),IF(AND(B3="OA",Cases!B3="Z"),Accounts!D$4,""
)
)
),IF(OR(Cases!C3="D",Cases!C3="G",Cases!C3="O",Cases!C3="H",Cases!C3="M",AND(Cases!D3="I",Cases!C3="C"),AND(Cases!D3="I",Cases!C3="F")),IF(M3="DA",Accounts!B$3,CONCATENATE(
IF(B3="EB",Accounts!D$3,""
),IF(B3="EL",Accounts!F$3,""
),IF(AND(B3="OA",Cases!B3="3"),Accounts!F$3,""
),IF(AND(B3="OA",Cases!B3="Z"),Accounts!D$3,""
)
)
),IF(M3="DA",Accounts!B$12,CONCATENATE(
IF(B3="EB",Accounts!D$12,""
),IF(B3="EL",Accounts!F$12,""
),IF(AND(B3="OA",Cases!B3="3"),Accounts!F$12,""
),IF(AND(B3="OA",Cases!B3="Z"),Accounts!D$12,""
)
)
)
)
))</f>
        <v>KALOCZKAY JNÉ EUR</v>
      </c>
      <c r="S3" t="str">
        <f>IF(OR(Cases!C3="K",Cases!C3="L"),IF(M3="DA",Accounts!C$1,CONCATENATE(
   IF(B3="EB",Accounts!E$1,""
   ),IF(B3="EL",Accounts!G$1,""
   ),IF(AND(B3="OA",Cases!B3="3"),Accounts!G$1,""
   ),IF(AND(B3="OA",Cases!B3="Z"),Accounts!E$1,""
   )
  )
 ),IF(OR(Cases!C3="B",Cases!C3="I",Cases!C3="O",Cases!C3="J",Cases!C3="H"),IF(M3="DA",Accounts!C$4,CONCATENATE(
   IF(B3="EB",Accounts!E$4,""
   ),IF(B3="EL",Accounts!G$4,""
   ),IF(AND(B3="OA",Cases!B3="3"),Accounts!G$4,""
   ),IF(AND(B3="OA",Cases!B3="Z"),Accounts!E$4,""
   )
  )
 ),IF(OR(Cases!C3="D",Cases!C3="G",Cases!C3="O",Cases!C3="H",Cases!C3="M",AND(Cases!D3="I",Cases!C3="C"),AND(Cases!D3="I",Cases!C3="F")),IF(M3="DA",Accounts!C$3,CONCATENATE(
   IF(B3="EB",Accounts!E$3,""
   ),IF(B3="EL",Accounts!G$3,""
   ),IF(AND(B3="OA",Cases!B3="3"),Accounts!G$3,""
   ),IF(AND(B3="OA",Cases!B3="Z"),Accounts!E$3,""
   )
  )
 ),IF(M3="DA",Accounts!C$12,CONCATENATE(
   IF(B3="EB",Accounts!E$12,""
   ),IF(B3="EL",Accounts!G$12,""
   ),IF(AND(B3="OA",Cases!B3="3"),Accounts!G$12,""
   ),IF(AND(B3="OA",Cases!B3="Z"),Accounts!E$12,""
   )
  )
 )
)
))</f>
        <v>HU06104000237157525056551039</v>
      </c>
      <c r="T3" t="str">
        <f>IF(Cases!F3="SHA","SLEV",IF(Cases!F3="OUR","DEBT",IF(Cases!F3="BEN","CRED","")))</f>
        <v/>
      </c>
      <c r="U3" s="5" t="str">
        <f>IF(Cases!H3="N","Instrukciók","")</f>
        <v/>
      </c>
      <c r="V3" s="5" t="str">
        <f>IF(Cases!E3="I","URGP","")</f>
        <v/>
      </c>
      <c r="W3" t="str">
        <f>Cases!L3</f>
        <v>Közl-04B-Ebank lakossági-KötelezettSzla FCY-FCY-EQ átvezetés-EgyediÁrf/NonSTP-KöltsVis Nincs</v>
      </c>
    </row>
    <row r="4" spans="1:23" x14ac:dyDescent="0.3">
      <c r="A4" t="str">
        <f>CONCATENATE(IF(B4="EB",CONCATENATE(IF(Cases!B4&lt;&gt;"7","EBNG","EBNL"),TEXT(Refszámok!$B$1+ROW()-2,"000000000000")),""),IF(B4="EL",CONCATENATE("E",TEXT(Refszámok!$B$2+ROW()-2,"0000000000"),"00001"),""),IF(B4="OA",CONCATENATE("EBNGOA",TEXT(Refszámok!$B$3+ROW()-2,"0000000000")),""))</f>
        <v>EBNG000000901003</v>
      </c>
      <c r="B4" t="str">
        <f>CONCATENATE(IF(Cases!B4="E","EL",""),IF(Cases!B4="B","EB",""),IF(Cases!B4="Q","EB",""),IF(Cases!B4="7","EB",""),IF(Cases!B4="Z","OA",""),IF(Cases!B4="3","OA",""))</f>
        <v>EB</v>
      </c>
      <c r="C4" t="str">
        <f t="shared" si="0"/>
        <v>EBNG000000901003</v>
      </c>
      <c r="D4" t="str">
        <f>IF(Cases!K4="Y","2018-11-10","")</f>
        <v/>
      </c>
      <c r="E4" s="5" t="str">
        <f>IF(Cases!C4="Q","BANKKÁRTYA ELSZ",IF(OR(Cases!C4="A",Cases!C4="E",Cases!C4="B",Cases!C4="K",Cases!C4="M"),CONCATENATE(IF(B4="EB",Accounts!B$7,""),IF(B4="EL",Accounts!B$8,""),IF(AND(B4="OA",Cases!B4="3"),Accounts!B$8,""),IF(AND(B4="OA",Cases!B4="Z"),Accounts!B$7,"")),CONCATENATE(IF(B4="EB",Accounts!B$9,""),IF(B4="EL",Accounts!B$10,""),IF(AND(B4="OA",Cases!B4="3"),Accounts!B$10,""),IF(AND(B4="OA",Cases!B4="Z"),Accounts!B$9,""))))</f>
        <v>KALOCZKAY JNÉ EUR</v>
      </c>
      <c r="F4" s="5" t="str">
        <f>IF(Cases!C4="Q","0983731042101",IF(OR(Cases!C4="A",Cases!C4="E",Cases!C4="B",Cases!C4="K",Cases!C4="M"),CONCATENATE(IF(B4="EB",Accounts!C$7,""),IF(B4="EL",Accounts!C$8,""),IF(AND(B4="OA",Cases!B4="3"),Accounts!C$8,""),IF(AND(B4="OA",Cases!B4="Z"),Accounts!C$7,"")),CONCATENATE(IF(B4="EB",Accounts!C$9,""),IF(B4="EL",Accounts!C$10,""),IF(AND(B4="OA",Cases!B4="3"),Accounts!C$10,""),IF(AND(B4="OA",Cases!B4="Z"),Accounts!C$9,""))))</f>
        <v>0002G94287102</v>
      </c>
      <c r="G4" t="s">
        <v>17</v>
      </c>
      <c r="H4" s="5" t="str">
        <f t="shared" si="1"/>
        <v>KALOCZKAY JNÉ EUR</v>
      </c>
      <c r="I4" t="s">
        <v>18</v>
      </c>
      <c r="J4" t="str">
        <f t="shared" si="2"/>
        <v>EBNG000000901003</v>
      </c>
      <c r="K4" t="str">
        <f t="shared" si="3"/>
        <v>EBNG000000901003</v>
      </c>
      <c r="L4" s="2" t="s">
        <v>22</v>
      </c>
      <c r="M4" s="2" t="str">
        <f>IF(OR(Cases!C4="A",Cases!C4="C",Cases!C4="G",Cases!C4="J",Cases!C4="O"),"DV","DA")</f>
        <v>DA</v>
      </c>
      <c r="N4" t="s">
        <v>1207</v>
      </c>
      <c r="O4" t="str">
        <f>IF(OR(Cases!C4="A",Cases!C4="B",Cases!C4="C",Cases!C4="E",Cases!C4="F",Cases!C4="I",Cases!C4="J",Cases!C4="K",Cases!C4="L",Cases!C4="Q"),"EUR","HUF")</f>
        <v>EUR</v>
      </c>
      <c r="P4" s="5" t="str">
        <f t="shared" si="4"/>
        <v>1.3</v>
      </c>
      <c r="Q4" t="str">
        <f>IF(Cases!I4="Y","INTC","")</f>
        <v/>
      </c>
      <c r="R4" t="str">
        <f>IF(OR(Cases!C4="K",Cases!C4="L"),IF(M4="DA",Accounts!B$1,CONCATENATE(
IF(B4="EB",Accounts!D$1,""
),IF(B4="EL",Accounts!F$1,""
),IF(AND(B4="OA",Cases!B4="3"),Accounts!F$1,""
),IF(AND(B4="OA",Cases!B4="Z"),Accounts!D$1,""
)
)
),IF(OR(Cases!C4="B",Cases!C4="I",Cases!C4="O",Cases!C4="J",Cases!C4="H"),IF(M4="DA",Accounts!B$4,CONCATENATE(
IF(B4="EB",Accounts!D$4,""
),IF(B4="EL",Accounts!F$4,""
),IF(AND(B4="OA",Cases!B4="3"),Accounts!F$4,""
),IF(AND(B4="OA",Cases!B4="Z"),Accounts!D$4,""
)
)
),IF(OR(Cases!C4="D",Cases!C4="G",Cases!C4="O",Cases!C4="H",Cases!C4="M",AND(Cases!D4="I",Cases!C4="C"),AND(Cases!D4="I",Cases!C4="F")),IF(M4="DA",Accounts!B$3,CONCATENATE(
IF(B4="EB",Accounts!D$3,""
),IF(B4="EL",Accounts!F$3,""
),IF(AND(B4="OA",Cases!B4="3"),Accounts!F$3,""
),IF(AND(B4="OA",Cases!B4="Z"),Accounts!D$3,""
)
)
),IF(M4="DA",Accounts!B$12,CONCATENATE(
IF(B4="EB",Accounts!D$12,""
),IF(B4="EL",Accounts!F$12,""
),IF(AND(B4="OA",Cases!B4="3"),Accounts!F$12,""
),IF(AND(B4="OA",Cases!B4="Z"),Accounts!D$12,""
)
)
)
)
))</f>
        <v>SZIKSZAI TAMARA EUR</v>
      </c>
      <c r="S4" t="str">
        <f>IF(OR(Cases!C4="K",Cases!C4="L"),IF(M4="DA",Accounts!C$1,CONCATENATE(
   IF(B4="EB",Accounts!E$1,""
   ),IF(B4="EL",Accounts!G$1,""
   ),IF(AND(B4="OA",Cases!B4="3"),Accounts!G$1,""
   ),IF(AND(B4="OA",Cases!B4="Z"),Accounts!E$1,""
   )
  )
 ),IF(OR(Cases!C4="B",Cases!C4="I",Cases!C4="O",Cases!C4="J",Cases!C4="H"),IF(M4="DA",Accounts!C$4,CONCATENATE(
   IF(B4="EB",Accounts!E$4,""
   ),IF(B4="EL",Accounts!G$4,""
   ),IF(AND(B4="OA",Cases!B4="3"),Accounts!G$4,""
   ),IF(AND(B4="OA",Cases!B4="Z"),Accounts!E$4,""
   )
  )
 ),IF(OR(Cases!C4="D",Cases!C4="G",Cases!C4="O",Cases!C4="H",Cases!C4="M",AND(Cases!D4="I",Cases!C4="C"),AND(Cases!D4="I",Cases!C4="F")),IF(M4="DA",Accounts!C$3,CONCATENATE(
   IF(B4="EB",Accounts!E$3,""
   ),IF(B4="EL",Accounts!G$3,""
   ),IF(AND(B4="OA",Cases!B4="3"),Accounts!G$3,""
   ),IF(AND(B4="OA",Cases!B4="Z"),Accounts!E$3,""
   )
  )
 ),IF(M4="DA",Accounts!C$12,CONCATENATE(
   IF(B4="EB",Accounts!E$12,""
   ),IF(B4="EL",Accounts!G$12,""
   ),IF(AND(B4="OA",Cases!B4="3"),Accounts!G$12,""
   ),IF(AND(B4="OA",Cases!B4="Z"),Accounts!E$12,""
   )
  )
 )
)
))</f>
        <v>HU46104000237157565454551017</v>
      </c>
      <c r="T4" t="str">
        <f>IF(Cases!F4="SHA","SLEV",IF(Cases!F4="OUR","DEBT",IF(Cases!F4="BEN","CRED","")))</f>
        <v/>
      </c>
      <c r="U4" s="5" t="str">
        <f>IF(Cases!H4="N","Instrukciók","")</f>
        <v/>
      </c>
      <c r="V4" s="5" t="str">
        <f>IF(Cases!E4="I","URGP","")</f>
        <v/>
      </c>
      <c r="W4" t="str">
        <f>Cases!L4</f>
        <v>Közl-04C-Ebank lakossági-KötelezettSzla FCY-FCY-EQ átutalás-EgyediÁrf/NonSTP-KöltsVis Nincs</v>
      </c>
    </row>
    <row r="5" spans="1:23" x14ac:dyDescent="0.3">
      <c r="A5" t="str">
        <f>CONCATENATE(IF(B5="EB",CONCATENATE(IF(Cases!B5&lt;&gt;"7","EBNG","EBNL"),TEXT(Refszámok!$B$1+ROW()-2,"000000000000")),""),IF(B5="EL",CONCATENATE("E",TEXT(Refszámok!$B$2+ROW()-2,"0000000000"),"00001"),""),IF(B5="OA",CONCATENATE("EBNGOA",TEXT(Refszámok!$B$3+ROW()-2,"0000000000")),""))</f>
        <v>EBNG000000901004</v>
      </c>
      <c r="B5" t="str">
        <f>CONCATENATE(IF(Cases!B5="E","EL",""),IF(Cases!B5="B","EB",""),IF(Cases!B5="Q","EB",""),IF(Cases!B5="7","EB",""),IF(Cases!B5="Z","OA",""),IF(Cases!B5="3","OA",""))</f>
        <v>EB</v>
      </c>
      <c r="C5" t="str">
        <f t="shared" si="0"/>
        <v>EBNG000000901004</v>
      </c>
      <c r="D5" t="str">
        <f>IF(Cases!K5="Y","2018-11-10","")</f>
        <v/>
      </c>
      <c r="E5" s="5" t="str">
        <f>IF(Cases!C5="Q","BANKKÁRTYA ELSZ",IF(OR(Cases!C5="A",Cases!C5="E",Cases!C5="B",Cases!C5="K",Cases!C5="M"),CONCATENATE(IF(B5="EB",Accounts!B$7,""),IF(B5="EL",Accounts!B$8,""),IF(AND(B5="OA",Cases!B5="3"),Accounts!B$8,""),IF(AND(B5="OA",Cases!B5="Z"),Accounts!B$7,"")),CONCATENATE(IF(B5="EB",Accounts!B$9,""),IF(B5="EL",Accounts!B$10,""),IF(AND(B5="OA",Cases!B5="3"),Accounts!B$10,""),IF(AND(B5="OA",Cases!B5="Z"),Accounts!B$9,""))))</f>
        <v>KALOCZKAY JNÉ EUR</v>
      </c>
      <c r="F5" s="5" t="str">
        <f>IF(Cases!C5="Q","0983731042101",IF(OR(Cases!C5="A",Cases!C5="E",Cases!C5="B",Cases!C5="K",Cases!C5="M"),CONCATENATE(IF(B5="EB",Accounts!C$7,""),IF(B5="EL",Accounts!C$8,""),IF(AND(B5="OA",Cases!B5="3"),Accounts!C$8,""),IF(AND(B5="OA",Cases!B5="Z"),Accounts!C$7,"")),CONCATENATE(IF(B5="EB",Accounts!C$9,""),IF(B5="EL",Accounts!C$10,""),IF(AND(B5="OA",Cases!B5="3"),Accounts!C$10,""),IF(AND(B5="OA",Cases!B5="Z"),Accounts!C$9,""))))</f>
        <v>0002G94287102</v>
      </c>
      <c r="G5" t="s">
        <v>17</v>
      </c>
      <c r="H5" s="5" t="str">
        <f t="shared" si="1"/>
        <v>KALOCZKAY JNÉ EUR</v>
      </c>
      <c r="I5" t="s">
        <v>18</v>
      </c>
      <c r="J5" t="str">
        <f t="shared" si="2"/>
        <v>EBNG000000901004</v>
      </c>
      <c r="K5" t="str">
        <f t="shared" si="3"/>
        <v>EBNG000000901004</v>
      </c>
      <c r="L5" s="2" t="s">
        <v>22</v>
      </c>
      <c r="M5" s="2" t="str">
        <f>IF(OR(Cases!C5="A",Cases!C5="C",Cases!C5="G",Cases!C5="J",Cases!C5="O"),"DV","DA")</f>
        <v>DA</v>
      </c>
      <c r="N5" t="s">
        <v>1207</v>
      </c>
      <c r="O5" t="str">
        <f>IF(OR(Cases!C5="A",Cases!C5="B",Cases!C5="C",Cases!C5="E",Cases!C5="F",Cases!C5="I",Cases!C5="J",Cases!C5="K",Cases!C5="L",Cases!C5="Q"),"EUR","HUF")</f>
        <v>HUF</v>
      </c>
      <c r="P5" s="5" t="str">
        <f t="shared" si="4"/>
        <v>2</v>
      </c>
      <c r="Q5" t="str">
        <f>IF(Cases!I5="Y","INTC","")</f>
        <v/>
      </c>
      <c r="R5" t="str">
        <f>IF(OR(Cases!C5="K",Cases!C5="L"),IF(M5="DA",Accounts!B$1,CONCATENATE(
IF(B5="EB",Accounts!D$1,""
),IF(B5="EL",Accounts!F$1,""
),IF(AND(B5="OA",Cases!B5="3"),Accounts!F$1,""
),IF(AND(B5="OA",Cases!B5="Z"),Accounts!D$1,""
)
)
),IF(OR(Cases!C5="B",Cases!C5="I",Cases!C5="O",Cases!C5="J",Cases!C5="H"),IF(M5="DA",Accounts!B$4,CONCATENATE(
IF(B5="EB",Accounts!D$4,""
),IF(B5="EL",Accounts!F$4,""
),IF(AND(B5="OA",Cases!B5="3"),Accounts!F$4,""
),IF(AND(B5="OA",Cases!B5="Z"),Accounts!D$4,""
)
)
),IF(OR(Cases!C5="D",Cases!C5="G",Cases!C5="O",Cases!C5="H",Cases!C5="M",AND(Cases!D5="I",Cases!C5="C"),AND(Cases!D5="I",Cases!C5="F")),IF(M5="DA",Accounts!B$3,CONCATENATE(
IF(B5="EB",Accounts!D$3,""
),IF(B5="EL",Accounts!F$3,""
),IF(AND(B5="OA",Cases!B5="3"),Accounts!F$3,""
),IF(AND(B5="OA",Cases!B5="Z"),Accounts!D$3,""
)
)
),IF(M5="DA",Accounts!B$12,CONCATENATE(
IF(B5="EB",Accounts!D$12,""
),IF(B5="EL",Accounts!F$12,""
),IF(AND(B5="OA",Cases!B5="3"),Accounts!F$12,""
),IF(AND(B5="OA",Cases!B5="Z"),Accounts!D$12,""
)
)
)
)
))</f>
        <v>SZIKSZAI TAMARA</v>
      </c>
      <c r="S5" t="str">
        <f>IF(OR(Cases!C5="K",Cases!C5="L"),IF(M5="DA",Accounts!C$1,CONCATENATE(
   IF(B5="EB",Accounts!E$1,""
   ),IF(B5="EL",Accounts!G$1,""
   ),IF(AND(B5="OA",Cases!B5="3"),Accounts!G$1,""
   ),IF(AND(B5="OA",Cases!B5="Z"),Accounts!E$1,""
   )
  )
 ),IF(OR(Cases!C5="B",Cases!C5="I",Cases!C5="O",Cases!C5="J",Cases!C5="H"),IF(M5="DA",Accounts!C$4,CONCATENATE(
   IF(B5="EB",Accounts!E$4,""
   ),IF(B5="EL",Accounts!G$4,""
   ),IF(AND(B5="OA",Cases!B5="3"),Accounts!G$4,""
   ),IF(AND(B5="OA",Cases!B5="Z"),Accounts!E$4,""
   )
  )
 ),IF(OR(Cases!C5="D",Cases!C5="G",Cases!C5="O",Cases!C5="H",Cases!C5="M",AND(Cases!D5="I",Cases!C5="C"),AND(Cases!D5="I",Cases!C5="F")),IF(M5="DA",Accounts!C$3,CONCATENATE(
   IF(B5="EB",Accounts!E$3,""
   ),IF(B5="EL",Accounts!G$3,""
   ),IF(AND(B5="OA",Cases!B5="3"),Accounts!G$3,""
   ),IF(AND(B5="OA",Cases!B5="Z"),Accounts!E$3,""
   )
  )
 ),IF(M5="DA",Accounts!C$12,CONCATENATE(
   IF(B5="EB",Accounts!E$12,""
   ),IF(B5="EL",Accounts!G$12,""
   ),IF(AND(B5="OA",Cases!B5="3"),Accounts!G$12,""
   ),IF(AND(B5="OA",Cases!B5="Z"),Accounts!E$12,""
   )
  )
 )
)
))</f>
        <v>HU20104000237157565454551000</v>
      </c>
      <c r="T5" t="str">
        <f>IF(Cases!F5="SHA","SLEV",IF(Cases!F5="OUR","DEBT",IF(Cases!F5="BEN","CRED","")))</f>
        <v/>
      </c>
      <c r="U5" s="5" t="str">
        <f>IF(Cases!H5="N","Instrukciók","")</f>
        <v/>
      </c>
      <c r="V5" s="5" t="str">
        <f>IF(Cases!E5="I","URGP","")</f>
        <v>URGP</v>
      </c>
      <c r="W5" t="str">
        <f>Cases!L5</f>
        <v>Közl-068-Forint konverziós-Ebank lakossági-KötelezettSzla FCY-HUF-EQ átutalás-Konverziós-Sürgős/AzonKonv-EgyediÁrf/NonSTP-KöltsVis Nincs</v>
      </c>
    </row>
    <row r="6" spans="1:23" x14ac:dyDescent="0.3">
      <c r="A6" t="str">
        <f>CONCATENATE(IF(B6="EB",CONCATENATE(IF(Cases!B6&lt;&gt;"7","EBNG","EBNL"),TEXT(Refszámok!$B$1+ROW()-2,"000000000000")),""),IF(B6="EL",CONCATENATE("E",TEXT(Refszámok!$B$2+ROW()-2,"0000000000"),"00001"),""),IF(B6="OA",CONCATENATE("EBNGOA",TEXT(Refszámok!$B$3+ROW()-2,"0000000000")),""))</f>
        <v>EBNG000000901005</v>
      </c>
      <c r="B6" t="str">
        <f>CONCATENATE(IF(Cases!B6="E","EL",""),IF(Cases!B6="B","EB",""),IF(Cases!B6="Q","EB",""),IF(Cases!B6="7","EB",""),IF(Cases!B6="Z","OA",""),IF(Cases!B6="3","OA",""))</f>
        <v>EB</v>
      </c>
      <c r="C6" t="str">
        <f t="shared" si="0"/>
        <v>EBNG000000901005</v>
      </c>
      <c r="D6" t="str">
        <f>IF(Cases!K6="Y","2018-11-10","")</f>
        <v/>
      </c>
      <c r="E6" s="5" t="str">
        <f>IF(Cases!C6="Q","BANKKÁRTYA ELSZ",IF(OR(Cases!C6="A",Cases!C6="E",Cases!C6="B",Cases!C6="K",Cases!C6="M"),CONCATENATE(IF(B6="EB",Accounts!B$7,""),IF(B6="EL",Accounts!B$8,""),IF(AND(B6="OA",Cases!B6="3"),Accounts!B$8,""),IF(AND(B6="OA",Cases!B6="Z"),Accounts!B$7,"")),CONCATENATE(IF(B6="EB",Accounts!B$9,""),IF(B6="EL",Accounts!B$10,""),IF(AND(B6="OA",Cases!B6="3"),Accounts!B$10,""),IF(AND(B6="OA",Cases!B6="Z"),Accounts!B$9,""))))</f>
        <v>KALOCZKAY JNÉ EUR</v>
      </c>
      <c r="F6" s="5" t="str">
        <f>IF(Cases!C6="Q","0983731042101",IF(OR(Cases!C6="A",Cases!C6="E",Cases!C6="B",Cases!C6="K",Cases!C6="M"),CONCATENATE(IF(B6="EB",Accounts!C$7,""),IF(B6="EL",Accounts!C$8,""),IF(AND(B6="OA",Cases!B6="3"),Accounts!C$8,""),IF(AND(B6="OA",Cases!B6="Z"),Accounts!C$7,"")),CONCATENATE(IF(B6="EB",Accounts!C$9,""),IF(B6="EL",Accounts!C$10,""),IF(AND(B6="OA",Cases!B6="3"),Accounts!C$10,""),IF(AND(B6="OA",Cases!B6="Z"),Accounts!C$9,""))))</f>
        <v>0002G94287102</v>
      </c>
      <c r="G6" t="s">
        <v>17</v>
      </c>
      <c r="H6" s="5" t="str">
        <f t="shared" si="1"/>
        <v>KALOCZKAY JNÉ EUR</v>
      </c>
      <c r="I6" t="s">
        <v>18</v>
      </c>
      <c r="J6" t="str">
        <f t="shared" si="2"/>
        <v>EBNG000000901005</v>
      </c>
      <c r="K6" t="str">
        <f t="shared" si="3"/>
        <v>EBNG000000901005</v>
      </c>
      <c r="L6" s="2" t="s">
        <v>22</v>
      </c>
      <c r="M6" s="2" t="str">
        <f>IF(OR(Cases!C6="A",Cases!C6="C",Cases!C6="G",Cases!C6="J",Cases!C6="O"),"DV","DA")</f>
        <v>DA</v>
      </c>
      <c r="N6" t="s">
        <v>1207</v>
      </c>
      <c r="O6" t="str">
        <f>IF(OR(Cases!C6="A",Cases!C6="B",Cases!C6="C",Cases!C6="E",Cases!C6="F",Cases!C6="I",Cases!C6="J",Cases!C6="K",Cases!C6="L",Cases!C6="Q"),"EUR","HUF")</f>
        <v>HUF</v>
      </c>
      <c r="P6" s="5" t="str">
        <f t="shared" si="4"/>
        <v>2</v>
      </c>
      <c r="Q6" t="str">
        <f>IF(Cases!I6="Y","INTC","")</f>
        <v/>
      </c>
      <c r="R6" t="str">
        <f>IF(OR(Cases!C6="K",Cases!C6="L"),IF(M6="DA",Accounts!B$1,CONCATENATE(
IF(B6="EB",Accounts!D$1,""
),IF(B6="EL",Accounts!F$1,""
),IF(AND(B6="OA",Cases!B6="3"),Accounts!F$1,""
),IF(AND(B6="OA",Cases!B6="Z"),Accounts!D$1,""
)
)
),IF(OR(Cases!C6="B",Cases!C6="I",Cases!C6="O",Cases!C6="J",Cases!C6="H"),IF(M6="DA",Accounts!B$4,CONCATENATE(
IF(B6="EB",Accounts!D$4,""
),IF(B6="EL",Accounts!F$4,""
),IF(AND(B6="OA",Cases!B6="3"),Accounts!F$4,""
),IF(AND(B6="OA",Cases!B6="Z"),Accounts!D$4,""
)
)
),IF(OR(Cases!C6="D",Cases!C6="G",Cases!C6="O",Cases!C6="H",Cases!C6="M",AND(Cases!D6="I",Cases!C6="C"),AND(Cases!D6="I",Cases!C6="F")),IF(M6="DA",Accounts!B$3,CONCATENATE(
IF(B6="EB",Accounts!D$3,""
),IF(B6="EL",Accounts!F$3,""
),IF(AND(B6="OA",Cases!B6="3"),Accounts!F$3,""
),IF(AND(B6="OA",Cases!B6="Z"),Accounts!D$3,""
)
)
),IF(M6="DA",Accounts!B$12,CONCATENATE(
IF(B6="EB",Accounts!D$12,""
),IF(B6="EL",Accounts!F$12,""
),IF(AND(B6="OA",Cases!B6="3"),Accounts!F$12,""
),IF(AND(B6="OA",Cases!B6="Z"),Accounts!D$12,""
)
)
)
)
))</f>
        <v>SZIKSZAI TAMARA</v>
      </c>
      <c r="S6" t="str">
        <f>IF(OR(Cases!C6="K",Cases!C6="L"),IF(M6="DA",Accounts!C$1,CONCATENATE(
   IF(B6="EB",Accounts!E$1,""
   ),IF(B6="EL",Accounts!G$1,""
   ),IF(AND(B6="OA",Cases!B6="3"),Accounts!G$1,""
   ),IF(AND(B6="OA",Cases!B6="Z"),Accounts!E$1,""
   )
  )
 ),IF(OR(Cases!C6="B",Cases!C6="I",Cases!C6="O",Cases!C6="J",Cases!C6="H"),IF(M6="DA",Accounts!C$4,CONCATENATE(
   IF(B6="EB",Accounts!E$4,""
   ),IF(B6="EL",Accounts!G$4,""
   ),IF(AND(B6="OA",Cases!B6="3"),Accounts!G$4,""
   ),IF(AND(B6="OA",Cases!B6="Z"),Accounts!E$4,""
   )
  )
 ),IF(OR(Cases!C6="D",Cases!C6="G",Cases!C6="O",Cases!C6="H",Cases!C6="M",AND(Cases!D6="I",Cases!C6="C"),AND(Cases!D6="I",Cases!C6="F")),IF(M6="DA",Accounts!C$3,CONCATENATE(
   IF(B6="EB",Accounts!E$3,""
   ),IF(B6="EL",Accounts!G$3,""
   ),IF(AND(B6="OA",Cases!B6="3"),Accounts!G$3,""
   ),IF(AND(B6="OA",Cases!B6="Z"),Accounts!E$3,""
   )
  )
 ),IF(M6="DA",Accounts!C$12,CONCATENATE(
   IF(B6="EB",Accounts!E$12,""
   ),IF(B6="EL",Accounts!G$12,""
   ),IF(AND(B6="OA",Cases!B6="3"),Accounts!G$12,""
   ),IF(AND(B6="OA",Cases!B6="Z"),Accounts!E$12,""
   )
  )
 )
)
))</f>
        <v>HU20104000237157565454551000</v>
      </c>
      <c r="T6" t="str">
        <f>IF(Cases!F6="SHA","SLEV",IF(Cases!F6="OUR","DEBT",IF(Cases!F6="BEN","CRED","")))</f>
        <v/>
      </c>
      <c r="U6" s="5" t="str">
        <f>IF(Cases!H6="N","Instrukciók","")</f>
        <v/>
      </c>
      <c r="V6" s="5" t="str">
        <f>IF(Cases!E6="I","URGP","")</f>
        <v/>
      </c>
      <c r="W6" t="str">
        <f>Cases!L6</f>
        <v>Közl-068-Forint konverziós-Ebank lakossági-KötelezettSzla FCY-HUF-EQ átutalás-Konverziós-EgyediÁrf/NonSTP-KöltsVis Nincs</v>
      </c>
    </row>
    <row r="7" spans="1:23" x14ac:dyDescent="0.3">
      <c r="A7" t="str">
        <f>CONCATENATE(IF(B7="EB",CONCATENATE(IF(Cases!B7&lt;&gt;"7","EBNG","EBNL"),TEXT(Refszámok!$B$1+ROW()-2,"000000000000")),""),IF(B7="EL",CONCATENATE("E",TEXT(Refszámok!$B$2+ROW()-2,"0000000000"),"00001"),""),IF(B7="OA",CONCATENATE("EBNGOA",TEXT(Refszámok!$B$3+ROW()-2,"0000000000")),""))</f>
        <v>EBNG000000901006</v>
      </c>
      <c r="B7" t="str">
        <f>CONCATENATE(IF(Cases!B7="E","EL",""),IF(Cases!B7="B","EB",""),IF(Cases!B7="Q","EB",""),IF(Cases!B7="7","EB",""),IF(Cases!B7="Z","OA",""),IF(Cases!B7="3","OA",""))</f>
        <v>EB</v>
      </c>
      <c r="C7" t="str">
        <f t="shared" si="0"/>
        <v>EBNG000000901006</v>
      </c>
      <c r="D7" t="str">
        <f>IF(Cases!K7="Y","2018-11-10","")</f>
        <v/>
      </c>
      <c r="E7" s="5" t="str">
        <f>IF(Cases!C7="Q","BANKKÁRTYA ELSZ",IF(OR(Cases!C7="A",Cases!C7="E",Cases!C7="B",Cases!C7="K",Cases!C7="M"),CONCATENATE(IF(B7="EB",Accounts!B$7,""),IF(B7="EL",Accounts!B$8,""),IF(AND(B7="OA",Cases!B7="3"),Accounts!B$8,""),IF(AND(B7="OA",Cases!B7="Z"),Accounts!B$7,"")),CONCATENATE(IF(B7="EB",Accounts!B$9,""),IF(B7="EL",Accounts!B$10,""),IF(AND(B7="OA",Cases!B7="3"),Accounts!B$10,""),IF(AND(B7="OA",Cases!B7="Z"),Accounts!B$9,""))))</f>
        <v>KALOCZKAY JNÉ EUR</v>
      </c>
      <c r="F7" s="5" t="str">
        <f>IF(Cases!C7="Q","0983731042101",IF(OR(Cases!C7="A",Cases!C7="E",Cases!C7="B",Cases!C7="K",Cases!C7="M"),CONCATENATE(IF(B7="EB",Accounts!C$7,""),IF(B7="EL",Accounts!C$8,""),IF(AND(B7="OA",Cases!B7="3"),Accounts!C$8,""),IF(AND(B7="OA",Cases!B7="Z"),Accounts!C$7,"")),CONCATENATE(IF(B7="EB",Accounts!C$9,""),IF(B7="EL",Accounts!C$10,""),IF(AND(B7="OA",Cases!B7="3"),Accounts!C$10,""),IF(AND(B7="OA",Cases!B7="Z"),Accounts!C$9,""))))</f>
        <v>0002G94287102</v>
      </c>
      <c r="G7" t="s">
        <v>17</v>
      </c>
      <c r="H7" s="5" t="str">
        <f t="shared" si="1"/>
        <v>KALOCZKAY JNÉ EUR</v>
      </c>
      <c r="I7" t="s">
        <v>18</v>
      </c>
      <c r="J7" t="str">
        <f t="shared" si="2"/>
        <v>EBNG000000901006</v>
      </c>
      <c r="K7" t="str">
        <f t="shared" si="3"/>
        <v>EBNG000000901006</v>
      </c>
      <c r="L7" s="2" t="s">
        <v>22</v>
      </c>
      <c r="M7" s="2" t="str">
        <f>IF(OR(Cases!C7="A",Cases!C7="C",Cases!C7="G",Cases!C7="J",Cases!C7="O"),"DV","DA")</f>
        <v>DV</v>
      </c>
      <c r="N7" t="s">
        <v>1207</v>
      </c>
      <c r="O7" t="str">
        <f>IF(OR(Cases!C7="A",Cases!C7="B",Cases!C7="C",Cases!C7="E",Cases!C7="F",Cases!C7="I",Cases!C7="J",Cases!C7="K",Cases!C7="L",Cases!C7="Q"),"EUR","HUF")</f>
        <v>HUF</v>
      </c>
      <c r="P7" s="5" t="str">
        <f t="shared" si="4"/>
        <v>2</v>
      </c>
      <c r="Q7" t="str">
        <f>IF(Cases!I7="Y","INTC","")</f>
        <v/>
      </c>
      <c r="R7" t="str">
        <f>IF(OR(Cases!C7="K",Cases!C7="L"),IF(M7="DA",Accounts!B$1,CONCATENATE(
IF(B7="EB",Accounts!D$1,""
),IF(B7="EL",Accounts!F$1,""
),IF(AND(B7="OA",Cases!B7="3"),Accounts!F$1,""
),IF(AND(B7="OA",Cases!B7="Z"),Accounts!D$1,""
)
)
),IF(OR(Cases!C7="B",Cases!C7="I",Cases!C7="O",Cases!C7="J",Cases!C7="H"),IF(M7="DA",Accounts!B$4,CONCATENATE(
IF(B7="EB",Accounts!D$4,""
),IF(B7="EL",Accounts!F$4,""
),IF(AND(B7="OA",Cases!B7="3"),Accounts!F$4,""
),IF(AND(B7="OA",Cases!B7="Z"),Accounts!D$4,""
)
)
),IF(OR(Cases!C7="D",Cases!C7="G",Cases!C7="O",Cases!C7="H",Cases!C7="M",AND(Cases!D7="I",Cases!C7="C"),AND(Cases!D7="I",Cases!C7="F")),IF(M7="DA",Accounts!B$3,CONCATENATE(
IF(B7="EB",Accounts!D$3,""
),IF(B7="EL",Accounts!F$3,""
),IF(AND(B7="OA",Cases!B7="3"),Accounts!F$3,""
),IF(AND(B7="OA",Cases!B7="Z"),Accounts!D$3,""
)
)
),IF(M7="DA",Accounts!B$12,CONCATENATE(
IF(B7="EB",Accounts!D$12,""
),IF(B7="EL",Accounts!F$12,""
),IF(AND(B7="OA",Cases!B7="3"),Accounts!F$12,""
),IF(AND(B7="OA",Cases!B7="Z"),Accounts!D$12,""
)
)
)
)
))</f>
        <v>KALOCZKAY JNÉ</v>
      </c>
      <c r="S7" t="str">
        <f>IF(OR(Cases!C7="K",Cases!C7="L"),IF(M7="DA",Accounts!C$1,CONCATENATE(
   IF(B7="EB",Accounts!E$1,""
   ),IF(B7="EL",Accounts!G$1,""
   ),IF(AND(B7="OA",Cases!B7="3"),Accounts!G$1,""
   ),IF(AND(B7="OA",Cases!B7="Z"),Accounts!E$1,""
   )
  )
 ),IF(OR(Cases!C7="B",Cases!C7="I",Cases!C7="O",Cases!C7="J",Cases!C7="H"),IF(M7="DA",Accounts!C$4,CONCATENATE(
   IF(B7="EB",Accounts!E$4,""
   ),IF(B7="EL",Accounts!G$4,""
   ),IF(AND(B7="OA",Cases!B7="3"),Accounts!G$4,""
   ),IF(AND(B7="OA",Cases!B7="Z"),Accounts!E$4,""
   )
  )
 ),IF(OR(Cases!C7="D",Cases!C7="G",Cases!C7="O",Cases!C7="H",Cases!C7="M",AND(Cases!D7="I",Cases!C7="C"),AND(Cases!D7="I",Cases!C7="F")),IF(M7="DA",Accounts!C$3,CONCATENATE(
   IF(B7="EB",Accounts!E$3,""
   ),IF(B7="EL",Accounts!G$3,""
   ),IF(AND(B7="OA",Cases!B7="3"),Accounts!G$3,""
   ),IF(AND(B7="OA",Cases!B7="Z"),Accounts!E$3,""
   )
  )
 ),IF(M7="DA",Accounts!C$12,CONCATENATE(
   IF(B7="EB",Accounts!E$12,""
   ),IF(B7="EL",Accounts!G$12,""
   ),IF(AND(B7="OA",Cases!B7="3"),Accounts!G$12,""
   ),IF(AND(B7="OA",Cases!B7="Z"),Accounts!E$12,""
   )
  )
 )
)
))</f>
        <v>HU72104000237157525056551015</v>
      </c>
      <c r="T7" t="str">
        <f>IF(Cases!F7="SHA","SLEV",IF(Cases!F7="OUR","DEBT",IF(Cases!F7="BEN","CRED","")))</f>
        <v/>
      </c>
      <c r="U7" s="5" t="str">
        <f>IF(Cases!H7="N","Instrukciók","")</f>
        <v/>
      </c>
      <c r="V7" s="5" t="str">
        <f>IF(Cases!E7="I","URGP","")</f>
        <v>URGP</v>
      </c>
      <c r="W7" t="str">
        <f>Cases!L7</f>
        <v>Közl-07J-Forint konverziós-Ebank lakossági-KötelezettSzla FCY-HUF-EQ átvezetés-Konverziós-Sürgős/AzonKonv-EgyediÁrf/NonSTP-KöltsVis Nincs</v>
      </c>
    </row>
    <row r="8" spans="1:23" x14ac:dyDescent="0.3">
      <c r="A8" t="str">
        <f>CONCATENATE(IF(B8="EB",CONCATENATE(IF(Cases!B8&lt;&gt;"7","EBNG","EBNL"),TEXT(Refszámok!$B$1+ROW()-2,"000000000000")),""),IF(B8="EL",CONCATENATE("E",TEXT(Refszámok!$B$2+ROW()-2,"0000000000"),"00001"),""),IF(B8="OA",CONCATENATE("EBNGOA",TEXT(Refszámok!$B$3+ROW()-2,"0000000000")),""))</f>
        <v>EBNG000000901007</v>
      </c>
      <c r="B8" t="str">
        <f>CONCATENATE(IF(Cases!B8="E","EL",""),IF(Cases!B8="B","EB",""),IF(Cases!B8="Q","EB",""),IF(Cases!B8="7","EB",""),IF(Cases!B8="Z","OA",""),IF(Cases!B8="3","OA",""))</f>
        <v>EB</v>
      </c>
      <c r="C8" t="str">
        <f t="shared" si="0"/>
        <v>EBNG000000901007</v>
      </c>
      <c r="D8" t="str">
        <f>IF(Cases!K8="Y","2018-11-10","")</f>
        <v/>
      </c>
      <c r="E8" s="5" t="str">
        <f>IF(Cases!C8="Q","BANKKÁRTYA ELSZ",IF(OR(Cases!C8="A",Cases!C8="E",Cases!C8="B",Cases!C8="K",Cases!C8="M"),CONCATENATE(IF(B8="EB",Accounts!B$7,""),IF(B8="EL",Accounts!B$8,""),IF(AND(B8="OA",Cases!B8="3"),Accounts!B$8,""),IF(AND(B8="OA",Cases!B8="Z"),Accounts!B$7,"")),CONCATENATE(IF(B8="EB",Accounts!B$9,""),IF(B8="EL",Accounts!B$10,""),IF(AND(B8="OA",Cases!B8="3"),Accounts!B$10,""),IF(AND(B8="OA",Cases!B8="Z"),Accounts!B$9,""))))</f>
        <v>KALOCZKAY JNÉ EUR</v>
      </c>
      <c r="F8" s="5" t="str">
        <f>IF(Cases!C8="Q","0983731042101",IF(OR(Cases!C8="A",Cases!C8="E",Cases!C8="B",Cases!C8="K",Cases!C8="M"),CONCATENATE(IF(B8="EB",Accounts!C$7,""),IF(B8="EL",Accounts!C$8,""),IF(AND(B8="OA",Cases!B8="3"),Accounts!C$8,""),IF(AND(B8="OA",Cases!B8="Z"),Accounts!C$7,"")),CONCATENATE(IF(B8="EB",Accounts!C$9,""),IF(B8="EL",Accounts!C$10,""),IF(AND(B8="OA",Cases!B8="3"),Accounts!C$10,""),IF(AND(B8="OA",Cases!B8="Z"),Accounts!C$9,""))))</f>
        <v>0002G94287102</v>
      </c>
      <c r="G8" t="s">
        <v>17</v>
      </c>
      <c r="H8" s="5" t="str">
        <f t="shared" si="1"/>
        <v>KALOCZKAY JNÉ EUR</v>
      </c>
      <c r="I8" t="s">
        <v>18</v>
      </c>
      <c r="J8" t="str">
        <f t="shared" si="2"/>
        <v>EBNG000000901007</v>
      </c>
      <c r="K8" t="str">
        <f t="shared" si="3"/>
        <v>EBNG000000901007</v>
      </c>
      <c r="L8" s="2" t="s">
        <v>22</v>
      </c>
      <c r="M8" s="2" t="str">
        <f>IF(OR(Cases!C8="A",Cases!C8="C",Cases!C8="G",Cases!C8="J",Cases!C8="O"),"DV","DA")</f>
        <v>DV</v>
      </c>
      <c r="N8" t="s">
        <v>1207</v>
      </c>
      <c r="O8" t="str">
        <f>IF(OR(Cases!C8="A",Cases!C8="B",Cases!C8="C",Cases!C8="E",Cases!C8="F",Cases!C8="I",Cases!C8="J",Cases!C8="K",Cases!C8="L",Cases!C8="Q"),"EUR","HUF")</f>
        <v>HUF</v>
      </c>
      <c r="P8" s="5" t="str">
        <f t="shared" si="4"/>
        <v>2</v>
      </c>
      <c r="Q8" t="str">
        <f>IF(Cases!I8="Y","INTC","")</f>
        <v/>
      </c>
      <c r="R8" t="str">
        <f>IF(OR(Cases!C8="K",Cases!C8="L"),IF(M8="DA",Accounts!B$1,CONCATENATE(
IF(B8="EB",Accounts!D$1,""
),IF(B8="EL",Accounts!F$1,""
),IF(AND(B8="OA",Cases!B8="3"),Accounts!F$1,""
),IF(AND(B8="OA",Cases!B8="Z"),Accounts!D$1,""
)
)
),IF(OR(Cases!C8="B",Cases!C8="I",Cases!C8="O",Cases!C8="J",Cases!C8="H"),IF(M8="DA",Accounts!B$4,CONCATENATE(
IF(B8="EB",Accounts!D$4,""
),IF(B8="EL",Accounts!F$4,""
),IF(AND(B8="OA",Cases!B8="3"),Accounts!F$4,""
),IF(AND(B8="OA",Cases!B8="Z"),Accounts!D$4,""
)
)
),IF(OR(Cases!C8="D",Cases!C8="G",Cases!C8="O",Cases!C8="H",Cases!C8="M",AND(Cases!D8="I",Cases!C8="C"),AND(Cases!D8="I",Cases!C8="F")),IF(M8="DA",Accounts!B$3,CONCATENATE(
IF(B8="EB",Accounts!D$3,""
),IF(B8="EL",Accounts!F$3,""
),IF(AND(B8="OA",Cases!B8="3"),Accounts!F$3,""
),IF(AND(B8="OA",Cases!B8="Z"),Accounts!D$3,""
)
)
),IF(M8="DA",Accounts!B$12,CONCATENATE(
IF(B8="EB",Accounts!D$12,""
),IF(B8="EL",Accounts!F$12,""
),IF(AND(B8="OA",Cases!B8="3"),Accounts!F$12,""
),IF(AND(B8="OA",Cases!B8="Z"),Accounts!D$12,""
)
)
)
)
))</f>
        <v>KALOCZKAY JNÉ</v>
      </c>
      <c r="S8" t="str">
        <f>IF(OR(Cases!C8="K",Cases!C8="L"),IF(M8="DA",Accounts!C$1,CONCATENATE(
   IF(B8="EB",Accounts!E$1,""
   ),IF(B8="EL",Accounts!G$1,""
   ),IF(AND(B8="OA",Cases!B8="3"),Accounts!G$1,""
   ),IF(AND(B8="OA",Cases!B8="Z"),Accounts!E$1,""
   )
  )
 ),IF(OR(Cases!C8="B",Cases!C8="I",Cases!C8="O",Cases!C8="J",Cases!C8="H"),IF(M8="DA",Accounts!C$4,CONCATENATE(
   IF(B8="EB",Accounts!E$4,""
   ),IF(B8="EL",Accounts!G$4,""
   ),IF(AND(B8="OA",Cases!B8="3"),Accounts!G$4,""
   ),IF(AND(B8="OA",Cases!B8="Z"),Accounts!E$4,""
   )
  )
 ),IF(OR(Cases!C8="D",Cases!C8="G",Cases!C8="O",Cases!C8="H",Cases!C8="M",AND(Cases!D8="I",Cases!C8="C"),AND(Cases!D8="I",Cases!C8="F")),IF(M8="DA",Accounts!C$3,CONCATENATE(
   IF(B8="EB",Accounts!E$3,""
   ),IF(B8="EL",Accounts!G$3,""
   ),IF(AND(B8="OA",Cases!B8="3"),Accounts!G$3,""
   ),IF(AND(B8="OA",Cases!B8="Z"),Accounts!E$3,""
   )
  )
 ),IF(M8="DA",Accounts!C$12,CONCATENATE(
   IF(B8="EB",Accounts!E$12,""
   ),IF(B8="EL",Accounts!G$12,""
   ),IF(AND(B8="OA",Cases!B8="3"),Accounts!G$12,""
   ),IF(AND(B8="OA",Cases!B8="Z"),Accounts!E$12,""
   )
  )
 )
)
))</f>
        <v>HU72104000237157525056551015</v>
      </c>
      <c r="T8" t="str">
        <f>IF(Cases!F8="SHA","SLEV",IF(Cases!F8="OUR","DEBT",IF(Cases!F8="BEN","CRED","")))</f>
        <v/>
      </c>
      <c r="U8" s="5" t="str">
        <f>IF(Cases!H8="N","Instrukciók","")</f>
        <v/>
      </c>
      <c r="V8" s="5" t="str">
        <f>IF(Cases!E8="I","URGP","")</f>
        <v/>
      </c>
      <c r="W8" t="str">
        <f>Cases!L8</f>
        <v>Közl-07J-Forint konverziós-Ebank lakossági-KötelezettSzla FCY-HUF-EQ átvezetés-Konverziós-EgyediÁrf/NonSTP-KöltsVis Nincs</v>
      </c>
    </row>
    <row r="9" spans="1:23" x14ac:dyDescent="0.3">
      <c r="A9" t="str">
        <f>CONCATENATE(IF(B9="EB",CONCATENATE(IF(Cases!B9&lt;&gt;"7","EBNG","EBNL"),TEXT(Refszámok!$B$1+ROW()-2,"000000000000")),""),IF(B9="EL",CONCATENATE("E",TEXT(Refszámok!$B$2+ROW()-2,"0000000000"),"00001"),""),IF(B9="OA",CONCATENATE("EBNGOA",TEXT(Refszámok!$B$3+ROW()-2,"0000000000")),""))</f>
        <v>EBNG000000901008</v>
      </c>
      <c r="B9" t="str">
        <f>CONCATENATE(IF(Cases!B9="E","EL",""),IF(Cases!B9="B","EB",""),IF(Cases!B9="Q","EB",""),IF(Cases!B9="7","EB",""),IF(Cases!B9="Z","OA",""),IF(Cases!B9="3","OA",""))</f>
        <v>EB</v>
      </c>
      <c r="C9" t="str">
        <f t="shared" si="0"/>
        <v>EBNG000000901008</v>
      </c>
      <c r="D9" t="str">
        <f>IF(Cases!K9="Y","2018-11-10","")</f>
        <v/>
      </c>
      <c r="E9" s="5" t="str">
        <f>IF(Cases!C9="Q","BANKKÁRTYA ELSZ",IF(OR(Cases!C9="A",Cases!C9="E",Cases!C9="B",Cases!C9="K",Cases!C9="M"),CONCATENATE(IF(B9="EB",Accounts!B$7,""),IF(B9="EL",Accounts!B$8,""),IF(AND(B9="OA",Cases!B9="3"),Accounts!B$8,""),IF(AND(B9="OA",Cases!B9="Z"),Accounts!B$7,"")),CONCATENATE(IF(B9="EB",Accounts!B$9,""),IF(B9="EL",Accounts!B$10,""),IF(AND(B9="OA",Cases!B9="3"),Accounts!B$10,""),IF(AND(B9="OA",Cases!B9="Z"),Accounts!B$9,""))))</f>
        <v>KALOCZKAY JNÉ</v>
      </c>
      <c r="F9" s="5" t="str">
        <f>IF(Cases!C9="Q","0983731042101",IF(OR(Cases!C9="A",Cases!C9="E",Cases!C9="B",Cases!C9="K",Cases!C9="M"),CONCATENATE(IF(B9="EB",Accounts!C$7,""),IF(B9="EL",Accounts!C$8,""),IF(AND(B9="OA",Cases!B9="3"),Accounts!C$8,""),IF(AND(B9="OA",Cases!B9="Z"),Accounts!C$7,"")),CONCATENATE(IF(B9="EB",Accounts!C$9,""),IF(B9="EL",Accounts!C$10,""),IF(AND(B9="OA",Cases!B9="3"),Accounts!C$10,""),IF(AND(B9="OA",Cases!B9="Z"),Accounts!C$9,""))))</f>
        <v>0002G94287100</v>
      </c>
      <c r="G9" t="s">
        <v>17</v>
      </c>
      <c r="H9" s="5" t="str">
        <f t="shared" si="1"/>
        <v>KALOCZKAY JNÉ</v>
      </c>
      <c r="I9" t="s">
        <v>18</v>
      </c>
      <c r="J9" t="str">
        <f t="shared" si="2"/>
        <v>EBNG000000901008</v>
      </c>
      <c r="K9" t="str">
        <f t="shared" si="3"/>
        <v>EBNG000000901008</v>
      </c>
      <c r="L9" s="2" t="s">
        <v>22</v>
      </c>
      <c r="M9" s="2" t="str">
        <f>IF(OR(Cases!C9="A",Cases!C9="C",Cases!C9="G",Cases!C9="J",Cases!C9="O"),"DV","DA")</f>
        <v>DV</v>
      </c>
      <c r="N9" t="s">
        <v>1207</v>
      </c>
      <c r="O9" t="str">
        <f>IF(OR(Cases!C9="A",Cases!C9="B",Cases!C9="C",Cases!C9="E",Cases!C9="F",Cases!C9="I",Cases!C9="J",Cases!C9="K",Cases!C9="L",Cases!C9="Q"),"EUR","HUF")</f>
        <v>EUR</v>
      </c>
      <c r="P9" s="5" t="str">
        <f t="shared" si="4"/>
        <v>1.3</v>
      </c>
      <c r="Q9" t="str">
        <f>IF(Cases!I9="Y","INTC","")</f>
        <v/>
      </c>
      <c r="R9" t="str">
        <f>IF(OR(Cases!C9="K",Cases!C9="L"),IF(M9="DA",Accounts!B$1,CONCATENATE(
IF(B9="EB",Accounts!D$1,""
),IF(B9="EL",Accounts!F$1,""
),IF(AND(B9="OA",Cases!B9="3"),Accounts!F$1,""
),IF(AND(B9="OA",Cases!B9="Z"),Accounts!D$1,""
)
)
),IF(OR(Cases!C9="B",Cases!C9="I",Cases!C9="O",Cases!C9="J",Cases!C9="H"),IF(M9="DA",Accounts!B$4,CONCATENATE(
IF(B9="EB",Accounts!D$4,""
),IF(B9="EL",Accounts!F$4,""
),IF(AND(B9="OA",Cases!B9="3"),Accounts!F$4,""
),IF(AND(B9="OA",Cases!B9="Z"),Accounts!D$4,""
)
)
),IF(OR(Cases!C9="D",Cases!C9="G",Cases!C9="O",Cases!C9="H",Cases!C9="M",AND(Cases!D9="I",Cases!C9="C"),AND(Cases!D9="I",Cases!C9="F")),IF(M9="DA",Accounts!B$3,CONCATENATE(
IF(B9="EB",Accounts!D$3,""
),IF(B9="EL",Accounts!F$3,""
),IF(AND(B9="OA",Cases!B9="3"),Accounts!F$3,""
),IF(AND(B9="OA",Cases!B9="Z"),Accounts!D$3,""
)
)
),IF(M9="DA",Accounts!B$12,CONCATENATE(
IF(B9="EB",Accounts!D$12,""
),IF(B9="EL",Accounts!F$12,""
),IF(AND(B9="OA",Cases!B9="3"),Accounts!F$12,""
),IF(AND(B9="OA",Cases!B9="Z"),Accounts!D$12,""
)
)
)
)
))</f>
        <v>KALOCZKAY JNÉ EUR</v>
      </c>
      <c r="S9" t="str">
        <f>IF(OR(Cases!C9="K",Cases!C9="L"),IF(M9="DA",Accounts!C$1,CONCATENATE(
   IF(B9="EB",Accounts!E$1,""
   ),IF(B9="EL",Accounts!G$1,""
   ),IF(AND(B9="OA",Cases!B9="3"),Accounts!G$1,""
   ),IF(AND(B9="OA",Cases!B9="Z"),Accounts!E$1,""
   )
  )
 ),IF(OR(Cases!C9="B",Cases!C9="I",Cases!C9="O",Cases!C9="J",Cases!C9="H"),IF(M9="DA",Accounts!C$4,CONCATENATE(
   IF(B9="EB",Accounts!E$4,""
   ),IF(B9="EL",Accounts!G$4,""
   ),IF(AND(B9="OA",Cases!B9="3"),Accounts!G$4,""
   ),IF(AND(B9="OA",Cases!B9="Z"),Accounts!E$4,""
   )
  )
 ),IF(OR(Cases!C9="D",Cases!C9="G",Cases!C9="O",Cases!C9="H",Cases!C9="M",AND(Cases!D9="I",Cases!C9="C"),AND(Cases!D9="I",Cases!C9="F")),IF(M9="DA",Accounts!C$3,CONCATENATE(
   IF(B9="EB",Accounts!E$3,""
   ),IF(B9="EL",Accounts!G$3,""
   ),IF(AND(B9="OA",Cases!B9="3"),Accounts!G$3,""
   ),IF(AND(B9="OA",Cases!B9="Z"),Accounts!E$3,""
   )
  )
 ),IF(M9="DA",Accounts!C$12,CONCATENATE(
   IF(B9="EB",Accounts!E$12,""
   ),IF(B9="EL",Accounts!G$12,""
   ),IF(AND(B9="OA",Cases!B9="3"),Accounts!G$12,""
   ),IF(AND(B9="OA",Cases!B9="Z"),Accounts!E$12,""
   )
  )
 )
)
))</f>
        <v>HU06104000237157525056551039</v>
      </c>
      <c r="T9" t="str">
        <f>IF(Cases!F9="SHA","SLEV",IF(Cases!F9="OUR","DEBT",IF(Cases!F9="BEN","CRED","")))</f>
        <v/>
      </c>
      <c r="U9" s="5" t="str">
        <f>IF(Cases!H9="N","Instrukciók","")</f>
        <v/>
      </c>
      <c r="V9" s="5" t="str">
        <f>IF(Cases!E9="I","URGP","")</f>
        <v>URGP</v>
      </c>
      <c r="W9" t="str">
        <f>Cases!L9</f>
        <v>Közl-14E-Ebank lakossági-KötelezettSzla HUF-FCY-EQ átvezetés-Konverziós-Sürgős/AzonKonv-EgyediÁrf/NonSTP-KöltsVis Nincs</v>
      </c>
    </row>
    <row r="10" spans="1:23" x14ac:dyDescent="0.3">
      <c r="A10" t="str">
        <f>CONCATENATE(IF(B10="EB",CONCATENATE(IF(Cases!B10&lt;&gt;"7","EBNG","EBNL"),TEXT(Refszámok!$B$1+ROW()-2,"000000000000")),""),IF(B10="EL",CONCATENATE("E",TEXT(Refszámok!$B$2+ROW()-2,"0000000000"),"00001"),""),IF(B10="OA",CONCATENATE("EBNGOA",TEXT(Refszámok!$B$3+ROW()-2,"0000000000")),""))</f>
        <v>EBNG000000901009</v>
      </c>
      <c r="B10" t="str">
        <f>CONCATENATE(IF(Cases!B10="E","EL",""),IF(Cases!B10="B","EB",""),IF(Cases!B10="Q","EB",""),IF(Cases!B10="7","EB",""),IF(Cases!B10="Z","OA",""),IF(Cases!B10="3","OA",""))</f>
        <v>EB</v>
      </c>
      <c r="C10" t="str">
        <f t="shared" si="0"/>
        <v>EBNG000000901009</v>
      </c>
      <c r="D10" t="str">
        <f>IF(Cases!K10="Y","2018-11-10","")</f>
        <v/>
      </c>
      <c r="E10" s="5" t="str">
        <f>IF(Cases!C10="Q","BANKKÁRTYA ELSZ",IF(OR(Cases!C10="A",Cases!C10="E",Cases!C10="B",Cases!C10="K",Cases!C10="M"),CONCATENATE(IF(B10="EB",Accounts!B$7,""),IF(B10="EL",Accounts!B$8,""),IF(AND(B10="OA",Cases!B10="3"),Accounts!B$8,""),IF(AND(B10="OA",Cases!B10="Z"),Accounts!B$7,"")),CONCATENATE(IF(B10="EB",Accounts!B$9,""),IF(B10="EL",Accounts!B$10,""),IF(AND(B10="OA",Cases!B10="3"),Accounts!B$10,""),IF(AND(B10="OA",Cases!B10="Z"),Accounts!B$9,""))))</f>
        <v>KALOCZKAY JNÉ</v>
      </c>
      <c r="F10" s="5" t="str">
        <f>IF(Cases!C10="Q","0983731042101",IF(OR(Cases!C10="A",Cases!C10="E",Cases!C10="B",Cases!C10="K",Cases!C10="M"),CONCATENATE(IF(B10="EB",Accounts!C$7,""),IF(B10="EL",Accounts!C$8,""),IF(AND(B10="OA",Cases!B10="3"),Accounts!C$8,""),IF(AND(B10="OA",Cases!B10="Z"),Accounts!C$7,"")),CONCATENATE(IF(B10="EB",Accounts!C$9,""),IF(B10="EL",Accounts!C$10,""),IF(AND(B10="OA",Cases!B10="3"),Accounts!C$10,""),IF(AND(B10="OA",Cases!B10="Z"),Accounts!C$9,""))))</f>
        <v>0002G94287100</v>
      </c>
      <c r="G10" t="s">
        <v>17</v>
      </c>
      <c r="H10" s="5" t="str">
        <f t="shared" si="1"/>
        <v>KALOCZKAY JNÉ</v>
      </c>
      <c r="I10" t="s">
        <v>18</v>
      </c>
      <c r="J10" t="str">
        <f t="shared" si="2"/>
        <v>EBNG000000901009</v>
      </c>
      <c r="K10" t="str">
        <f t="shared" si="3"/>
        <v>EBNG000000901009</v>
      </c>
      <c r="L10" s="2" t="s">
        <v>22</v>
      </c>
      <c r="M10" s="2" t="str">
        <f>IF(OR(Cases!C10="A",Cases!C10="C",Cases!C10="G",Cases!C10="J",Cases!C10="O"),"DV","DA")</f>
        <v>DV</v>
      </c>
      <c r="N10" t="s">
        <v>1207</v>
      </c>
      <c r="O10" t="str">
        <f>IF(OR(Cases!C10="A",Cases!C10="B",Cases!C10="C",Cases!C10="E",Cases!C10="F",Cases!C10="I",Cases!C10="J",Cases!C10="K",Cases!C10="L",Cases!C10="Q"),"EUR","HUF")</f>
        <v>EUR</v>
      </c>
      <c r="P10" s="5" t="str">
        <f t="shared" si="4"/>
        <v>1.3</v>
      </c>
      <c r="Q10" t="str">
        <f>IF(Cases!I10="Y","INTC","")</f>
        <v/>
      </c>
      <c r="R10" t="str">
        <f>IF(OR(Cases!C10="K",Cases!C10="L"),IF(M10="DA",Accounts!B$1,CONCATENATE(
IF(B10="EB",Accounts!D$1,""
),IF(B10="EL",Accounts!F$1,""
),IF(AND(B10="OA",Cases!B10="3"),Accounts!F$1,""
),IF(AND(B10="OA",Cases!B10="Z"),Accounts!D$1,""
)
)
),IF(OR(Cases!C10="B",Cases!C10="I",Cases!C10="O",Cases!C10="J",Cases!C10="H"),IF(M10="DA",Accounts!B$4,CONCATENATE(
IF(B10="EB",Accounts!D$4,""
),IF(B10="EL",Accounts!F$4,""
),IF(AND(B10="OA",Cases!B10="3"),Accounts!F$4,""
),IF(AND(B10="OA",Cases!B10="Z"),Accounts!D$4,""
)
)
),IF(OR(Cases!C10="D",Cases!C10="G",Cases!C10="O",Cases!C10="H",Cases!C10="M",AND(Cases!D10="I",Cases!C10="C"),AND(Cases!D10="I",Cases!C10="F")),IF(M10="DA",Accounts!B$3,CONCATENATE(
IF(B10="EB",Accounts!D$3,""
),IF(B10="EL",Accounts!F$3,""
),IF(AND(B10="OA",Cases!B10="3"),Accounts!F$3,""
),IF(AND(B10="OA",Cases!B10="Z"),Accounts!D$3,""
)
)
),IF(M10="DA",Accounts!B$12,CONCATENATE(
IF(B10="EB",Accounts!D$12,""
),IF(B10="EL",Accounts!F$12,""
),IF(AND(B10="OA",Cases!B10="3"),Accounts!F$12,""
),IF(AND(B10="OA",Cases!B10="Z"),Accounts!D$12,""
)
)
)
)
))</f>
        <v>KALOCZKAY JNÉ EUR</v>
      </c>
      <c r="S10" t="str">
        <f>IF(OR(Cases!C10="K",Cases!C10="L"),IF(M10="DA",Accounts!C$1,CONCATENATE(
   IF(B10="EB",Accounts!E$1,""
   ),IF(B10="EL",Accounts!G$1,""
   ),IF(AND(B10="OA",Cases!B10="3"),Accounts!G$1,""
   ),IF(AND(B10="OA",Cases!B10="Z"),Accounts!E$1,""
   )
  )
 ),IF(OR(Cases!C10="B",Cases!C10="I",Cases!C10="O",Cases!C10="J",Cases!C10="H"),IF(M10="DA",Accounts!C$4,CONCATENATE(
   IF(B10="EB",Accounts!E$4,""
   ),IF(B10="EL",Accounts!G$4,""
   ),IF(AND(B10="OA",Cases!B10="3"),Accounts!G$4,""
   ),IF(AND(B10="OA",Cases!B10="Z"),Accounts!E$4,""
   )
  )
 ),IF(OR(Cases!C10="D",Cases!C10="G",Cases!C10="O",Cases!C10="H",Cases!C10="M",AND(Cases!D10="I",Cases!C10="C"),AND(Cases!D10="I",Cases!C10="F")),IF(M10="DA",Accounts!C$3,CONCATENATE(
   IF(B10="EB",Accounts!E$3,""
   ),IF(B10="EL",Accounts!G$3,""
   ),IF(AND(B10="OA",Cases!B10="3"),Accounts!G$3,""
   ),IF(AND(B10="OA",Cases!B10="Z"),Accounts!E$3,""
   )
  )
 ),IF(M10="DA",Accounts!C$12,CONCATENATE(
   IF(B10="EB",Accounts!E$12,""
   ),IF(B10="EL",Accounts!G$12,""
   ),IF(AND(B10="OA",Cases!B10="3"),Accounts!G$12,""
   ),IF(AND(B10="OA",Cases!B10="Z"),Accounts!E$12,""
   )
  )
 )
)
))</f>
        <v>HU06104000237157525056551039</v>
      </c>
      <c r="T10" t="str">
        <f>IF(Cases!F10="SHA","SLEV",IF(Cases!F10="OUR","DEBT",IF(Cases!F10="BEN","CRED","")))</f>
        <v/>
      </c>
      <c r="U10" s="5" t="str">
        <f>IF(Cases!H10="N","Instrukciók","")</f>
        <v/>
      </c>
      <c r="V10" s="5" t="str">
        <f>IF(Cases!E10="I","URGP","")</f>
        <v/>
      </c>
      <c r="W10" t="str">
        <f>Cases!L10</f>
        <v>Közl-14E-Ebank lakossági-KötelezettSzla HUF-FCY-EQ átvezetés-Konverziós-EgyediÁrf/NonSTP-KöltsVis Nincs</v>
      </c>
    </row>
    <row r="11" spans="1:23" x14ac:dyDescent="0.3">
      <c r="A11" t="str">
        <f>CONCATENATE(IF(B11="EB",CONCATENATE(IF(Cases!B11&lt;&gt;"7","EBNG","EBNL"),TEXT(Refszámok!$B$1+ROW()-2,"000000000000")),""),IF(B11="EL",CONCATENATE("E",TEXT(Refszámok!$B$2+ROW()-2,"0000000000"),"00001"),""),IF(B11="OA",CONCATENATE("EBNGOA",TEXT(Refszámok!$B$3+ROW()-2,"0000000000")),""))</f>
        <v>EBNG000000901010</v>
      </c>
      <c r="B11" t="str">
        <f>CONCATENATE(IF(Cases!B11="E","EL",""),IF(Cases!B11="B","EB",""),IF(Cases!B11="Q","EB",""),IF(Cases!B11="7","EB",""),IF(Cases!B11="Z","OA",""),IF(Cases!B11="3","OA",""))</f>
        <v>EB</v>
      </c>
      <c r="C11" t="str">
        <f t="shared" si="0"/>
        <v>EBNG000000901010</v>
      </c>
      <c r="D11" t="str">
        <f>IF(Cases!K11="Y","2018-11-10","")</f>
        <v/>
      </c>
      <c r="E11" s="5" t="str">
        <f>IF(Cases!C11="Q","BANKKÁRTYA ELSZ",IF(OR(Cases!C11="A",Cases!C11="E",Cases!C11="B",Cases!C11="K",Cases!C11="M"),CONCATENATE(IF(B11="EB",Accounts!B$7,""),IF(B11="EL",Accounts!B$8,""),IF(AND(B11="OA",Cases!B11="3"),Accounts!B$8,""),IF(AND(B11="OA",Cases!B11="Z"),Accounts!B$7,"")),CONCATENATE(IF(B11="EB",Accounts!B$9,""),IF(B11="EL",Accounts!B$10,""),IF(AND(B11="OA",Cases!B11="3"),Accounts!B$10,""),IF(AND(B11="OA",Cases!B11="Z"),Accounts!B$9,""))))</f>
        <v>KALOCZKAY JNÉ</v>
      </c>
      <c r="F11" s="5" t="str">
        <f>IF(Cases!C11="Q","0983731042101",IF(OR(Cases!C11="A",Cases!C11="E",Cases!C11="B",Cases!C11="K",Cases!C11="M"),CONCATENATE(IF(B11="EB",Accounts!C$7,""),IF(B11="EL",Accounts!C$8,""),IF(AND(B11="OA",Cases!B11="3"),Accounts!C$8,""),IF(AND(B11="OA",Cases!B11="Z"),Accounts!C$7,"")),CONCATENATE(IF(B11="EB",Accounts!C$9,""),IF(B11="EL",Accounts!C$10,""),IF(AND(B11="OA",Cases!B11="3"),Accounts!C$10,""),IF(AND(B11="OA",Cases!B11="Z"),Accounts!C$9,""))))</f>
        <v>0002G94287100</v>
      </c>
      <c r="G11" t="s">
        <v>17</v>
      </c>
      <c r="H11" s="5" t="str">
        <f t="shared" si="1"/>
        <v>KALOCZKAY JNÉ</v>
      </c>
      <c r="I11" t="s">
        <v>18</v>
      </c>
      <c r="J11" t="str">
        <f t="shared" si="2"/>
        <v>EBNG000000901010</v>
      </c>
      <c r="K11" t="str">
        <f t="shared" si="3"/>
        <v>EBNG000000901010</v>
      </c>
      <c r="L11" s="2" t="s">
        <v>22</v>
      </c>
      <c r="M11" s="2" t="str">
        <f>IF(OR(Cases!C11="A",Cases!C11="C",Cases!C11="G",Cases!C11="J",Cases!C11="O"),"DV","DA")</f>
        <v>DA</v>
      </c>
      <c r="N11" t="s">
        <v>1207</v>
      </c>
      <c r="O11" t="str">
        <f>IF(OR(Cases!C11="A",Cases!C11="B",Cases!C11="C",Cases!C11="E",Cases!C11="F",Cases!C11="I",Cases!C11="J",Cases!C11="K",Cases!C11="L",Cases!C11="Q"),"EUR","HUF")</f>
        <v>EUR</v>
      </c>
      <c r="P11" s="5" t="str">
        <f t="shared" si="4"/>
        <v>1.3</v>
      </c>
      <c r="Q11" t="str">
        <f>IF(Cases!I11="Y","INTC","")</f>
        <v/>
      </c>
      <c r="R11" t="str">
        <f>IF(OR(Cases!C11="K",Cases!C11="L"),IF(M11="DA",Accounts!B$1,CONCATENATE(
IF(B11="EB",Accounts!D$1,""
),IF(B11="EL",Accounts!F$1,""
),IF(AND(B11="OA",Cases!B11="3"),Accounts!F$1,""
),IF(AND(B11="OA",Cases!B11="Z"),Accounts!D$1,""
)
)
),IF(OR(Cases!C11="B",Cases!C11="I",Cases!C11="O",Cases!C11="J",Cases!C11="H"),IF(M11="DA",Accounts!B$4,CONCATENATE(
IF(B11="EB",Accounts!D$4,""
),IF(B11="EL",Accounts!F$4,""
),IF(AND(B11="OA",Cases!B11="3"),Accounts!F$4,""
),IF(AND(B11="OA",Cases!B11="Z"),Accounts!D$4,""
)
)
),IF(OR(Cases!C11="D",Cases!C11="G",Cases!C11="O",Cases!C11="H",Cases!C11="M",AND(Cases!D11="I",Cases!C11="C"),AND(Cases!D11="I",Cases!C11="F")),IF(M11="DA",Accounts!B$3,CONCATENATE(
IF(B11="EB",Accounts!D$3,""
),IF(B11="EL",Accounts!F$3,""
),IF(AND(B11="OA",Cases!B11="3"),Accounts!F$3,""
),IF(AND(B11="OA",Cases!B11="Z"),Accounts!D$3,""
)
)
),IF(M11="DA",Accounts!B$12,CONCATENATE(
IF(B11="EB",Accounts!D$12,""
),IF(B11="EL",Accounts!F$12,""
),IF(AND(B11="OA",Cases!B11="3"),Accounts!F$12,""
),IF(AND(B11="OA",Cases!B11="Z"),Accounts!D$12,""
)
)
)
)
))</f>
        <v>SZIKSZAI TAMARA EUR</v>
      </c>
      <c r="S11" t="str">
        <f>IF(OR(Cases!C11="K",Cases!C11="L"),IF(M11="DA",Accounts!C$1,CONCATENATE(
   IF(B11="EB",Accounts!E$1,""
   ),IF(B11="EL",Accounts!G$1,""
   ),IF(AND(B11="OA",Cases!B11="3"),Accounts!G$1,""
   ),IF(AND(B11="OA",Cases!B11="Z"),Accounts!E$1,""
   )
  )
 ),IF(OR(Cases!C11="B",Cases!C11="I",Cases!C11="O",Cases!C11="J",Cases!C11="H"),IF(M11="DA",Accounts!C$4,CONCATENATE(
   IF(B11="EB",Accounts!E$4,""
   ),IF(B11="EL",Accounts!G$4,""
   ),IF(AND(B11="OA",Cases!B11="3"),Accounts!G$4,""
   ),IF(AND(B11="OA",Cases!B11="Z"),Accounts!E$4,""
   )
  )
 ),IF(OR(Cases!C11="D",Cases!C11="G",Cases!C11="O",Cases!C11="H",Cases!C11="M",AND(Cases!D11="I",Cases!C11="C"),AND(Cases!D11="I",Cases!C11="F")),IF(M11="DA",Accounts!C$3,CONCATENATE(
   IF(B11="EB",Accounts!E$3,""
   ),IF(B11="EL",Accounts!G$3,""
   ),IF(AND(B11="OA",Cases!B11="3"),Accounts!G$3,""
   ),IF(AND(B11="OA",Cases!B11="Z"),Accounts!E$3,""
   )
  )
 ),IF(M11="DA",Accounts!C$12,CONCATENATE(
   IF(B11="EB",Accounts!E$12,""
   ),IF(B11="EL",Accounts!G$12,""
   ),IF(AND(B11="OA",Cases!B11="3"),Accounts!G$12,""
   ),IF(AND(B11="OA",Cases!B11="Z"),Accounts!E$12,""
   )
  )
 )
)
))</f>
        <v>HU46104000237157565454551017</v>
      </c>
      <c r="T11" t="str">
        <f>IF(Cases!F11="SHA","SLEV",IF(Cases!F11="OUR","DEBT",IF(Cases!F11="BEN","CRED","")))</f>
        <v/>
      </c>
      <c r="U11" s="5" t="str">
        <f>IF(Cases!H11="N","Instrukciók","")</f>
        <v/>
      </c>
      <c r="V11" s="5" t="str">
        <f>IF(Cases!E11="I","URGP","")</f>
        <v>URGP</v>
      </c>
      <c r="W11" t="str">
        <f>Cases!L11</f>
        <v>Közl-14F-Ebank lakossági-KötelezettSzla HUF-FCY-EQ átutalás-Konverziós-Sürgős/AzonKonv-EgyediÁrf/NonSTP-KöltsVis Nincs</v>
      </c>
    </row>
    <row r="12" spans="1:23" x14ac:dyDescent="0.3">
      <c r="A12" t="str">
        <f>CONCATENATE(IF(B12="EB",CONCATENATE(IF(Cases!B12&lt;&gt;"7","EBNG","EBNL"),TEXT(Refszámok!$B$1+ROW()-2,"000000000000")),""),IF(B12="EL",CONCATENATE("E",TEXT(Refszámok!$B$2+ROW()-2,"0000000000"),"00001"),""),IF(B12="OA",CONCATENATE("EBNGOA",TEXT(Refszámok!$B$3+ROW()-2,"0000000000")),""))</f>
        <v>EBNG000000901011</v>
      </c>
      <c r="B12" t="str">
        <f>CONCATENATE(IF(Cases!B12="E","EL",""),IF(Cases!B12="B","EB",""),IF(Cases!B12="Q","EB",""),IF(Cases!B12="7","EB",""),IF(Cases!B12="Z","OA",""),IF(Cases!B12="3","OA",""))</f>
        <v>EB</v>
      </c>
      <c r="C12" t="str">
        <f t="shared" si="0"/>
        <v>EBNG000000901011</v>
      </c>
      <c r="D12" t="str">
        <f>IF(Cases!K12="Y","2018-11-10","")</f>
        <v/>
      </c>
      <c r="E12" s="5" t="str">
        <f>IF(Cases!C12="Q","BANKKÁRTYA ELSZ",IF(OR(Cases!C12="A",Cases!C12="E",Cases!C12="B",Cases!C12="K",Cases!C12="M"),CONCATENATE(IF(B12="EB",Accounts!B$7,""),IF(B12="EL",Accounts!B$8,""),IF(AND(B12="OA",Cases!B12="3"),Accounts!B$8,""),IF(AND(B12="OA",Cases!B12="Z"),Accounts!B$7,"")),CONCATENATE(IF(B12="EB",Accounts!B$9,""),IF(B12="EL",Accounts!B$10,""),IF(AND(B12="OA",Cases!B12="3"),Accounts!B$10,""),IF(AND(B12="OA",Cases!B12="Z"),Accounts!B$9,""))))</f>
        <v>KALOCZKAY JNÉ</v>
      </c>
      <c r="F12" s="5" t="str">
        <f>IF(Cases!C12="Q","0983731042101",IF(OR(Cases!C12="A",Cases!C12="E",Cases!C12="B",Cases!C12="K",Cases!C12="M"),CONCATENATE(IF(B12="EB",Accounts!C$7,""),IF(B12="EL",Accounts!C$8,""),IF(AND(B12="OA",Cases!B12="3"),Accounts!C$8,""),IF(AND(B12="OA",Cases!B12="Z"),Accounts!C$7,"")),CONCATENATE(IF(B12="EB",Accounts!C$9,""),IF(B12="EL",Accounts!C$10,""),IF(AND(B12="OA",Cases!B12="3"),Accounts!C$10,""),IF(AND(B12="OA",Cases!B12="Z"),Accounts!C$9,""))))</f>
        <v>0002G94287100</v>
      </c>
      <c r="G12" t="s">
        <v>17</v>
      </c>
      <c r="H12" s="5" t="str">
        <f t="shared" si="1"/>
        <v>KALOCZKAY JNÉ</v>
      </c>
      <c r="I12" t="s">
        <v>18</v>
      </c>
      <c r="J12" t="str">
        <f t="shared" si="2"/>
        <v>EBNG000000901011</v>
      </c>
      <c r="K12" t="str">
        <f t="shared" si="3"/>
        <v>EBNG000000901011</v>
      </c>
      <c r="L12" s="2" t="s">
        <v>22</v>
      </c>
      <c r="M12" s="2" t="str">
        <f>IF(OR(Cases!C12="A",Cases!C12="C",Cases!C12="G",Cases!C12="J",Cases!C12="O"),"DV","DA")</f>
        <v>DA</v>
      </c>
      <c r="N12" t="s">
        <v>1207</v>
      </c>
      <c r="O12" t="str">
        <f>IF(OR(Cases!C12="A",Cases!C12="B",Cases!C12="C",Cases!C12="E",Cases!C12="F",Cases!C12="I",Cases!C12="J",Cases!C12="K",Cases!C12="L",Cases!C12="Q"),"EUR","HUF")</f>
        <v>EUR</v>
      </c>
      <c r="P12" s="5" t="str">
        <f t="shared" si="4"/>
        <v>1.3</v>
      </c>
      <c r="Q12" t="str">
        <f>IF(Cases!I12="Y","INTC","")</f>
        <v/>
      </c>
      <c r="R12" t="str">
        <f>IF(OR(Cases!C12="K",Cases!C12="L"),IF(M12="DA",Accounts!B$1,CONCATENATE(
IF(B12="EB",Accounts!D$1,""
),IF(B12="EL",Accounts!F$1,""
),IF(AND(B12="OA",Cases!B12="3"),Accounts!F$1,""
),IF(AND(B12="OA",Cases!B12="Z"),Accounts!D$1,""
)
)
),IF(OR(Cases!C12="B",Cases!C12="I",Cases!C12="O",Cases!C12="J",Cases!C12="H"),IF(M12="DA",Accounts!B$4,CONCATENATE(
IF(B12="EB",Accounts!D$4,""
),IF(B12="EL",Accounts!F$4,""
),IF(AND(B12="OA",Cases!B12="3"),Accounts!F$4,""
),IF(AND(B12="OA",Cases!B12="Z"),Accounts!D$4,""
)
)
),IF(OR(Cases!C12="D",Cases!C12="G",Cases!C12="O",Cases!C12="H",Cases!C12="M",AND(Cases!D12="I",Cases!C12="C"),AND(Cases!D12="I",Cases!C12="F")),IF(M12="DA",Accounts!B$3,CONCATENATE(
IF(B12="EB",Accounts!D$3,""
),IF(B12="EL",Accounts!F$3,""
),IF(AND(B12="OA",Cases!B12="3"),Accounts!F$3,""
),IF(AND(B12="OA",Cases!B12="Z"),Accounts!D$3,""
)
)
),IF(M12="DA",Accounts!B$12,CONCATENATE(
IF(B12="EB",Accounts!D$12,""
),IF(B12="EL",Accounts!F$12,""
),IF(AND(B12="OA",Cases!B12="3"),Accounts!F$12,""
),IF(AND(B12="OA",Cases!B12="Z"),Accounts!D$12,""
)
)
)
)
))</f>
        <v>SZIKSZAI TAMARA EUR</v>
      </c>
      <c r="S12" t="str">
        <f>IF(OR(Cases!C12="K",Cases!C12="L"),IF(M12="DA",Accounts!C$1,CONCATENATE(
   IF(B12="EB",Accounts!E$1,""
   ),IF(B12="EL",Accounts!G$1,""
   ),IF(AND(B12="OA",Cases!B12="3"),Accounts!G$1,""
   ),IF(AND(B12="OA",Cases!B12="Z"),Accounts!E$1,""
   )
  )
 ),IF(OR(Cases!C12="B",Cases!C12="I",Cases!C12="O",Cases!C12="J",Cases!C12="H"),IF(M12="DA",Accounts!C$4,CONCATENATE(
   IF(B12="EB",Accounts!E$4,""
   ),IF(B12="EL",Accounts!G$4,""
   ),IF(AND(B12="OA",Cases!B12="3"),Accounts!G$4,""
   ),IF(AND(B12="OA",Cases!B12="Z"),Accounts!E$4,""
   )
  )
 ),IF(OR(Cases!C12="D",Cases!C12="G",Cases!C12="O",Cases!C12="H",Cases!C12="M",AND(Cases!D12="I",Cases!C12="C"),AND(Cases!D12="I",Cases!C12="F")),IF(M12="DA",Accounts!C$3,CONCATENATE(
   IF(B12="EB",Accounts!E$3,""
   ),IF(B12="EL",Accounts!G$3,""
   ),IF(AND(B12="OA",Cases!B12="3"),Accounts!G$3,""
   ),IF(AND(B12="OA",Cases!B12="Z"),Accounts!E$3,""
   )
  )
 ),IF(M12="DA",Accounts!C$12,CONCATENATE(
   IF(B12="EB",Accounts!E$12,""
   ),IF(B12="EL",Accounts!G$12,""
   ),IF(AND(B12="OA",Cases!B12="3"),Accounts!G$12,""
   ),IF(AND(B12="OA",Cases!B12="Z"),Accounts!E$12,""
   )
  )
 )
)
))</f>
        <v>HU46104000237157565454551017</v>
      </c>
      <c r="T12" t="str">
        <f>IF(Cases!F12="SHA","SLEV",IF(Cases!F12="OUR","DEBT",IF(Cases!F12="BEN","CRED","")))</f>
        <v/>
      </c>
      <c r="U12" s="5" t="str">
        <f>IF(Cases!H12="N","Instrukciók","")</f>
        <v/>
      </c>
      <c r="V12" s="5" t="str">
        <f>IF(Cases!E12="I","URGP","")</f>
        <v/>
      </c>
      <c r="W12" t="str">
        <f>Cases!L12</f>
        <v>Közl-14F-Ebank lakossági-KötelezettSzla HUF-FCY-EQ átutalás-Konverziós-EgyediÁrf/NonSTP-KöltsVis Nincs</v>
      </c>
    </row>
    <row r="13" spans="1:23" x14ac:dyDescent="0.3">
      <c r="A13" t="str">
        <f>CONCATENATE(IF(B13="EB",CONCATENATE(IF(Cases!B13&lt;&gt;"7","EBNG","EBNL"),TEXT(Refszámok!$B$1+ROW()-2,"000000000000")),""),IF(B13="EL",CONCATENATE("E",TEXT(Refszámok!$B$2+ROW()-2,"0000000000"),"00001"),""),IF(B13="OA",CONCATENATE("EBNGOA",TEXT(Refszámok!$B$3+ROW()-2,"0000000000")),""))</f>
        <v>EBNG000000901012</v>
      </c>
      <c r="B13" t="str">
        <f>CONCATENATE(IF(Cases!B13="E","EL",""),IF(Cases!B13="B","EB",""),IF(Cases!B13="Q","EB",""),IF(Cases!B13="7","EB",""),IF(Cases!B13="Z","OA",""),IF(Cases!B13="3","OA",""))</f>
        <v>EB</v>
      </c>
      <c r="C13" t="str">
        <f t="shared" si="0"/>
        <v>EBNG000000901012</v>
      </c>
      <c r="D13" t="str">
        <f>IF(Cases!K13="Y","2018-11-10","")</f>
        <v/>
      </c>
      <c r="E13" s="5" t="str">
        <f>IF(Cases!C13="Q","BANKKÁRTYA ELSZ",IF(OR(Cases!C13="A",Cases!C13="E",Cases!C13="B",Cases!C13="K",Cases!C13="M"),CONCATENATE(IF(B13="EB",Accounts!B$7,""),IF(B13="EL",Accounts!B$8,""),IF(AND(B13="OA",Cases!B13="3"),Accounts!B$8,""),IF(AND(B13="OA",Cases!B13="Z"),Accounts!B$7,"")),CONCATENATE(IF(B13="EB",Accounts!B$9,""),IF(B13="EL",Accounts!B$10,""),IF(AND(B13="OA",Cases!B13="3"),Accounts!B$10,""),IF(AND(B13="OA",Cases!B13="Z"),Accounts!B$9,""))))</f>
        <v>KALOCZKAY JNÉ EUR</v>
      </c>
      <c r="F13" s="5" t="str">
        <f>IF(Cases!C13="Q","0983731042101",IF(OR(Cases!C13="A",Cases!C13="E",Cases!C13="B",Cases!C13="K",Cases!C13="M"),CONCATENATE(IF(B13="EB",Accounts!C$7,""),IF(B13="EL",Accounts!C$8,""),IF(AND(B13="OA",Cases!B13="3"),Accounts!C$8,""),IF(AND(B13="OA",Cases!B13="Z"),Accounts!C$7,"")),CONCATENATE(IF(B13="EB",Accounts!C$9,""),IF(B13="EL",Accounts!C$10,""),IF(AND(B13="OA",Cases!B13="3"),Accounts!C$10,""),IF(AND(B13="OA",Cases!B13="Z"),Accounts!C$9,""))))</f>
        <v>0002G94287102</v>
      </c>
      <c r="G13" t="s">
        <v>17</v>
      </c>
      <c r="H13" s="5" t="str">
        <f t="shared" si="1"/>
        <v>KALOCZKAY JNÉ EUR</v>
      </c>
      <c r="I13" t="s">
        <v>18</v>
      </c>
      <c r="J13" t="str">
        <f t="shared" si="2"/>
        <v>EBNG000000901012</v>
      </c>
      <c r="K13" t="str">
        <f t="shared" si="3"/>
        <v>EBNG000000901012</v>
      </c>
      <c r="L13" s="2" t="s">
        <v>22</v>
      </c>
      <c r="M13" s="2" t="str">
        <f>IF(OR(Cases!C13="A",Cases!C13="C",Cases!C13="G",Cases!C13="J",Cases!C13="O"),"DV","DA")</f>
        <v>DV</v>
      </c>
      <c r="N13" t="s">
        <v>1207</v>
      </c>
      <c r="O13" t="str">
        <f>IF(OR(Cases!C13="A",Cases!C13="B",Cases!C13="C",Cases!C13="E",Cases!C13="F",Cases!C13="I",Cases!C13="J",Cases!C13="K",Cases!C13="L",Cases!C13="Q"),"EUR","HUF")</f>
        <v>EUR</v>
      </c>
      <c r="P13" s="5" t="str">
        <f t="shared" si="4"/>
        <v>1.3</v>
      </c>
      <c r="Q13" t="str">
        <f>IF(Cases!I13="Y","INTC","")</f>
        <v/>
      </c>
      <c r="R13" t="str">
        <f>IF(OR(Cases!C13="K",Cases!C13="L"),IF(M13="DA",Accounts!B$1,CONCATENATE(
IF(B13="EB",Accounts!D$1,""
),IF(B13="EL",Accounts!F$1,""
),IF(AND(B13="OA",Cases!B13="3"),Accounts!F$1,""
),IF(AND(B13="OA",Cases!B13="Z"),Accounts!D$1,""
)
)
),IF(OR(Cases!C13="B",Cases!C13="I",Cases!C13="O",Cases!C13="J",Cases!C13="H"),IF(M13="DA",Accounts!B$4,CONCATENATE(
IF(B13="EB",Accounts!D$4,""
),IF(B13="EL",Accounts!F$4,""
),IF(AND(B13="OA",Cases!B13="3"),Accounts!F$4,""
),IF(AND(B13="OA",Cases!B13="Z"),Accounts!D$4,""
)
)
),IF(OR(Cases!C13="D",Cases!C13="G",Cases!C13="O",Cases!C13="H",Cases!C13="M",AND(Cases!D13="I",Cases!C13="C"),AND(Cases!D13="I",Cases!C13="F")),IF(M13="DA",Accounts!B$3,CONCATENATE(
IF(B13="EB",Accounts!D$3,""
),IF(B13="EL",Accounts!F$3,""
),IF(AND(B13="OA",Cases!B13="3"),Accounts!F$3,""
),IF(AND(B13="OA",Cases!B13="Z"),Accounts!D$3,""
)
)
),IF(M13="DA",Accounts!B$12,CONCATENATE(
IF(B13="EB",Accounts!D$12,""
),IF(B13="EL",Accounts!F$12,""
),IF(AND(B13="OA",Cases!B13="3"),Accounts!F$12,""
),IF(AND(B13="OA",Cases!B13="Z"),Accounts!D$12,""
)
)
)
)
))</f>
        <v>KALOCZKAY JNÉ</v>
      </c>
      <c r="S13" t="str">
        <f>IF(OR(Cases!C13="K",Cases!C13="L"),IF(M13="DA",Accounts!C$1,CONCATENATE(
   IF(B13="EB",Accounts!E$1,""
   ),IF(B13="EL",Accounts!G$1,""
   ),IF(AND(B13="OA",Cases!B13="3"),Accounts!G$1,""
   ),IF(AND(B13="OA",Cases!B13="Z"),Accounts!E$1,""
   )
  )
 ),IF(OR(Cases!C13="B",Cases!C13="I",Cases!C13="O",Cases!C13="J",Cases!C13="H"),IF(M13="DA",Accounts!C$4,CONCATENATE(
   IF(B13="EB",Accounts!E$4,""
   ),IF(B13="EL",Accounts!G$4,""
   ),IF(AND(B13="OA",Cases!B13="3"),Accounts!G$4,""
   ),IF(AND(B13="OA",Cases!B13="Z"),Accounts!E$4,""
   )
  )
 ),IF(OR(Cases!C13="D",Cases!C13="G",Cases!C13="O",Cases!C13="H",Cases!C13="M",AND(Cases!D13="I",Cases!C13="C"),AND(Cases!D13="I",Cases!C13="F")),IF(M13="DA",Accounts!C$3,CONCATENATE(
   IF(B13="EB",Accounts!E$3,""
   ),IF(B13="EL",Accounts!G$3,""
   ),IF(AND(B13="OA",Cases!B13="3"),Accounts!G$3,""
   ),IF(AND(B13="OA",Cases!B13="Z"),Accounts!E$3,""
   )
  )
 ),IF(M13="DA",Accounts!C$12,CONCATENATE(
   IF(B13="EB",Accounts!E$12,""
   ),IF(B13="EL",Accounts!G$12,""
   ),IF(AND(B13="OA",Cases!B13="3"),Accounts!G$12,""
   ),IF(AND(B13="OA",Cases!B13="Z"),Accounts!E$12,""
   )
  )
 )
)
))</f>
        <v>HU72104000237157525056551015</v>
      </c>
      <c r="T13" t="str">
        <f>IF(Cases!F13="SHA","SLEV",IF(Cases!F13="OUR","DEBT",IF(Cases!F13="BEN","CRED","")))</f>
        <v/>
      </c>
      <c r="U13" s="5" t="str">
        <f>IF(Cases!H13="N","Instrukciók","")</f>
        <v/>
      </c>
      <c r="V13" s="5" t="str">
        <f>IF(Cases!E13="I","URGP","")</f>
        <v>URGP</v>
      </c>
      <c r="W13" t="str">
        <f>Cases!L13</f>
        <v>Közl-14K-Ebank lakossági-KötelezettSzla FCY-FCY-EQ átvezetés-Konverziós-Sürgős/AzonKonv-EgyediÁrf/NonSTP-KöltsVis Nincs</v>
      </c>
    </row>
    <row r="14" spans="1:23" x14ac:dyDescent="0.3">
      <c r="A14" t="str">
        <f>CONCATENATE(IF(B14="EB",CONCATENATE(IF(Cases!B14&lt;&gt;"7","EBNG","EBNL"),TEXT(Refszámok!$B$1+ROW()-2,"000000000000")),""),IF(B14="EL",CONCATENATE("E",TEXT(Refszámok!$B$2+ROW()-2,"0000000000"),"00001"),""),IF(B14="OA",CONCATENATE("EBNGOA",TEXT(Refszámok!$B$3+ROW()-2,"0000000000")),""))</f>
        <v>EBNG000000901013</v>
      </c>
      <c r="B14" t="str">
        <f>CONCATENATE(IF(Cases!B14="E","EL",""),IF(Cases!B14="B","EB",""),IF(Cases!B14="Q","EB",""),IF(Cases!B14="7","EB",""),IF(Cases!B14="Z","OA",""),IF(Cases!B14="3","OA",""))</f>
        <v>EB</v>
      </c>
      <c r="C14" t="str">
        <f t="shared" si="0"/>
        <v>EBNG000000901013</v>
      </c>
      <c r="D14" t="str">
        <f>IF(Cases!K14="Y","2018-11-10","")</f>
        <v/>
      </c>
      <c r="E14" s="5" t="str">
        <f>IF(Cases!C14="Q","BANKKÁRTYA ELSZ",IF(OR(Cases!C14="A",Cases!C14="E",Cases!C14="B",Cases!C14="K",Cases!C14="M"),CONCATENATE(IF(B14="EB",Accounts!B$7,""),IF(B14="EL",Accounts!B$8,""),IF(AND(B14="OA",Cases!B14="3"),Accounts!B$8,""),IF(AND(B14="OA",Cases!B14="Z"),Accounts!B$7,"")),CONCATENATE(IF(B14="EB",Accounts!B$9,""),IF(B14="EL",Accounts!B$10,""),IF(AND(B14="OA",Cases!B14="3"),Accounts!B$10,""),IF(AND(B14="OA",Cases!B14="Z"),Accounts!B$9,""))))</f>
        <v>KALOCZKAY JNÉ EUR</v>
      </c>
      <c r="F14" s="5" t="str">
        <f>IF(Cases!C14="Q","0983731042101",IF(OR(Cases!C14="A",Cases!C14="E",Cases!C14="B",Cases!C14="K",Cases!C14="M"),CONCATENATE(IF(B14="EB",Accounts!C$7,""),IF(B14="EL",Accounts!C$8,""),IF(AND(B14="OA",Cases!B14="3"),Accounts!C$8,""),IF(AND(B14="OA",Cases!B14="Z"),Accounts!C$7,"")),CONCATENATE(IF(B14="EB",Accounts!C$9,""),IF(B14="EL",Accounts!C$10,""),IF(AND(B14="OA",Cases!B14="3"),Accounts!C$10,""),IF(AND(B14="OA",Cases!B14="Z"),Accounts!C$9,""))))</f>
        <v>0002G94287102</v>
      </c>
      <c r="G14" t="s">
        <v>17</v>
      </c>
      <c r="H14" s="5" t="str">
        <f t="shared" si="1"/>
        <v>KALOCZKAY JNÉ EUR</v>
      </c>
      <c r="I14" t="s">
        <v>18</v>
      </c>
      <c r="J14" t="str">
        <f t="shared" si="2"/>
        <v>EBNG000000901013</v>
      </c>
      <c r="K14" t="str">
        <f t="shared" si="3"/>
        <v>EBNG000000901013</v>
      </c>
      <c r="L14" s="2" t="s">
        <v>22</v>
      </c>
      <c r="M14" s="2" t="str">
        <f>IF(OR(Cases!C14="A",Cases!C14="C",Cases!C14="G",Cases!C14="J",Cases!C14="O"),"DV","DA")</f>
        <v>DV</v>
      </c>
      <c r="N14" t="s">
        <v>1207</v>
      </c>
      <c r="O14" t="str">
        <f>IF(OR(Cases!C14="A",Cases!C14="B",Cases!C14="C",Cases!C14="E",Cases!C14="F",Cases!C14="I",Cases!C14="J",Cases!C14="K",Cases!C14="L",Cases!C14="Q"),"EUR","HUF")</f>
        <v>EUR</v>
      </c>
      <c r="P14" s="5" t="str">
        <f t="shared" si="4"/>
        <v>1.3</v>
      </c>
      <c r="Q14" t="str">
        <f>IF(Cases!I14="Y","INTC","")</f>
        <v/>
      </c>
      <c r="R14" t="str">
        <f>IF(OR(Cases!C14="K",Cases!C14="L"),IF(M14="DA",Accounts!B$1,CONCATENATE(
IF(B14="EB",Accounts!D$1,""
),IF(B14="EL",Accounts!F$1,""
),IF(AND(B14="OA",Cases!B14="3"),Accounts!F$1,""
),IF(AND(B14="OA",Cases!B14="Z"),Accounts!D$1,""
)
)
),IF(OR(Cases!C14="B",Cases!C14="I",Cases!C14="O",Cases!C14="J",Cases!C14="H"),IF(M14="DA",Accounts!B$4,CONCATENATE(
IF(B14="EB",Accounts!D$4,""
),IF(B14="EL",Accounts!F$4,""
),IF(AND(B14="OA",Cases!B14="3"),Accounts!F$4,""
),IF(AND(B14="OA",Cases!B14="Z"),Accounts!D$4,""
)
)
),IF(OR(Cases!C14="D",Cases!C14="G",Cases!C14="O",Cases!C14="H",Cases!C14="M",AND(Cases!D14="I",Cases!C14="C"),AND(Cases!D14="I",Cases!C14="F")),IF(M14="DA",Accounts!B$3,CONCATENATE(
IF(B14="EB",Accounts!D$3,""
),IF(B14="EL",Accounts!F$3,""
),IF(AND(B14="OA",Cases!B14="3"),Accounts!F$3,""
),IF(AND(B14="OA",Cases!B14="Z"),Accounts!D$3,""
)
)
),IF(M14="DA",Accounts!B$12,CONCATENATE(
IF(B14="EB",Accounts!D$12,""
),IF(B14="EL",Accounts!F$12,""
),IF(AND(B14="OA",Cases!B14="3"),Accounts!F$12,""
),IF(AND(B14="OA",Cases!B14="Z"),Accounts!D$12,""
)
)
)
)
))</f>
        <v>KALOCZKAY JNÉ</v>
      </c>
      <c r="S14" t="str">
        <f>IF(OR(Cases!C14="K",Cases!C14="L"),IF(M14="DA",Accounts!C$1,CONCATENATE(
   IF(B14="EB",Accounts!E$1,""
   ),IF(B14="EL",Accounts!G$1,""
   ),IF(AND(B14="OA",Cases!B14="3"),Accounts!G$1,""
   ),IF(AND(B14="OA",Cases!B14="Z"),Accounts!E$1,""
   )
  )
 ),IF(OR(Cases!C14="B",Cases!C14="I",Cases!C14="O",Cases!C14="J",Cases!C14="H"),IF(M14="DA",Accounts!C$4,CONCATENATE(
   IF(B14="EB",Accounts!E$4,""
   ),IF(B14="EL",Accounts!G$4,""
   ),IF(AND(B14="OA",Cases!B14="3"),Accounts!G$4,""
   ),IF(AND(B14="OA",Cases!B14="Z"),Accounts!E$4,""
   )
  )
 ),IF(OR(Cases!C14="D",Cases!C14="G",Cases!C14="O",Cases!C14="H",Cases!C14="M",AND(Cases!D14="I",Cases!C14="C"),AND(Cases!D14="I",Cases!C14="F")),IF(M14="DA",Accounts!C$3,CONCATENATE(
   IF(B14="EB",Accounts!E$3,""
   ),IF(B14="EL",Accounts!G$3,""
   ),IF(AND(B14="OA",Cases!B14="3"),Accounts!G$3,""
   ),IF(AND(B14="OA",Cases!B14="Z"),Accounts!E$3,""
   )
  )
 ),IF(M14="DA",Accounts!C$12,CONCATENATE(
   IF(B14="EB",Accounts!E$12,""
   ),IF(B14="EL",Accounts!G$12,""
   ),IF(AND(B14="OA",Cases!B14="3"),Accounts!G$12,""
   ),IF(AND(B14="OA",Cases!B14="Z"),Accounts!E$12,""
   )
  )
 )
)
))</f>
        <v>HU72104000237157525056551015</v>
      </c>
      <c r="T14" t="str">
        <f>IF(Cases!F14="SHA","SLEV",IF(Cases!F14="OUR","DEBT",IF(Cases!F14="BEN","CRED","")))</f>
        <v/>
      </c>
      <c r="U14" s="5" t="str">
        <f>IF(Cases!H14="N","Instrukciók","")</f>
        <v/>
      </c>
      <c r="V14" s="5" t="str">
        <f>IF(Cases!E14="I","URGP","")</f>
        <v/>
      </c>
      <c r="W14" t="str">
        <f>Cases!L14</f>
        <v>Közl-14K-Ebank lakossági-KötelezettSzla FCY-FCY-EQ átvezetés-Konverziós-EgyediÁrf/NonSTP-KöltsVis Nincs</v>
      </c>
    </row>
    <row r="15" spans="1:23" x14ac:dyDescent="0.3">
      <c r="A15" t="str">
        <f>CONCATENATE(IF(B15="EB",CONCATENATE(IF(Cases!B15&lt;&gt;"7","EBNG","EBNL"),TEXT(Refszámok!$B$1+ROW()-2,"000000000000")),""),IF(B15="EL",CONCATENATE("E",TEXT(Refszámok!$B$2+ROW()-2,"0000000000"),"00001"),""),IF(B15="OA",CONCATENATE("EBNGOA",TEXT(Refszámok!$B$3+ROW()-2,"0000000000")),""))</f>
        <v>EBNG000000901014</v>
      </c>
      <c r="B15" t="str">
        <f>CONCATENATE(IF(Cases!B15="E","EL",""),IF(Cases!B15="B","EB",""),IF(Cases!B15="Q","EB",""),IF(Cases!B15="7","EB",""),IF(Cases!B15="Z","OA",""),IF(Cases!B15="3","OA",""))</f>
        <v>EB</v>
      </c>
      <c r="C15" t="str">
        <f t="shared" si="0"/>
        <v>EBNG000000901014</v>
      </c>
      <c r="D15" t="str">
        <f>IF(Cases!K15="Y","2018-11-10","")</f>
        <v/>
      </c>
      <c r="E15" s="5" t="str">
        <f>IF(Cases!C15="Q","BANKKÁRTYA ELSZ",IF(OR(Cases!C15="A",Cases!C15="E",Cases!C15="B",Cases!C15="K",Cases!C15="M"),CONCATENATE(IF(B15="EB",Accounts!B$7,""),IF(B15="EL",Accounts!B$8,""),IF(AND(B15="OA",Cases!B15="3"),Accounts!B$8,""),IF(AND(B15="OA",Cases!B15="Z"),Accounts!B$7,"")),CONCATENATE(IF(B15="EB",Accounts!B$9,""),IF(B15="EL",Accounts!B$10,""),IF(AND(B15="OA",Cases!B15="3"),Accounts!B$10,""),IF(AND(B15="OA",Cases!B15="Z"),Accounts!B$9,""))))</f>
        <v>KALOCZKAY JNÉ EUR</v>
      </c>
      <c r="F15" s="5" t="str">
        <f>IF(Cases!C15="Q","0983731042101",IF(OR(Cases!C15="A",Cases!C15="E",Cases!C15="B",Cases!C15="K",Cases!C15="M"),CONCATENATE(IF(B15="EB",Accounts!C$7,""),IF(B15="EL",Accounts!C$8,""),IF(AND(B15="OA",Cases!B15="3"),Accounts!C$8,""),IF(AND(B15="OA",Cases!B15="Z"),Accounts!C$7,"")),CONCATENATE(IF(B15="EB",Accounts!C$9,""),IF(B15="EL",Accounts!C$10,""),IF(AND(B15="OA",Cases!B15="3"),Accounts!C$10,""),IF(AND(B15="OA",Cases!B15="Z"),Accounts!C$9,""))))</f>
        <v>0002G94287102</v>
      </c>
      <c r="G15" t="s">
        <v>17</v>
      </c>
      <c r="H15" s="5" t="str">
        <f t="shared" si="1"/>
        <v>KALOCZKAY JNÉ EUR</v>
      </c>
      <c r="I15" t="s">
        <v>18</v>
      </c>
      <c r="J15" t="str">
        <f t="shared" si="2"/>
        <v>EBNG000000901014</v>
      </c>
      <c r="K15" t="str">
        <f t="shared" si="3"/>
        <v>EBNG000000901014</v>
      </c>
      <c r="L15" s="2" t="s">
        <v>22</v>
      </c>
      <c r="M15" s="2" t="str">
        <f>IF(OR(Cases!C15="A",Cases!C15="C",Cases!C15="G",Cases!C15="J",Cases!C15="O"),"DV","DA")</f>
        <v>DA</v>
      </c>
      <c r="N15" t="s">
        <v>1207</v>
      </c>
      <c r="O15" t="str">
        <f>IF(OR(Cases!C15="A",Cases!C15="B",Cases!C15="C",Cases!C15="E",Cases!C15="F",Cases!C15="I",Cases!C15="J",Cases!C15="K",Cases!C15="L",Cases!C15="Q"),"EUR","HUF")</f>
        <v>EUR</v>
      </c>
      <c r="P15" s="5" t="str">
        <f t="shared" si="4"/>
        <v>1.3</v>
      </c>
      <c r="Q15" t="str">
        <f>IF(Cases!I15="Y","INTC","")</f>
        <v/>
      </c>
      <c r="R15" t="str">
        <f>IF(OR(Cases!C15="K",Cases!C15="L"),IF(M15="DA",Accounts!B$1,CONCATENATE(
IF(B15="EB",Accounts!D$1,""
),IF(B15="EL",Accounts!F$1,""
),IF(AND(B15="OA",Cases!B15="3"),Accounts!F$1,""
),IF(AND(B15="OA",Cases!B15="Z"),Accounts!D$1,""
)
)
),IF(OR(Cases!C15="B",Cases!C15="I",Cases!C15="O",Cases!C15="J",Cases!C15="H"),IF(M15="DA",Accounts!B$4,CONCATENATE(
IF(B15="EB",Accounts!D$4,""
),IF(B15="EL",Accounts!F$4,""
),IF(AND(B15="OA",Cases!B15="3"),Accounts!F$4,""
),IF(AND(B15="OA",Cases!B15="Z"),Accounts!D$4,""
)
)
),IF(OR(Cases!C15="D",Cases!C15="G",Cases!C15="O",Cases!C15="H",Cases!C15="M",AND(Cases!D15="I",Cases!C15="C"),AND(Cases!D15="I",Cases!C15="F")),IF(M15="DA",Accounts!B$3,CONCATENATE(
IF(B15="EB",Accounts!D$3,""
),IF(B15="EL",Accounts!F$3,""
),IF(AND(B15="OA",Cases!B15="3"),Accounts!F$3,""
),IF(AND(B15="OA",Cases!B15="Z"),Accounts!D$3,""
)
)
),IF(M15="DA",Accounts!B$12,CONCATENATE(
IF(B15="EB",Accounts!D$12,""
),IF(B15="EL",Accounts!F$12,""
),IF(AND(B15="OA",Cases!B15="3"),Accounts!F$12,""
),IF(AND(B15="OA",Cases!B15="Z"),Accounts!D$12,""
)
)
)
)
))</f>
        <v>SZIKSZAI TAMARA</v>
      </c>
      <c r="S15" t="str">
        <f>IF(OR(Cases!C15="K",Cases!C15="L"),IF(M15="DA",Accounts!C$1,CONCATENATE(
   IF(B15="EB",Accounts!E$1,""
   ),IF(B15="EL",Accounts!G$1,""
   ),IF(AND(B15="OA",Cases!B15="3"),Accounts!G$1,""
   ),IF(AND(B15="OA",Cases!B15="Z"),Accounts!E$1,""
   )
  )
 ),IF(OR(Cases!C15="B",Cases!C15="I",Cases!C15="O",Cases!C15="J",Cases!C15="H"),IF(M15="DA",Accounts!C$4,CONCATENATE(
   IF(B15="EB",Accounts!E$4,""
   ),IF(B15="EL",Accounts!G$4,""
   ),IF(AND(B15="OA",Cases!B15="3"),Accounts!G$4,""
   ),IF(AND(B15="OA",Cases!B15="Z"),Accounts!E$4,""
   )
  )
 ),IF(OR(Cases!C15="D",Cases!C15="G",Cases!C15="O",Cases!C15="H",Cases!C15="M",AND(Cases!D15="I",Cases!C15="C"),AND(Cases!D15="I",Cases!C15="F")),IF(M15="DA",Accounts!C$3,CONCATENATE(
   IF(B15="EB",Accounts!E$3,""
   ),IF(B15="EL",Accounts!G$3,""
   ),IF(AND(B15="OA",Cases!B15="3"),Accounts!G$3,""
   ),IF(AND(B15="OA",Cases!B15="Z"),Accounts!E$3,""
   )
  )
 ),IF(M15="DA",Accounts!C$12,CONCATENATE(
   IF(B15="EB",Accounts!E$12,""
   ),IF(B15="EL",Accounts!G$12,""
   ),IF(AND(B15="OA",Cases!B15="3"),Accounts!G$12,""
   ),IF(AND(B15="OA",Cases!B15="Z"),Accounts!E$12,""
   )
  )
 )
)
))</f>
        <v>HU20104000237157565454551000</v>
      </c>
      <c r="T15" t="str">
        <f>IF(Cases!F15="SHA","SLEV",IF(Cases!F15="OUR","DEBT",IF(Cases!F15="BEN","CRED","")))</f>
        <v/>
      </c>
      <c r="U15" s="5" t="str">
        <f>IF(Cases!H15="N","Instrukciók","")</f>
        <v/>
      </c>
      <c r="V15" s="5" t="str">
        <f>IF(Cases!E15="I","URGP","")</f>
        <v>URGP</v>
      </c>
      <c r="W15" t="str">
        <f>Cases!L15</f>
        <v>Közl-14L-Ebank lakossági-KötelezettSzla FCY-FCY-EQ átutalás-Konverziós-Sürgős/AzonKonv-EgyediÁrf/NonSTP-KöltsVis Nincs</v>
      </c>
    </row>
    <row r="16" spans="1:23" x14ac:dyDescent="0.3">
      <c r="A16" t="str">
        <f>CONCATENATE(IF(B16="EB",CONCATENATE(IF(Cases!B16&lt;&gt;"7","EBNG","EBNL"),TEXT(Refszámok!$B$1+ROW()-2,"000000000000")),""),IF(B16="EL",CONCATENATE("E",TEXT(Refszámok!$B$2+ROW()-2,"0000000000"),"00001"),""),IF(B16="OA",CONCATENATE("EBNGOA",TEXT(Refszámok!$B$3+ROW()-2,"0000000000")),""))</f>
        <v>EBNG000000901015</v>
      </c>
      <c r="B16" t="str">
        <f>CONCATENATE(IF(Cases!B16="E","EL",""),IF(Cases!B16="B","EB",""),IF(Cases!B16="Q","EB",""),IF(Cases!B16="7","EB",""),IF(Cases!B16="Z","OA",""),IF(Cases!B16="3","OA",""))</f>
        <v>EB</v>
      </c>
      <c r="C16" t="str">
        <f t="shared" si="0"/>
        <v>EBNG000000901015</v>
      </c>
      <c r="D16" t="str">
        <f>IF(Cases!K16="Y","2018-11-10","")</f>
        <v/>
      </c>
      <c r="E16" s="5" t="str">
        <f>IF(Cases!C16="Q","BANKKÁRTYA ELSZ",IF(OR(Cases!C16="A",Cases!C16="E",Cases!C16="B",Cases!C16="K",Cases!C16="M"),CONCATENATE(IF(B16="EB",Accounts!B$7,""),IF(B16="EL",Accounts!B$8,""),IF(AND(B16="OA",Cases!B16="3"),Accounts!B$8,""),IF(AND(B16="OA",Cases!B16="Z"),Accounts!B$7,"")),CONCATENATE(IF(B16="EB",Accounts!B$9,""),IF(B16="EL",Accounts!B$10,""),IF(AND(B16="OA",Cases!B16="3"),Accounts!B$10,""),IF(AND(B16="OA",Cases!B16="Z"),Accounts!B$9,""))))</f>
        <v>KALOCZKAY JNÉ EUR</v>
      </c>
      <c r="F16" s="5" t="str">
        <f>IF(Cases!C16="Q","0983731042101",IF(OR(Cases!C16="A",Cases!C16="E",Cases!C16="B",Cases!C16="K",Cases!C16="M"),CONCATENATE(IF(B16="EB",Accounts!C$7,""),IF(B16="EL",Accounts!C$8,""),IF(AND(B16="OA",Cases!B16="3"),Accounts!C$8,""),IF(AND(B16="OA",Cases!B16="Z"),Accounts!C$7,"")),CONCATENATE(IF(B16="EB",Accounts!C$9,""),IF(B16="EL",Accounts!C$10,""),IF(AND(B16="OA",Cases!B16="3"),Accounts!C$10,""),IF(AND(B16="OA",Cases!B16="Z"),Accounts!C$9,""))))</f>
        <v>0002G94287102</v>
      </c>
      <c r="G16" t="s">
        <v>17</v>
      </c>
      <c r="H16" s="5" t="str">
        <f t="shared" si="1"/>
        <v>KALOCZKAY JNÉ EUR</v>
      </c>
      <c r="I16" t="s">
        <v>18</v>
      </c>
      <c r="J16" t="str">
        <f t="shared" si="2"/>
        <v>EBNG000000901015</v>
      </c>
      <c r="K16" t="str">
        <f t="shared" si="3"/>
        <v>EBNG000000901015</v>
      </c>
      <c r="L16" s="2" t="s">
        <v>22</v>
      </c>
      <c r="M16" s="2" t="str">
        <f>IF(OR(Cases!C16="A",Cases!C16="C",Cases!C16="G",Cases!C16="J",Cases!C16="O"),"DV","DA")</f>
        <v>DA</v>
      </c>
      <c r="N16" t="s">
        <v>1207</v>
      </c>
      <c r="O16" t="str">
        <f>IF(OR(Cases!C16="A",Cases!C16="B",Cases!C16="C",Cases!C16="E",Cases!C16="F",Cases!C16="I",Cases!C16="J",Cases!C16="K",Cases!C16="L",Cases!C16="Q"),"EUR","HUF")</f>
        <v>EUR</v>
      </c>
      <c r="P16" s="5" t="str">
        <f t="shared" si="4"/>
        <v>1.3</v>
      </c>
      <c r="Q16" t="str">
        <f>IF(Cases!I16="Y","INTC","")</f>
        <v/>
      </c>
      <c r="R16" t="str">
        <f>IF(OR(Cases!C16="K",Cases!C16="L"),IF(M16="DA",Accounts!B$1,CONCATENATE(
IF(B16="EB",Accounts!D$1,""
),IF(B16="EL",Accounts!F$1,""
),IF(AND(B16="OA",Cases!B16="3"),Accounts!F$1,""
),IF(AND(B16="OA",Cases!B16="Z"),Accounts!D$1,""
)
)
),IF(OR(Cases!C16="B",Cases!C16="I",Cases!C16="O",Cases!C16="J",Cases!C16="H"),IF(M16="DA",Accounts!B$4,CONCATENATE(
IF(B16="EB",Accounts!D$4,""
),IF(B16="EL",Accounts!F$4,""
),IF(AND(B16="OA",Cases!B16="3"),Accounts!F$4,""
),IF(AND(B16="OA",Cases!B16="Z"),Accounts!D$4,""
)
)
),IF(OR(Cases!C16="D",Cases!C16="G",Cases!C16="O",Cases!C16="H",Cases!C16="M",AND(Cases!D16="I",Cases!C16="C"),AND(Cases!D16="I",Cases!C16="F")),IF(M16="DA",Accounts!B$3,CONCATENATE(
IF(B16="EB",Accounts!D$3,""
),IF(B16="EL",Accounts!F$3,""
),IF(AND(B16="OA",Cases!B16="3"),Accounts!F$3,""
),IF(AND(B16="OA",Cases!B16="Z"),Accounts!D$3,""
)
)
),IF(M16="DA",Accounts!B$12,CONCATENATE(
IF(B16="EB",Accounts!D$12,""
),IF(B16="EL",Accounts!F$12,""
),IF(AND(B16="OA",Cases!B16="3"),Accounts!F$12,""
),IF(AND(B16="OA",Cases!B16="Z"),Accounts!D$12,""
)
)
)
)
))</f>
        <v>SZIKSZAI TAMARA</v>
      </c>
      <c r="S16" t="str">
        <f>IF(OR(Cases!C16="K",Cases!C16="L"),IF(M16="DA",Accounts!C$1,CONCATENATE(
   IF(B16="EB",Accounts!E$1,""
   ),IF(B16="EL",Accounts!G$1,""
   ),IF(AND(B16="OA",Cases!B16="3"),Accounts!G$1,""
   ),IF(AND(B16="OA",Cases!B16="Z"),Accounts!E$1,""
   )
  )
 ),IF(OR(Cases!C16="B",Cases!C16="I",Cases!C16="O",Cases!C16="J",Cases!C16="H"),IF(M16="DA",Accounts!C$4,CONCATENATE(
   IF(B16="EB",Accounts!E$4,""
   ),IF(B16="EL",Accounts!G$4,""
   ),IF(AND(B16="OA",Cases!B16="3"),Accounts!G$4,""
   ),IF(AND(B16="OA",Cases!B16="Z"),Accounts!E$4,""
   )
  )
 ),IF(OR(Cases!C16="D",Cases!C16="G",Cases!C16="O",Cases!C16="H",Cases!C16="M",AND(Cases!D16="I",Cases!C16="C"),AND(Cases!D16="I",Cases!C16="F")),IF(M16="DA",Accounts!C$3,CONCATENATE(
   IF(B16="EB",Accounts!E$3,""
   ),IF(B16="EL",Accounts!G$3,""
   ),IF(AND(B16="OA",Cases!B16="3"),Accounts!G$3,""
   ),IF(AND(B16="OA",Cases!B16="Z"),Accounts!E$3,""
   )
  )
 ),IF(M16="DA",Accounts!C$12,CONCATENATE(
   IF(B16="EB",Accounts!E$12,""
   ),IF(B16="EL",Accounts!G$12,""
   ),IF(AND(B16="OA",Cases!B16="3"),Accounts!G$12,""
   ),IF(AND(B16="OA",Cases!B16="Z"),Accounts!E$12,""
   )
  )
 )
)
))</f>
        <v>HU20104000237157565454551000</v>
      </c>
      <c r="T16" t="str">
        <f>IF(Cases!F16="SHA","SLEV",IF(Cases!F16="OUR","DEBT",IF(Cases!F16="BEN","CRED","")))</f>
        <v/>
      </c>
      <c r="U16" s="5" t="str">
        <f>IF(Cases!H16="N","Instrukciók","")</f>
        <v/>
      </c>
      <c r="V16" s="5" t="str">
        <f>IF(Cases!E16="I","URGP","")</f>
        <v/>
      </c>
      <c r="W16" t="str">
        <f>Cases!L16</f>
        <v>Közl-14L-Ebank lakossági-KötelezettSzla FCY-FCY-EQ átutalás-Konverziós-EgyediÁrf/NonSTP-KöltsVis Nincs</v>
      </c>
    </row>
    <row r="17" spans="1:23" x14ac:dyDescent="0.3">
      <c r="A17" t="str">
        <f>CONCATENATE(IF(B17="EB",CONCATENATE(IF(Cases!B17&lt;&gt;"7","EBNG","EBNL"),TEXT(Refszámok!$B$1+ROW()-2,"000000000000")),""),IF(B17="EL",CONCATENATE("E",TEXT(Refszámok!$B$2+ROW()-2,"0000000000"),"00001"),""),IF(B17="OA",CONCATENATE("EBNGOA",TEXT(Refszámok!$B$3+ROW()-2,"0000000000")),""))</f>
        <v>EBNG000000901016</v>
      </c>
      <c r="B17" t="str">
        <f>CONCATENATE(IF(Cases!B17="E","EL",""),IF(Cases!B17="B","EB",""),IF(Cases!B17="Q","EB",""),IF(Cases!B17="7","EB",""),IF(Cases!B17="Z","OA",""),IF(Cases!B17="3","OA",""))</f>
        <v>EB</v>
      </c>
      <c r="C17" t="str">
        <f t="shared" si="0"/>
        <v>EBNG000000901016</v>
      </c>
      <c r="D17" t="str">
        <f>IF(Cases!K17="Y","2018-11-10","")</f>
        <v/>
      </c>
      <c r="E17" s="5" t="str">
        <f>IF(Cases!C17="Q","BANKKÁRTYA ELSZ",IF(OR(Cases!C17="A",Cases!C17="E",Cases!C17="B",Cases!C17="K",Cases!C17="M"),CONCATENATE(IF(B17="EB",Accounts!B$7,""),IF(B17="EL",Accounts!B$8,""),IF(AND(B17="OA",Cases!B17="3"),Accounts!B$8,""),IF(AND(B17="OA",Cases!B17="Z"),Accounts!B$7,"")),CONCATENATE(IF(B17="EB",Accounts!B$9,""),IF(B17="EL",Accounts!B$10,""),IF(AND(B17="OA",Cases!B17="3"),Accounts!B$10,""),IF(AND(B17="OA",Cases!B17="Z"),Accounts!B$9,""))))</f>
        <v>KALOCZKAY JNÉ EUR</v>
      </c>
      <c r="F17" s="5" t="str">
        <f>IF(Cases!C17="Q","0983731042101",IF(OR(Cases!C17="A",Cases!C17="E",Cases!C17="B",Cases!C17="K",Cases!C17="M"),CONCATENATE(IF(B17="EB",Accounts!C$7,""),IF(B17="EL",Accounts!C$8,""),IF(AND(B17="OA",Cases!B17="3"),Accounts!C$8,""),IF(AND(B17="OA",Cases!B17="Z"),Accounts!C$7,"")),CONCATENATE(IF(B17="EB",Accounts!C$9,""),IF(B17="EL",Accounts!C$10,""),IF(AND(B17="OA",Cases!B17="3"),Accounts!C$10,""),IF(AND(B17="OA",Cases!B17="Z"),Accounts!C$9,""))))</f>
        <v>0002G94287102</v>
      </c>
      <c r="G17" t="s">
        <v>17</v>
      </c>
      <c r="H17" s="5" t="str">
        <f t="shared" si="1"/>
        <v>KALOCZKAY JNÉ EUR</v>
      </c>
      <c r="I17" t="s">
        <v>18</v>
      </c>
      <c r="J17" t="str">
        <f t="shared" si="2"/>
        <v>EBNG000000901016</v>
      </c>
      <c r="K17" t="str">
        <f t="shared" si="3"/>
        <v>EBNG000000901016</v>
      </c>
      <c r="L17" s="2" t="s">
        <v>22</v>
      </c>
      <c r="M17" s="2" t="str">
        <f>IF(OR(Cases!C17="A",Cases!C17="C",Cases!C17="G",Cases!C17="J",Cases!C17="O"),"DV","DA")</f>
        <v>DV</v>
      </c>
      <c r="N17" t="s">
        <v>1207</v>
      </c>
      <c r="O17" t="str">
        <f>IF(OR(Cases!C17="A",Cases!C17="B",Cases!C17="C",Cases!C17="E",Cases!C17="F",Cases!C17="I",Cases!C17="J",Cases!C17="K",Cases!C17="L",Cases!C17="Q"),"EUR","HUF")</f>
        <v>HUF</v>
      </c>
      <c r="P17" s="5" t="str">
        <f t="shared" si="4"/>
        <v>2</v>
      </c>
      <c r="Q17" t="str">
        <f>IF(Cases!I17="Y","INTC","")</f>
        <v/>
      </c>
      <c r="R17" t="str">
        <f>IF(OR(Cases!C17="K",Cases!C17="L"),IF(M17="DA",Accounts!B$1,CONCATENATE(
IF(B17="EB",Accounts!D$1,""
),IF(B17="EL",Accounts!F$1,""
),IF(AND(B17="OA",Cases!B17="3"),Accounts!F$1,""
),IF(AND(B17="OA",Cases!B17="Z"),Accounts!D$1,""
)
)
),IF(OR(Cases!C17="B",Cases!C17="I",Cases!C17="O",Cases!C17="J",Cases!C17="H"),IF(M17="DA",Accounts!B$4,CONCATENATE(
IF(B17="EB",Accounts!D$4,""
),IF(B17="EL",Accounts!F$4,""
),IF(AND(B17="OA",Cases!B17="3"),Accounts!F$4,""
),IF(AND(B17="OA",Cases!B17="Z"),Accounts!D$4,""
)
)
),IF(OR(Cases!C17="D",Cases!C17="G",Cases!C17="O",Cases!C17="H",Cases!C17="M",AND(Cases!D17="I",Cases!C17="C"),AND(Cases!D17="I",Cases!C17="F")),IF(M17="DA",Accounts!B$3,CONCATENATE(
IF(B17="EB",Accounts!D$3,""
),IF(B17="EL",Accounts!F$3,""
),IF(AND(B17="OA",Cases!B17="3"),Accounts!F$3,""
),IF(AND(B17="OA",Cases!B17="Z"),Accounts!D$3,""
)
)
),IF(M17="DA",Accounts!B$12,CONCATENATE(
IF(B17="EB",Accounts!D$12,""
),IF(B17="EL",Accounts!F$12,""
),IF(AND(B17="OA",Cases!B17="3"),Accounts!F$12,""
),IF(AND(B17="OA",Cases!B17="Z"),Accounts!D$12,""
)
)
)
)
))</f>
        <v>Haidai Viachesl</v>
      </c>
      <c r="S17" t="str">
        <f>IF(OR(Cases!C17="K",Cases!C17="L"),IF(M17="DA",Accounts!C$1,CONCATENATE(
   IF(B17="EB",Accounts!E$1,""
   ),IF(B17="EL",Accounts!G$1,""
   ),IF(AND(B17="OA",Cases!B17="3"),Accounts!G$1,""
   ),IF(AND(B17="OA",Cases!B17="Z"),Accounts!E$1,""
   )
  )
 ),IF(OR(Cases!C17="B",Cases!C17="I",Cases!C17="O",Cases!C17="J",Cases!C17="H"),IF(M17="DA",Accounts!C$4,CONCATENATE(
   IF(B17="EB",Accounts!E$4,""
   ),IF(B17="EL",Accounts!G$4,""
   ),IF(AND(B17="OA",Cases!B17="3"),Accounts!G$4,""
   ),IF(AND(B17="OA",Cases!B17="Z"),Accounts!E$4,""
   )
  )
 ),IF(OR(Cases!C17="D",Cases!C17="G",Cases!C17="O",Cases!C17="H",Cases!C17="M",AND(Cases!D17="I",Cases!C17="C"),AND(Cases!D17="I",Cases!C17="F")),IF(M17="DA",Accounts!C$3,CONCATENATE(
   IF(B17="EB",Accounts!E$3,""
   ),IF(B17="EL",Accounts!G$3,""
   ),IF(AND(B17="OA",Cases!B17="3"),Accounts!G$3,""
   ),IF(AND(B17="OA",Cases!B17="Z"),Accounts!E$3,""
   )
  )
 ),IF(M17="DA",Accounts!C$12,CONCATENATE(
   IF(B17="EB",Accounts!E$12,""
   ),IF(B17="EL",Accounts!G$12,""
   ),IF(AND(B17="OA",Cases!B17="3"),Accounts!G$12,""
   ),IF(AND(B17="OA",Cases!B17="Z"),Accounts!E$12,""
   )
  )
 )
)
))</f>
        <v>HU24104075017811111100480681</v>
      </c>
      <c r="T17" t="str">
        <f>IF(Cases!F17="SHA","SLEV",IF(Cases!F17="OUR","DEBT",IF(Cases!F17="BEN","CRED","")))</f>
        <v/>
      </c>
      <c r="U17" s="5" t="str">
        <f>IF(Cases!H17="N","Instrukciók","")</f>
        <v/>
      </c>
      <c r="V17" s="5" t="str">
        <f>IF(Cases!E17="I","URGP","")</f>
        <v>URGP</v>
      </c>
      <c r="W17" t="str">
        <f>Cases!L17</f>
        <v>Közl-21N-Forint konverziós-Ebank lakossági-KötelezettSzla FCY-HUF-Bankon belüli átvezetés-Konverziós-Sürgős/AzonKonv-EgyediÁrf/NonSTP-KöltsVis Nincs</v>
      </c>
    </row>
    <row r="18" spans="1:23" x14ac:dyDescent="0.3">
      <c r="A18" t="str">
        <f>CONCATENATE(IF(B18="EB",CONCATENATE(IF(Cases!B18&lt;&gt;"7","EBNG","EBNL"),TEXT(Refszámok!$B$1+ROW()-2,"000000000000")),""),IF(B18="EL",CONCATENATE("E",TEXT(Refszámok!$B$2+ROW()-2,"0000000000"),"00001"),""),IF(B18="OA",CONCATENATE("EBNGOA",TEXT(Refszámok!$B$3+ROW()-2,"0000000000")),""))</f>
        <v>EBNG000000901017</v>
      </c>
      <c r="B18" t="str">
        <f>CONCATENATE(IF(Cases!B18="E","EL",""),IF(Cases!B18="B","EB",""),IF(Cases!B18="Q","EB",""),IF(Cases!B18="7","EB",""),IF(Cases!B18="Z","OA",""),IF(Cases!B18="3","OA",""))</f>
        <v>EB</v>
      </c>
      <c r="C18" t="str">
        <f t="shared" si="0"/>
        <v>EBNG000000901017</v>
      </c>
      <c r="D18" t="str">
        <f>IF(Cases!K18="Y","2018-11-10","")</f>
        <v/>
      </c>
      <c r="E18" s="5" t="str">
        <f>IF(Cases!C18="Q","BANKKÁRTYA ELSZ",IF(OR(Cases!C18="A",Cases!C18="E",Cases!C18="B",Cases!C18="K",Cases!C18="M"),CONCATENATE(IF(B18="EB",Accounts!B$7,""),IF(B18="EL",Accounts!B$8,""),IF(AND(B18="OA",Cases!B18="3"),Accounts!B$8,""),IF(AND(B18="OA",Cases!B18="Z"),Accounts!B$7,"")),CONCATENATE(IF(B18="EB",Accounts!B$9,""),IF(B18="EL",Accounts!B$10,""),IF(AND(B18="OA",Cases!B18="3"),Accounts!B$10,""),IF(AND(B18="OA",Cases!B18="Z"),Accounts!B$9,""))))</f>
        <v>KALOCZKAY JNÉ EUR</v>
      </c>
      <c r="F18" s="5" t="str">
        <f>IF(Cases!C18="Q","0983731042101",IF(OR(Cases!C18="A",Cases!C18="E",Cases!C18="B",Cases!C18="K",Cases!C18="M"),CONCATENATE(IF(B18="EB",Accounts!C$7,""),IF(B18="EL",Accounts!C$8,""),IF(AND(B18="OA",Cases!B18="3"),Accounts!C$8,""),IF(AND(B18="OA",Cases!B18="Z"),Accounts!C$7,"")),CONCATENATE(IF(B18="EB",Accounts!C$9,""),IF(B18="EL",Accounts!C$10,""),IF(AND(B18="OA",Cases!B18="3"),Accounts!C$10,""),IF(AND(B18="OA",Cases!B18="Z"),Accounts!C$9,""))))</f>
        <v>0002G94287102</v>
      </c>
      <c r="G18" t="s">
        <v>17</v>
      </c>
      <c r="H18" s="5" t="str">
        <f t="shared" si="1"/>
        <v>KALOCZKAY JNÉ EUR</v>
      </c>
      <c r="I18" t="s">
        <v>18</v>
      </c>
      <c r="J18" t="str">
        <f t="shared" si="2"/>
        <v>EBNG000000901017</v>
      </c>
      <c r="K18" t="str">
        <f t="shared" si="3"/>
        <v>EBNG000000901017</v>
      </c>
      <c r="L18" s="2" t="s">
        <v>22</v>
      </c>
      <c r="M18" s="2" t="str">
        <f>IF(OR(Cases!C18="A",Cases!C18="C",Cases!C18="G",Cases!C18="J",Cases!C18="O"),"DV","DA")</f>
        <v>DV</v>
      </c>
      <c r="N18" t="s">
        <v>1207</v>
      </c>
      <c r="O18" t="str">
        <f>IF(OR(Cases!C18="A",Cases!C18="B",Cases!C18="C",Cases!C18="E",Cases!C18="F",Cases!C18="I",Cases!C18="J",Cases!C18="K",Cases!C18="L",Cases!C18="Q"),"EUR","HUF")</f>
        <v>HUF</v>
      </c>
      <c r="P18" s="5" t="str">
        <f t="shared" si="4"/>
        <v>2</v>
      </c>
      <c r="Q18" t="str">
        <f>IF(Cases!I18="Y","INTC","")</f>
        <v/>
      </c>
      <c r="R18" t="str">
        <f>IF(OR(Cases!C18="K",Cases!C18="L"),IF(M18="DA",Accounts!B$1,CONCATENATE(
IF(B18="EB",Accounts!D$1,""
),IF(B18="EL",Accounts!F$1,""
),IF(AND(B18="OA",Cases!B18="3"),Accounts!F$1,""
),IF(AND(B18="OA",Cases!B18="Z"),Accounts!D$1,""
)
)
),IF(OR(Cases!C18="B",Cases!C18="I",Cases!C18="O",Cases!C18="J",Cases!C18="H"),IF(M18="DA",Accounts!B$4,CONCATENATE(
IF(B18="EB",Accounts!D$4,""
),IF(B18="EL",Accounts!F$4,""
),IF(AND(B18="OA",Cases!B18="3"),Accounts!F$4,""
),IF(AND(B18="OA",Cases!B18="Z"),Accounts!D$4,""
)
)
),IF(OR(Cases!C18="D",Cases!C18="G",Cases!C18="O",Cases!C18="H",Cases!C18="M",AND(Cases!D18="I",Cases!C18="C"),AND(Cases!D18="I",Cases!C18="F")),IF(M18="DA",Accounts!B$3,CONCATENATE(
IF(B18="EB",Accounts!D$3,""
),IF(B18="EL",Accounts!F$3,""
),IF(AND(B18="OA",Cases!B18="3"),Accounts!F$3,""
),IF(AND(B18="OA",Cases!B18="Z"),Accounts!D$3,""
)
)
),IF(M18="DA",Accounts!B$12,CONCATENATE(
IF(B18="EB",Accounts!D$12,""
),IF(B18="EL",Accounts!F$12,""
),IF(AND(B18="OA",Cases!B18="3"),Accounts!F$12,""
),IF(AND(B18="OA",Cases!B18="Z"),Accounts!D$12,""
)
)
)
)
))</f>
        <v>Haidai Viachesl</v>
      </c>
      <c r="S18" t="str">
        <f>IF(OR(Cases!C18="K",Cases!C18="L"),IF(M18="DA",Accounts!C$1,CONCATENATE(
   IF(B18="EB",Accounts!E$1,""
   ),IF(B18="EL",Accounts!G$1,""
   ),IF(AND(B18="OA",Cases!B18="3"),Accounts!G$1,""
   ),IF(AND(B18="OA",Cases!B18="Z"),Accounts!E$1,""
   )
  )
 ),IF(OR(Cases!C18="B",Cases!C18="I",Cases!C18="O",Cases!C18="J",Cases!C18="H"),IF(M18="DA",Accounts!C$4,CONCATENATE(
   IF(B18="EB",Accounts!E$4,""
   ),IF(B18="EL",Accounts!G$4,""
   ),IF(AND(B18="OA",Cases!B18="3"),Accounts!G$4,""
   ),IF(AND(B18="OA",Cases!B18="Z"),Accounts!E$4,""
   )
  )
 ),IF(OR(Cases!C18="D",Cases!C18="G",Cases!C18="O",Cases!C18="H",Cases!C18="M",AND(Cases!D18="I",Cases!C18="C"),AND(Cases!D18="I",Cases!C18="F")),IF(M18="DA",Accounts!C$3,CONCATENATE(
   IF(B18="EB",Accounts!E$3,""
   ),IF(B18="EL",Accounts!G$3,""
   ),IF(AND(B18="OA",Cases!B18="3"),Accounts!G$3,""
   ),IF(AND(B18="OA",Cases!B18="Z"),Accounts!E$3,""
   )
  )
 ),IF(M18="DA",Accounts!C$12,CONCATENATE(
   IF(B18="EB",Accounts!E$12,""
   ),IF(B18="EL",Accounts!G$12,""
   ),IF(AND(B18="OA",Cases!B18="3"),Accounts!G$12,""
   ),IF(AND(B18="OA",Cases!B18="Z"),Accounts!E$12,""
   )
  )
 )
)
))</f>
        <v>HU24104075017811111100480681</v>
      </c>
      <c r="T18" t="str">
        <f>IF(Cases!F18="SHA","SLEV",IF(Cases!F18="OUR","DEBT",IF(Cases!F18="BEN","CRED","")))</f>
        <v/>
      </c>
      <c r="U18" s="5" t="str">
        <f>IF(Cases!H18="N","Instrukciók","")</f>
        <v/>
      </c>
      <c r="V18" s="5" t="str">
        <f>IF(Cases!E18="I","URGP","")</f>
        <v/>
      </c>
      <c r="W18" t="str">
        <f>Cases!L18</f>
        <v>Közl-21N-Forint konverziós-Ebank lakossági-KötelezettSzla FCY-HUF-Bankon belüli átvezetés-Konverziós-EgyediÁrf/NonSTP-KöltsVis Nincs</v>
      </c>
    </row>
    <row r="19" spans="1:23" x14ac:dyDescent="0.3">
      <c r="A19" t="str">
        <f>CONCATENATE(IF(B19="EB",CONCATENATE(IF(Cases!B19&lt;&gt;"7","EBNG","EBNL"),TEXT(Refszámok!$B$1+ROW()-2,"000000000000")),""),IF(B19="EL",CONCATENATE("E",TEXT(Refszámok!$B$2+ROW()-2,"0000000000"),"00001"),""),IF(B19="OA",CONCATENATE("EBNGOA",TEXT(Refszámok!$B$3+ROW()-2,"0000000000")),""))</f>
        <v>EBNG000000901018</v>
      </c>
      <c r="B19" t="str">
        <f>CONCATENATE(IF(Cases!B19="E","EL",""),IF(Cases!B19="B","EB",""),IF(Cases!B19="Q","EB",""),IF(Cases!B19="7","EB",""),IF(Cases!B19="Z","OA",""),IF(Cases!B19="3","OA",""))</f>
        <v>EB</v>
      </c>
      <c r="C19" t="str">
        <f t="shared" si="0"/>
        <v>EBNG000000901018</v>
      </c>
      <c r="D19" t="str">
        <f>IF(Cases!K19="Y","2018-11-10","")</f>
        <v/>
      </c>
      <c r="E19" s="5" t="str">
        <f>IF(Cases!C19="Q","BANKKÁRTYA ELSZ",IF(OR(Cases!C19="A",Cases!C19="E",Cases!C19="B",Cases!C19="K",Cases!C19="M"),CONCATENATE(IF(B19="EB",Accounts!B$7,""),IF(B19="EL",Accounts!B$8,""),IF(AND(B19="OA",Cases!B19="3"),Accounts!B$8,""),IF(AND(B19="OA",Cases!B19="Z"),Accounts!B$7,"")),CONCATENATE(IF(B19="EB",Accounts!B$9,""),IF(B19="EL",Accounts!B$10,""),IF(AND(B19="OA",Cases!B19="3"),Accounts!B$10,""),IF(AND(B19="OA",Cases!B19="Z"),Accounts!B$9,""))))</f>
        <v>KALOCZKAY JNÉ EUR</v>
      </c>
      <c r="F19" s="5" t="str">
        <f>IF(Cases!C19="Q","0983731042101",IF(OR(Cases!C19="A",Cases!C19="E",Cases!C19="B",Cases!C19="K",Cases!C19="M"),CONCATENATE(IF(B19="EB",Accounts!C$7,""),IF(B19="EL",Accounts!C$8,""),IF(AND(B19="OA",Cases!B19="3"),Accounts!C$8,""),IF(AND(B19="OA",Cases!B19="Z"),Accounts!C$7,"")),CONCATENATE(IF(B19="EB",Accounts!C$9,""),IF(B19="EL",Accounts!C$10,""),IF(AND(B19="OA",Cases!B19="3"),Accounts!C$10,""),IF(AND(B19="OA",Cases!B19="Z"),Accounts!C$9,""))))</f>
        <v>0002G94287102</v>
      </c>
      <c r="G19" t="s">
        <v>17</v>
      </c>
      <c r="H19" s="5" t="str">
        <f t="shared" si="1"/>
        <v>KALOCZKAY JNÉ EUR</v>
      </c>
      <c r="I19" t="s">
        <v>18</v>
      </c>
      <c r="J19" t="str">
        <f t="shared" si="2"/>
        <v>EBNG000000901018</v>
      </c>
      <c r="K19" t="str">
        <f t="shared" si="3"/>
        <v>EBNG000000901018</v>
      </c>
      <c r="L19" s="2" t="s">
        <v>22</v>
      </c>
      <c r="M19" s="2" t="str">
        <f>IF(OR(Cases!C19="A",Cases!C19="C",Cases!C19="G",Cases!C19="J",Cases!C19="O"),"DV","DA")</f>
        <v>DA</v>
      </c>
      <c r="N19" t="s">
        <v>1207</v>
      </c>
      <c r="O19" t="str">
        <f>IF(OR(Cases!C19="A",Cases!C19="B",Cases!C19="C",Cases!C19="E",Cases!C19="F",Cases!C19="I",Cases!C19="J",Cases!C19="K",Cases!C19="L",Cases!C19="Q"),"EUR","HUF")</f>
        <v>HUF</v>
      </c>
      <c r="P19" s="5" t="str">
        <f t="shared" si="4"/>
        <v>2</v>
      </c>
      <c r="Q19" t="str">
        <f>IF(Cases!I19="Y","INTC","")</f>
        <v/>
      </c>
      <c r="R19" t="str">
        <f>IF(OR(Cases!C19="K",Cases!C19="L"),IF(M19="DA",Accounts!B$1,CONCATENATE(
IF(B19="EB",Accounts!D$1,""
),IF(B19="EL",Accounts!F$1,""
),IF(AND(B19="OA",Cases!B19="3"),Accounts!F$1,""
),IF(AND(B19="OA",Cases!B19="Z"),Accounts!D$1,""
)
)
),IF(OR(Cases!C19="B",Cases!C19="I",Cases!C19="O",Cases!C19="J",Cases!C19="H"),IF(M19="DA",Accounts!B$4,CONCATENATE(
IF(B19="EB",Accounts!D$4,""
),IF(B19="EL",Accounts!F$4,""
),IF(AND(B19="OA",Cases!B19="3"),Accounts!F$4,""
),IF(AND(B19="OA",Cases!B19="Z"),Accounts!D$4,""
)
)
),IF(OR(Cases!C19="D",Cases!C19="G",Cases!C19="O",Cases!C19="H",Cases!C19="M",AND(Cases!D19="I",Cases!C19="C"),AND(Cases!D19="I",Cases!C19="F")),IF(M19="DA",Accounts!B$3,CONCATENATE(
IF(B19="EB",Accounts!D$3,""
),IF(B19="EL",Accounts!F$3,""
),IF(AND(B19="OA",Cases!B19="3"),Accounts!F$3,""
),IF(AND(B19="OA",Cases!B19="Z"),Accounts!D$3,""
)
)
),IF(M19="DA",Accounts!B$12,CONCATENATE(
IF(B19="EB",Accounts!D$12,""
),IF(B19="EL",Accounts!F$12,""
),IF(AND(B19="OA",Cases!B19="3"),Accounts!F$12,""
),IF(AND(B19="OA",Cases!B19="Z"),Accounts!D$12,""
)
)
)
)
))</f>
        <v>UPC Magyarország</v>
      </c>
      <c r="S19" t="str">
        <f>IF(OR(Cases!C19="K",Cases!C19="L"),IF(M19="DA",Accounts!C$1,CONCATENATE(
   IF(B19="EB",Accounts!E$1,""
   ),IF(B19="EL",Accounts!G$1,""
   ),IF(AND(B19="OA",Cases!B19="3"),Accounts!G$1,""
   ),IF(AND(B19="OA",Cases!B19="Z"),Accounts!E$1,""
   )
  )
 ),IF(OR(Cases!C19="B",Cases!C19="I",Cases!C19="O",Cases!C19="J",Cases!C19="H"),IF(M19="DA",Accounts!C$4,CONCATENATE(
   IF(B19="EB",Accounts!E$4,""
   ),IF(B19="EL",Accounts!G$4,""
   ),IF(AND(B19="OA",Cases!B19="3"),Accounts!G$4,""
   ),IF(AND(B19="OA",Cases!B19="Z"),Accounts!E$4,""
   )
  )
 ),IF(OR(Cases!C19="D",Cases!C19="G",Cases!C19="O",Cases!C19="H",Cases!C19="M",AND(Cases!D19="I",Cases!C19="C"),AND(Cases!D19="I",Cases!C19="F")),IF(M19="DA",Accounts!C$3,CONCATENATE(
   IF(B19="EB",Accounts!E$3,""
   ),IF(B19="EL",Accounts!G$3,""
   ),IF(AND(B19="OA",Cases!B19="3"),Accounts!G$3,""
   ),IF(AND(B19="OA",Cases!B19="Z"),Accounts!E$3,""
   )
  )
 ),IF(M19="DA",Accounts!C$12,CONCATENATE(
   IF(B19="EB",Accounts!E$12,""
   ),IF(B19="EL",Accounts!G$12,""
   ),IF(AND(B19="OA",Cases!B19="3"),Accounts!G$12,""
   ),IF(AND(B19="OA",Cases!B19="Z"),Accounts!E$12,""
   )
  )
 )
)
))</f>
        <v>HU78104100220021994330000100</v>
      </c>
      <c r="T19" t="str">
        <f>IF(Cases!F19="SHA","SLEV",IF(Cases!F19="OUR","DEBT",IF(Cases!F19="BEN","CRED","")))</f>
        <v/>
      </c>
      <c r="U19" s="5" t="str">
        <f>IF(Cases!H19="N","Instrukciók","")</f>
        <v/>
      </c>
      <c r="V19" s="5" t="str">
        <f>IF(Cases!E19="I","URGP","")</f>
        <v>URGP</v>
      </c>
      <c r="W19" t="str">
        <f>Cases!L19</f>
        <v>Közl-218-Forint konverziós-Ebank lakossági-KötelezettSzla FCY-HUF-Bankon belüli átutalás-Konverziós-Sürgős/AzonKonv-EgyediÁrf/NonSTP-KöltsVis Nincs</v>
      </c>
    </row>
    <row r="20" spans="1:23" x14ac:dyDescent="0.3">
      <c r="A20" t="str">
        <f>CONCATENATE(IF(B20="EB",CONCATENATE(IF(Cases!B20&lt;&gt;"7","EBNG","EBNL"),TEXT(Refszámok!$B$1+ROW()-2,"000000000000")),""),IF(B20="EL",CONCATENATE("E",TEXT(Refszámok!$B$2+ROW()-2,"0000000000"),"00001"),""),IF(B20="OA",CONCATENATE("EBNGOA",TEXT(Refszámok!$B$3+ROW()-2,"0000000000")),""))</f>
        <v>EBNG000000901019</v>
      </c>
      <c r="B20" t="str">
        <f>CONCATENATE(IF(Cases!B20="E","EL",""),IF(Cases!B20="B","EB",""),IF(Cases!B20="Q","EB",""),IF(Cases!B20="7","EB",""),IF(Cases!B20="Z","OA",""),IF(Cases!B20="3","OA",""))</f>
        <v>EB</v>
      </c>
      <c r="C20" t="str">
        <f t="shared" si="0"/>
        <v>EBNG000000901019</v>
      </c>
      <c r="D20" t="str">
        <f>IF(Cases!K20="Y","2018-11-10","")</f>
        <v/>
      </c>
      <c r="E20" s="5" t="str">
        <f>IF(Cases!C20="Q","BANKKÁRTYA ELSZ",IF(OR(Cases!C20="A",Cases!C20="E",Cases!C20="B",Cases!C20="K",Cases!C20="M"),CONCATENATE(IF(B20="EB",Accounts!B$7,""),IF(B20="EL",Accounts!B$8,""),IF(AND(B20="OA",Cases!B20="3"),Accounts!B$8,""),IF(AND(B20="OA",Cases!B20="Z"),Accounts!B$7,"")),CONCATENATE(IF(B20="EB",Accounts!B$9,""),IF(B20="EL",Accounts!B$10,""),IF(AND(B20="OA",Cases!B20="3"),Accounts!B$10,""),IF(AND(B20="OA",Cases!B20="Z"),Accounts!B$9,""))))</f>
        <v>KALOCZKAY JNÉ EUR</v>
      </c>
      <c r="F20" s="5" t="str">
        <f>IF(Cases!C20="Q","0983731042101",IF(OR(Cases!C20="A",Cases!C20="E",Cases!C20="B",Cases!C20="K",Cases!C20="M"),CONCATENATE(IF(B20="EB",Accounts!C$7,""),IF(B20="EL",Accounts!C$8,""),IF(AND(B20="OA",Cases!B20="3"),Accounts!C$8,""),IF(AND(B20="OA",Cases!B20="Z"),Accounts!C$7,"")),CONCATENATE(IF(B20="EB",Accounts!C$9,""),IF(B20="EL",Accounts!C$10,""),IF(AND(B20="OA",Cases!B20="3"),Accounts!C$10,""),IF(AND(B20="OA",Cases!B20="Z"),Accounts!C$9,""))))</f>
        <v>0002G94287102</v>
      </c>
      <c r="G20" t="s">
        <v>17</v>
      </c>
      <c r="H20" s="5" t="str">
        <f t="shared" si="1"/>
        <v>KALOCZKAY JNÉ EUR</v>
      </c>
      <c r="I20" t="s">
        <v>18</v>
      </c>
      <c r="J20" t="str">
        <f t="shared" si="2"/>
        <v>EBNG000000901019</v>
      </c>
      <c r="K20" t="str">
        <f t="shared" si="3"/>
        <v>EBNG000000901019</v>
      </c>
      <c r="L20" s="2" t="s">
        <v>22</v>
      </c>
      <c r="M20" s="2" t="str">
        <f>IF(OR(Cases!C20="A",Cases!C20="C",Cases!C20="G",Cases!C20="J",Cases!C20="O"),"DV","DA")</f>
        <v>DA</v>
      </c>
      <c r="N20" t="s">
        <v>1207</v>
      </c>
      <c r="O20" t="str">
        <f>IF(OR(Cases!C20="A",Cases!C20="B",Cases!C20="C",Cases!C20="E",Cases!C20="F",Cases!C20="I",Cases!C20="J",Cases!C20="K",Cases!C20="L",Cases!C20="Q"),"EUR","HUF")</f>
        <v>HUF</v>
      </c>
      <c r="P20" s="5" t="str">
        <f t="shared" si="4"/>
        <v>2</v>
      </c>
      <c r="Q20" t="str">
        <f>IF(Cases!I20="Y","INTC","")</f>
        <v/>
      </c>
      <c r="R20" t="str">
        <f>IF(OR(Cases!C20="K",Cases!C20="L"),IF(M20="DA",Accounts!B$1,CONCATENATE(
IF(B20="EB",Accounts!D$1,""
),IF(B20="EL",Accounts!F$1,""
),IF(AND(B20="OA",Cases!B20="3"),Accounts!F$1,""
),IF(AND(B20="OA",Cases!B20="Z"),Accounts!D$1,""
)
)
),IF(OR(Cases!C20="B",Cases!C20="I",Cases!C20="O",Cases!C20="J",Cases!C20="H"),IF(M20="DA",Accounts!B$4,CONCATENATE(
IF(B20="EB",Accounts!D$4,""
),IF(B20="EL",Accounts!F$4,""
),IF(AND(B20="OA",Cases!B20="3"),Accounts!F$4,""
),IF(AND(B20="OA",Cases!B20="Z"),Accounts!D$4,""
)
)
),IF(OR(Cases!C20="D",Cases!C20="G",Cases!C20="O",Cases!C20="H",Cases!C20="M",AND(Cases!D20="I",Cases!C20="C"),AND(Cases!D20="I",Cases!C20="F")),IF(M20="DA",Accounts!B$3,CONCATENATE(
IF(B20="EB",Accounts!D$3,""
),IF(B20="EL",Accounts!F$3,""
),IF(AND(B20="OA",Cases!B20="3"),Accounts!F$3,""
),IF(AND(B20="OA",Cases!B20="Z"),Accounts!D$3,""
)
)
),IF(M20="DA",Accounts!B$12,CONCATENATE(
IF(B20="EB",Accounts!D$12,""
),IF(B20="EL",Accounts!F$12,""
),IF(AND(B20="OA",Cases!B20="3"),Accounts!F$12,""
),IF(AND(B20="OA",Cases!B20="Z"),Accounts!D$12,""
)
)
)
)
))</f>
        <v>UPC Magyarország</v>
      </c>
      <c r="S20" t="str">
        <f>IF(OR(Cases!C20="K",Cases!C20="L"),IF(M20="DA",Accounts!C$1,CONCATENATE(
   IF(B20="EB",Accounts!E$1,""
   ),IF(B20="EL",Accounts!G$1,""
   ),IF(AND(B20="OA",Cases!B20="3"),Accounts!G$1,""
   ),IF(AND(B20="OA",Cases!B20="Z"),Accounts!E$1,""
   )
  )
 ),IF(OR(Cases!C20="B",Cases!C20="I",Cases!C20="O",Cases!C20="J",Cases!C20="H"),IF(M20="DA",Accounts!C$4,CONCATENATE(
   IF(B20="EB",Accounts!E$4,""
   ),IF(B20="EL",Accounts!G$4,""
   ),IF(AND(B20="OA",Cases!B20="3"),Accounts!G$4,""
   ),IF(AND(B20="OA",Cases!B20="Z"),Accounts!E$4,""
   )
  )
 ),IF(OR(Cases!C20="D",Cases!C20="G",Cases!C20="O",Cases!C20="H",Cases!C20="M",AND(Cases!D20="I",Cases!C20="C"),AND(Cases!D20="I",Cases!C20="F")),IF(M20="DA",Accounts!C$3,CONCATENATE(
   IF(B20="EB",Accounts!E$3,""
   ),IF(B20="EL",Accounts!G$3,""
   ),IF(AND(B20="OA",Cases!B20="3"),Accounts!G$3,""
   ),IF(AND(B20="OA",Cases!B20="Z"),Accounts!E$3,""
   )
  )
 ),IF(M20="DA",Accounts!C$12,CONCATENATE(
   IF(B20="EB",Accounts!E$12,""
   ),IF(B20="EL",Accounts!G$12,""
   ),IF(AND(B20="OA",Cases!B20="3"),Accounts!G$12,""
   ),IF(AND(B20="OA",Cases!B20="Z"),Accounts!E$12,""
   )
  )
 )
)
))</f>
        <v>HU78104100220021994330000100</v>
      </c>
      <c r="T20" t="str">
        <f>IF(Cases!F20="SHA","SLEV",IF(Cases!F20="OUR","DEBT",IF(Cases!F20="BEN","CRED","")))</f>
        <v/>
      </c>
      <c r="U20" s="5" t="str">
        <f>IF(Cases!H20="N","Instrukciók","")</f>
        <v/>
      </c>
      <c r="V20" s="5" t="str">
        <f>IF(Cases!E20="I","URGP","")</f>
        <v/>
      </c>
      <c r="W20" t="str">
        <f>Cases!L20</f>
        <v>Közl-218-Forint konverziós-Ebank lakossági-KötelezettSzla FCY-HUF-Bankon belüli átutalás-Konverziós-EgyediÁrf/NonSTP-KöltsVis Nincs</v>
      </c>
    </row>
    <row r="21" spans="1:23" x14ac:dyDescent="0.3">
      <c r="A21" t="str">
        <f>CONCATENATE(IF(B21="EB",CONCATENATE(IF(Cases!B21&lt;&gt;"7","EBNG","EBNL"),TEXT(Refszámok!$B$1+ROW()-2,"000000000000")),""),IF(B21="EL",CONCATENATE("E",TEXT(Refszámok!$B$2+ROW()-2,"0000000000"),"00001"),""),IF(B21="OA",CONCATENATE("EBNGOA",TEXT(Refszámok!$B$3+ROW()-2,"0000000000")),""))</f>
        <v>EBNG000000901020</v>
      </c>
      <c r="B21" t="str">
        <f>CONCATENATE(IF(Cases!B21="E","EL",""),IF(Cases!B21="B","EB",""),IF(Cases!B21="Q","EB",""),IF(Cases!B21="7","EB",""),IF(Cases!B21="Z","OA",""),IF(Cases!B21="3","OA",""))</f>
        <v>EB</v>
      </c>
      <c r="C21" t="str">
        <f t="shared" si="0"/>
        <v>EBNG000000901020</v>
      </c>
      <c r="D21" t="str">
        <f>IF(Cases!K21="Y","2018-11-10","")</f>
        <v/>
      </c>
      <c r="E21" s="5" t="str">
        <f>IF(Cases!C21="Q","BANKKÁRTYA ELSZ",IF(OR(Cases!C21="A",Cases!C21="E",Cases!C21="B",Cases!C21="K",Cases!C21="M"),CONCATENATE(IF(B21="EB",Accounts!B$7,""),IF(B21="EL",Accounts!B$8,""),IF(AND(B21="OA",Cases!B21="3"),Accounts!B$8,""),IF(AND(B21="OA",Cases!B21="Z"),Accounts!B$7,"")),CONCATENATE(IF(B21="EB",Accounts!B$9,""),IF(B21="EL",Accounts!B$10,""),IF(AND(B21="OA",Cases!B21="3"),Accounts!B$10,""),IF(AND(B21="OA",Cases!B21="Z"),Accounts!B$9,""))))</f>
        <v>KALOCZKAY JNÉ</v>
      </c>
      <c r="F21" s="5" t="str">
        <f>IF(Cases!C21="Q","0983731042101",IF(OR(Cases!C21="A",Cases!C21="E",Cases!C21="B",Cases!C21="K",Cases!C21="M"),CONCATENATE(IF(B21="EB",Accounts!C$7,""),IF(B21="EL",Accounts!C$8,""),IF(AND(B21="OA",Cases!B21="3"),Accounts!C$8,""),IF(AND(B21="OA",Cases!B21="Z"),Accounts!C$7,"")),CONCATENATE(IF(B21="EB",Accounts!C$9,""),IF(B21="EL",Accounts!C$10,""),IF(AND(B21="OA",Cases!B21="3"),Accounts!C$10,""),IF(AND(B21="OA",Cases!B21="Z"),Accounts!C$9,""))))</f>
        <v>0002G94287100</v>
      </c>
      <c r="G21" t="s">
        <v>17</v>
      </c>
      <c r="H21" s="5" t="str">
        <f t="shared" si="1"/>
        <v>KALOCZKAY JNÉ</v>
      </c>
      <c r="I21" t="s">
        <v>18</v>
      </c>
      <c r="J21" t="str">
        <f t="shared" si="2"/>
        <v>EBNG000000901020</v>
      </c>
      <c r="K21" t="str">
        <f t="shared" si="3"/>
        <v>EBNG000000901020</v>
      </c>
      <c r="L21" s="2" t="s">
        <v>22</v>
      </c>
      <c r="M21" s="2" t="str">
        <f>IF(OR(Cases!C21="A",Cases!C21="C",Cases!C21="G",Cases!C21="J",Cases!C21="O"),"DV","DA")</f>
        <v>DA</v>
      </c>
      <c r="N21" t="s">
        <v>1207</v>
      </c>
      <c r="O21" t="str">
        <f>IF(OR(Cases!C21="A",Cases!C21="B",Cases!C21="C",Cases!C21="E",Cases!C21="F",Cases!C21="I",Cases!C21="J",Cases!C21="K",Cases!C21="L",Cases!C21="Q"),"EUR","HUF")</f>
        <v>EUR</v>
      </c>
      <c r="P21" s="5" t="str">
        <f t="shared" si="4"/>
        <v>1.3</v>
      </c>
      <c r="Q21" t="str">
        <f>IF(Cases!I21="Y","INTC","")</f>
        <v/>
      </c>
      <c r="R21" t="str">
        <f>IF(OR(Cases!C21="K",Cases!C21="L"),IF(M21="DA",Accounts!B$1,CONCATENATE(
IF(B21="EB",Accounts!D$1,""
),IF(B21="EL",Accounts!F$1,""
),IF(AND(B21="OA",Cases!B21="3"),Accounts!F$1,""
),IF(AND(B21="OA",Cases!B21="Z"),Accounts!D$1,""
)
)
),IF(OR(Cases!C21="B",Cases!C21="I",Cases!C21="O",Cases!C21="J",Cases!C21="H"),IF(M21="DA",Accounts!B$4,CONCATENATE(
IF(B21="EB",Accounts!D$4,""
),IF(B21="EL",Accounts!F$4,""
),IF(AND(B21="OA",Cases!B21="3"),Accounts!F$4,""
),IF(AND(B21="OA",Cases!B21="Z"),Accounts!D$4,""
)
)
),IF(OR(Cases!C21="D",Cases!C21="G",Cases!C21="O",Cases!C21="H",Cases!C21="M",AND(Cases!D21="I",Cases!C21="C"),AND(Cases!D21="I",Cases!C21="F")),IF(M21="DA",Accounts!B$3,CONCATENATE(
IF(B21="EB",Accounts!D$3,""
),IF(B21="EL",Accounts!F$3,""
),IF(AND(B21="OA",Cases!B21="3"),Accounts!F$3,""
),IF(AND(B21="OA",Cases!B21="Z"),Accounts!D$3,""
)
)
),IF(M21="DA",Accounts!B$12,CONCATENATE(
IF(B21="EB",Accounts!D$12,""
),IF(B21="EL",Accounts!F$12,""
),IF(AND(B21="OA",Cases!B21="3"),Accounts!F$12,""
),IF(AND(B21="OA",Cases!B21="Z"),Accounts!D$12,""
)
)
)
)
))</f>
        <v>Bank kívüli Kedvezm.</v>
      </c>
      <c r="S21" t="str">
        <f>IF(OR(Cases!C21="K",Cases!C21="L"),IF(M21="DA",Accounts!C$1,CONCATENATE(
   IF(B21="EB",Accounts!E$1,""
   ),IF(B21="EL",Accounts!G$1,""
   ),IF(AND(B21="OA",Cases!B21="3"),Accounts!G$1,""
   ),IF(AND(B21="OA",Cases!B21="Z"),Accounts!E$1,""
   )
  )
 ),IF(OR(Cases!C21="B",Cases!C21="I",Cases!C21="O",Cases!C21="J",Cases!C21="H"),IF(M21="DA",Accounts!C$4,CONCATENATE(
   IF(B21="EB",Accounts!E$4,""
   ),IF(B21="EL",Accounts!G$4,""
   ),IF(AND(B21="OA",Cases!B21="3"),Accounts!G$4,""
   ),IF(AND(B21="OA",Cases!B21="Z"),Accounts!E$4,""
   )
  )
 ),IF(OR(Cases!C21="D",Cases!C21="G",Cases!C21="O",Cases!C21="H",Cases!C21="M",AND(Cases!D21="I",Cases!C21="C"),AND(Cases!D21="I",Cases!C21="F")),IF(M21="DA",Accounts!C$3,CONCATENATE(
   IF(B21="EB",Accounts!E$3,""
   ),IF(B21="EL",Accounts!G$3,""
   ),IF(AND(B21="OA",Cases!B21="3"),Accounts!G$3,""
   ),IF(AND(B21="OA",Cases!B21="Z"),Accounts!E$3,""
   )
  )
 ),IF(M21="DA",Accounts!C$12,CONCATENATE(
   IF(B21="EB",Accounts!E$12,""
   ),IF(B21="EL",Accounts!G$12,""
   ),IF(AND(B21="OA",Cases!B21="3"),Accounts!G$12,""
   ),IF(AND(B21="OA",Cases!B21="Z"),Accounts!E$12,""
   )
  )
 )
)
))</f>
        <v>HU71117490082015982100000000</v>
      </c>
      <c r="T21" t="str">
        <f>IF(Cases!F21="SHA","SLEV",IF(Cases!F21="OUR","DEBT",IF(Cases!F21="BEN","CRED","")))</f>
        <v>SLEV</v>
      </c>
      <c r="U21" s="5" t="str">
        <f>IF(Cases!H21="N","Instrukciók","")</f>
        <v/>
      </c>
      <c r="V21" s="5" t="str">
        <f>IF(Cases!E21="I","URGP","")</f>
        <v/>
      </c>
      <c r="W21" t="str">
        <f>Cases!L21</f>
        <v>Közl-32A-Ebank lakossági-KötelezettSzla HUF-FCY-Bankon kívül utalás-Konverziós-EgyediÁrf/NonSTP-KöltsVis Osztott</v>
      </c>
    </row>
    <row r="22" spans="1:23" x14ac:dyDescent="0.3">
      <c r="A22" t="str">
        <f>CONCATENATE(IF(B22="EB",CONCATENATE(IF(Cases!B22&lt;&gt;"7","EBNG","EBNL"),TEXT(Refszámok!$B$1+ROW()-2,"000000000000")),""),IF(B22="EL",CONCATENATE("E",TEXT(Refszámok!$B$2+ROW()-2,"0000000000"),"00001"),""),IF(B22="OA",CONCATENATE("EBNGOA",TEXT(Refszámok!$B$3+ROW()-2,"0000000000")),""))</f>
        <v>EBNG000000901021</v>
      </c>
      <c r="B22" t="str">
        <f>CONCATENATE(IF(Cases!B22="E","EL",""),IF(Cases!B22="B","EB",""),IF(Cases!B22="Q","EB",""),IF(Cases!B22="7","EB",""),IF(Cases!B22="Z","OA",""),IF(Cases!B22="3","OA",""))</f>
        <v>EB</v>
      </c>
      <c r="C22" t="str">
        <f t="shared" si="0"/>
        <v>EBNG000000901021</v>
      </c>
      <c r="D22" t="str">
        <f>IF(Cases!K22="Y","2018-11-10","")</f>
        <v/>
      </c>
      <c r="E22" s="5" t="str">
        <f>IF(Cases!C22="Q","BANKKÁRTYA ELSZ",IF(OR(Cases!C22="A",Cases!C22="E",Cases!C22="B",Cases!C22="K",Cases!C22="M"),CONCATENATE(IF(B22="EB",Accounts!B$7,""),IF(B22="EL",Accounts!B$8,""),IF(AND(B22="OA",Cases!B22="3"),Accounts!B$8,""),IF(AND(B22="OA",Cases!B22="Z"),Accounts!B$7,"")),CONCATENATE(IF(B22="EB",Accounts!B$9,""),IF(B22="EL",Accounts!B$10,""),IF(AND(B22="OA",Cases!B22="3"),Accounts!B$10,""),IF(AND(B22="OA",Cases!B22="Z"),Accounts!B$9,""))))</f>
        <v>KALOCZKAY JNÉ</v>
      </c>
      <c r="F22" s="5" t="str">
        <f>IF(Cases!C22="Q","0983731042101",IF(OR(Cases!C22="A",Cases!C22="E",Cases!C22="B",Cases!C22="K",Cases!C22="M"),CONCATENATE(IF(B22="EB",Accounts!C$7,""),IF(B22="EL",Accounts!C$8,""),IF(AND(B22="OA",Cases!B22="3"),Accounts!C$8,""),IF(AND(B22="OA",Cases!B22="Z"),Accounts!C$7,"")),CONCATENATE(IF(B22="EB",Accounts!C$9,""),IF(B22="EL",Accounts!C$10,""),IF(AND(B22="OA",Cases!B22="3"),Accounts!C$10,""),IF(AND(B22="OA",Cases!B22="Z"),Accounts!C$9,""))))</f>
        <v>0002G94287100</v>
      </c>
      <c r="G22" t="s">
        <v>17</v>
      </c>
      <c r="H22" s="5" t="str">
        <f t="shared" si="1"/>
        <v>KALOCZKAY JNÉ</v>
      </c>
      <c r="I22" t="s">
        <v>18</v>
      </c>
      <c r="J22" t="str">
        <f t="shared" si="2"/>
        <v>EBNG000000901021</v>
      </c>
      <c r="K22" t="str">
        <f t="shared" si="3"/>
        <v>EBNG000000901021</v>
      </c>
      <c r="L22" s="2" t="s">
        <v>22</v>
      </c>
      <c r="M22" s="2" t="str">
        <f>IF(OR(Cases!C22="A",Cases!C22="C",Cases!C22="G",Cases!C22="J",Cases!C22="O"),"DV","DA")</f>
        <v>DA</v>
      </c>
      <c r="N22" t="s">
        <v>1207</v>
      </c>
      <c r="O22" t="str">
        <f>IF(OR(Cases!C22="A",Cases!C22="B",Cases!C22="C",Cases!C22="E",Cases!C22="F",Cases!C22="I",Cases!C22="J",Cases!C22="K",Cases!C22="L",Cases!C22="Q"),"EUR","HUF")</f>
        <v>EUR</v>
      </c>
      <c r="P22" s="5" t="str">
        <f t="shared" si="4"/>
        <v>1.3</v>
      </c>
      <c r="Q22" t="str">
        <f>IF(Cases!I22="Y","INTC","")</f>
        <v/>
      </c>
      <c r="R22" t="str">
        <f>IF(OR(Cases!C22="K",Cases!C22="L"),IF(M22="DA",Accounts!B$1,CONCATENATE(
IF(B22="EB",Accounts!D$1,""
),IF(B22="EL",Accounts!F$1,""
),IF(AND(B22="OA",Cases!B22="3"),Accounts!F$1,""
),IF(AND(B22="OA",Cases!B22="Z"),Accounts!D$1,""
)
)
),IF(OR(Cases!C22="B",Cases!C22="I",Cases!C22="O",Cases!C22="J",Cases!C22="H"),IF(M22="DA",Accounts!B$4,CONCATENATE(
IF(B22="EB",Accounts!D$4,""
),IF(B22="EL",Accounts!F$4,""
),IF(AND(B22="OA",Cases!B22="3"),Accounts!F$4,""
),IF(AND(B22="OA",Cases!B22="Z"),Accounts!D$4,""
)
)
),IF(OR(Cases!C22="D",Cases!C22="G",Cases!C22="O",Cases!C22="H",Cases!C22="M",AND(Cases!D22="I",Cases!C22="C"),AND(Cases!D22="I",Cases!C22="F")),IF(M22="DA",Accounts!B$3,CONCATENATE(
IF(B22="EB",Accounts!D$3,""
),IF(B22="EL",Accounts!F$3,""
),IF(AND(B22="OA",Cases!B22="3"),Accounts!F$3,""
),IF(AND(B22="OA",Cases!B22="Z"),Accounts!D$3,""
)
)
),IF(M22="DA",Accounts!B$12,CONCATENATE(
IF(B22="EB",Accounts!D$12,""
),IF(B22="EL",Accounts!F$12,""
),IF(AND(B22="OA",Cases!B22="3"),Accounts!F$12,""
),IF(AND(B22="OA",Cases!B22="Z"),Accounts!D$12,""
)
)
)
)
))</f>
        <v>Bank kívüli Kedvezm.</v>
      </c>
      <c r="S22" t="str">
        <f>IF(OR(Cases!C22="K",Cases!C22="L"),IF(M22="DA",Accounts!C$1,CONCATENATE(
   IF(B22="EB",Accounts!E$1,""
   ),IF(B22="EL",Accounts!G$1,""
   ),IF(AND(B22="OA",Cases!B22="3"),Accounts!G$1,""
   ),IF(AND(B22="OA",Cases!B22="Z"),Accounts!E$1,""
   )
  )
 ),IF(OR(Cases!C22="B",Cases!C22="I",Cases!C22="O",Cases!C22="J",Cases!C22="H"),IF(M22="DA",Accounts!C$4,CONCATENATE(
   IF(B22="EB",Accounts!E$4,""
   ),IF(B22="EL",Accounts!G$4,""
   ),IF(AND(B22="OA",Cases!B22="3"),Accounts!G$4,""
   ),IF(AND(B22="OA",Cases!B22="Z"),Accounts!E$4,""
   )
  )
 ),IF(OR(Cases!C22="D",Cases!C22="G",Cases!C22="O",Cases!C22="H",Cases!C22="M",AND(Cases!D22="I",Cases!C22="C"),AND(Cases!D22="I",Cases!C22="F")),IF(M22="DA",Accounts!C$3,CONCATENATE(
   IF(B22="EB",Accounts!E$3,""
   ),IF(B22="EL",Accounts!G$3,""
   ),IF(AND(B22="OA",Cases!B22="3"),Accounts!G$3,""
   ),IF(AND(B22="OA",Cases!B22="Z"),Accounts!E$3,""
   )
  )
 ),IF(M22="DA",Accounts!C$12,CONCATENATE(
   IF(B22="EB",Accounts!E$12,""
   ),IF(B22="EL",Accounts!G$12,""
   ),IF(AND(B22="OA",Cases!B22="3"),Accounts!G$12,""
   ),IF(AND(B22="OA",Cases!B22="Z"),Accounts!E$12,""
   )
  )
 )
)
))</f>
        <v>HU71117490082015982100000000</v>
      </c>
      <c r="T22" t="str">
        <f>IF(Cases!F22="SHA","SLEV",IF(Cases!F22="OUR","DEBT",IF(Cases!F22="BEN","CRED","")))</f>
        <v>DEBT</v>
      </c>
      <c r="U22" s="5" t="str">
        <f>IF(Cases!H22="N","Instrukciók","")</f>
        <v/>
      </c>
      <c r="V22" s="5" t="str">
        <f>IF(Cases!E22="I","URGP","")</f>
        <v/>
      </c>
      <c r="W22" t="str">
        <f>Cases!L22</f>
        <v>Közl-32B  -Ebank lakossági-KötelezettSzla HUF-FCY-Bankon kívül utalás-Konverziós-EgyediÁrf/NonSTP-KöltsVis Indító</v>
      </c>
    </row>
    <row r="23" spans="1:23" x14ac:dyDescent="0.3">
      <c r="A23" t="str">
        <f>CONCATENATE(IF(B23="EB",CONCATENATE(IF(Cases!B23&lt;&gt;"7","EBNG","EBNL"),TEXT(Refszámok!$B$1+ROW()-2,"000000000000")),""),IF(B23="EL",CONCATENATE("E",TEXT(Refszámok!$B$2+ROW()-2,"0000000000"),"00001"),""),IF(B23="OA",CONCATENATE("EBNGOA",TEXT(Refszámok!$B$3+ROW()-2,"0000000000")),""))</f>
        <v>EBNG000000901022</v>
      </c>
      <c r="B23" t="str">
        <f>CONCATENATE(IF(Cases!B23="E","EL",""),IF(Cases!B23="B","EB",""),IF(Cases!B23="Q","EB",""),IF(Cases!B23="7","EB",""),IF(Cases!B23="Z","OA",""),IF(Cases!B23="3","OA",""))</f>
        <v>EB</v>
      </c>
      <c r="C23" t="str">
        <f t="shared" si="0"/>
        <v>EBNG000000901022</v>
      </c>
      <c r="D23" t="str">
        <f>IF(Cases!K23="Y","2018-11-10","")</f>
        <v/>
      </c>
      <c r="E23" s="5" t="str">
        <f>IF(Cases!C23="Q","BANKKÁRTYA ELSZ",IF(OR(Cases!C23="A",Cases!C23="E",Cases!C23="B",Cases!C23="K",Cases!C23="M"),CONCATENATE(IF(B23="EB",Accounts!B$7,""),IF(B23="EL",Accounts!B$8,""),IF(AND(B23="OA",Cases!B23="3"),Accounts!B$8,""),IF(AND(B23="OA",Cases!B23="Z"),Accounts!B$7,"")),CONCATENATE(IF(B23="EB",Accounts!B$9,""),IF(B23="EL",Accounts!B$10,""),IF(AND(B23="OA",Cases!B23="3"),Accounts!B$10,""),IF(AND(B23="OA",Cases!B23="Z"),Accounts!B$9,""))))</f>
        <v>KALOCZKAY JNÉ</v>
      </c>
      <c r="F23" s="5" t="str">
        <f>IF(Cases!C23="Q","0983731042101",IF(OR(Cases!C23="A",Cases!C23="E",Cases!C23="B",Cases!C23="K",Cases!C23="M"),CONCATENATE(IF(B23="EB",Accounts!C$7,""),IF(B23="EL",Accounts!C$8,""),IF(AND(B23="OA",Cases!B23="3"),Accounts!C$8,""),IF(AND(B23="OA",Cases!B23="Z"),Accounts!C$7,"")),CONCATENATE(IF(B23="EB",Accounts!C$9,""),IF(B23="EL",Accounts!C$10,""),IF(AND(B23="OA",Cases!B23="3"),Accounts!C$10,""),IF(AND(B23="OA",Cases!B23="Z"),Accounts!C$9,""))))</f>
        <v>0002G94287100</v>
      </c>
      <c r="G23" t="s">
        <v>17</v>
      </c>
      <c r="H23" s="5" t="str">
        <f t="shared" si="1"/>
        <v>KALOCZKAY JNÉ</v>
      </c>
      <c r="I23" t="s">
        <v>18</v>
      </c>
      <c r="J23" t="str">
        <f t="shared" si="2"/>
        <v>EBNG000000901022</v>
      </c>
      <c r="K23" t="str">
        <f t="shared" si="3"/>
        <v>EBNG000000901022</v>
      </c>
      <c r="L23" s="2" t="s">
        <v>22</v>
      </c>
      <c r="M23" s="2" t="str">
        <f>IF(OR(Cases!C23="A",Cases!C23="C",Cases!C23="G",Cases!C23="J",Cases!C23="O"),"DV","DA")</f>
        <v>DA</v>
      </c>
      <c r="N23" t="s">
        <v>1207</v>
      </c>
      <c r="O23" t="str">
        <f>IF(OR(Cases!C23="A",Cases!C23="B",Cases!C23="C",Cases!C23="E",Cases!C23="F",Cases!C23="I",Cases!C23="J",Cases!C23="K",Cases!C23="L",Cases!C23="Q"),"EUR","HUF")</f>
        <v>EUR</v>
      </c>
      <c r="P23" s="5" t="str">
        <f t="shared" si="4"/>
        <v>1.3</v>
      </c>
      <c r="Q23" t="str">
        <f>IF(Cases!I23="Y","INTC","")</f>
        <v/>
      </c>
      <c r="R23" t="str">
        <f>IF(OR(Cases!C23="K",Cases!C23="L"),IF(M23="DA",Accounts!B$1,CONCATENATE(
IF(B23="EB",Accounts!D$1,""
),IF(B23="EL",Accounts!F$1,""
),IF(AND(B23="OA",Cases!B23="3"),Accounts!F$1,""
),IF(AND(B23="OA",Cases!B23="Z"),Accounts!D$1,""
)
)
),IF(OR(Cases!C23="B",Cases!C23="I",Cases!C23="O",Cases!C23="J",Cases!C23="H"),IF(M23="DA",Accounts!B$4,CONCATENATE(
IF(B23="EB",Accounts!D$4,""
),IF(B23="EL",Accounts!F$4,""
),IF(AND(B23="OA",Cases!B23="3"),Accounts!F$4,""
),IF(AND(B23="OA",Cases!B23="Z"),Accounts!D$4,""
)
)
),IF(OR(Cases!C23="D",Cases!C23="G",Cases!C23="O",Cases!C23="H",Cases!C23="M",AND(Cases!D23="I",Cases!C23="C"),AND(Cases!D23="I",Cases!C23="F")),IF(M23="DA",Accounts!B$3,CONCATENATE(
IF(B23="EB",Accounts!D$3,""
),IF(B23="EL",Accounts!F$3,""
),IF(AND(B23="OA",Cases!B23="3"),Accounts!F$3,""
),IF(AND(B23="OA",Cases!B23="Z"),Accounts!D$3,""
)
)
),IF(M23="DA",Accounts!B$12,CONCATENATE(
IF(B23="EB",Accounts!D$12,""
),IF(B23="EL",Accounts!F$12,""
),IF(AND(B23="OA",Cases!B23="3"),Accounts!F$12,""
),IF(AND(B23="OA",Cases!B23="Z"),Accounts!D$12,""
)
)
)
)
))</f>
        <v>Bank kívüli Kedvezm.</v>
      </c>
      <c r="S23" t="str">
        <f>IF(OR(Cases!C23="K",Cases!C23="L"),IF(M23="DA",Accounts!C$1,CONCATENATE(
   IF(B23="EB",Accounts!E$1,""
   ),IF(B23="EL",Accounts!G$1,""
   ),IF(AND(B23="OA",Cases!B23="3"),Accounts!G$1,""
   ),IF(AND(B23="OA",Cases!B23="Z"),Accounts!E$1,""
   )
  )
 ),IF(OR(Cases!C23="B",Cases!C23="I",Cases!C23="O",Cases!C23="J",Cases!C23="H"),IF(M23="DA",Accounts!C$4,CONCATENATE(
   IF(B23="EB",Accounts!E$4,""
   ),IF(B23="EL",Accounts!G$4,""
   ),IF(AND(B23="OA",Cases!B23="3"),Accounts!G$4,""
   ),IF(AND(B23="OA",Cases!B23="Z"),Accounts!E$4,""
   )
  )
 ),IF(OR(Cases!C23="D",Cases!C23="G",Cases!C23="O",Cases!C23="H",Cases!C23="M",AND(Cases!D23="I",Cases!C23="C"),AND(Cases!D23="I",Cases!C23="F")),IF(M23="DA",Accounts!C$3,CONCATENATE(
   IF(B23="EB",Accounts!E$3,""
   ),IF(B23="EL",Accounts!G$3,""
   ),IF(AND(B23="OA",Cases!B23="3"),Accounts!G$3,""
   ),IF(AND(B23="OA",Cases!B23="Z"),Accounts!E$3,""
   )
  )
 ),IF(M23="DA",Accounts!C$12,CONCATENATE(
   IF(B23="EB",Accounts!E$12,""
   ),IF(B23="EL",Accounts!G$12,""
   ),IF(AND(B23="OA",Cases!B23="3"),Accounts!G$12,""
   ),IF(AND(B23="OA",Cases!B23="Z"),Accounts!E$12,""
   )
  )
 )
)
))</f>
        <v>HU71117490082015982100000000</v>
      </c>
      <c r="T23" t="str">
        <f>IF(Cases!F23="SHA","SLEV",IF(Cases!F23="OUR","DEBT",IF(Cases!F23="BEN","CRED","")))</f>
        <v>CRED</v>
      </c>
      <c r="U23" s="5" t="str">
        <f>IF(Cases!H23="N","Instrukciók","")</f>
        <v/>
      </c>
      <c r="V23" s="5" t="str">
        <f>IF(Cases!E23="I","URGP","")</f>
        <v/>
      </c>
      <c r="W23" t="str">
        <f>Cases!L23</f>
        <v>Közl-32C  -Ebank lakossági-KötelezettSzla HUF-FCY-Bankon kívül utalás-Konverziós-EgyediÁrf/NonSTP-KöltsVis Kedvezm</v>
      </c>
    </row>
    <row r="24" spans="1:23" x14ac:dyDescent="0.3">
      <c r="A24" t="str">
        <f>CONCATENATE(IF(B24="EB",CONCATENATE(IF(Cases!B24&lt;&gt;"7","EBNG","EBNL"),TEXT(Refszámok!$B$1+ROW()-2,"000000000000")),""),IF(B24="EL",CONCATENATE("E",TEXT(Refszámok!$B$2+ROW()-2,"0000000000"),"00001"),""),IF(B24="OA",CONCATENATE("EBNGOA",TEXT(Refszámok!$B$3+ROW()-2,"0000000000")),""))</f>
        <v>EBNG000000901023</v>
      </c>
      <c r="B24" t="str">
        <f>CONCATENATE(IF(Cases!B24="E","EL",""),IF(Cases!B24="B","EB",""),IF(Cases!B24="Q","EB",""),IF(Cases!B24="7","EB",""),IF(Cases!B24="Z","OA",""),IF(Cases!B24="3","OA",""))</f>
        <v>EB</v>
      </c>
      <c r="C24" t="str">
        <f t="shared" si="0"/>
        <v>EBNG000000901023</v>
      </c>
      <c r="D24" t="str">
        <f>IF(Cases!K24="Y","2018-11-10","")</f>
        <v/>
      </c>
      <c r="E24" s="5" t="str">
        <f>IF(Cases!C24="Q","BANKKÁRTYA ELSZ",IF(OR(Cases!C24="A",Cases!C24="E",Cases!C24="B",Cases!C24="K",Cases!C24="M"),CONCATENATE(IF(B24="EB",Accounts!B$7,""),IF(B24="EL",Accounts!B$8,""),IF(AND(B24="OA",Cases!B24="3"),Accounts!B$8,""),IF(AND(B24="OA",Cases!B24="Z"),Accounts!B$7,"")),CONCATENATE(IF(B24="EB",Accounts!B$9,""),IF(B24="EL",Accounts!B$10,""),IF(AND(B24="OA",Cases!B24="3"),Accounts!B$10,""),IF(AND(B24="OA",Cases!B24="Z"),Accounts!B$9,""))))</f>
        <v>KALOCZKAY JNÉ EUR</v>
      </c>
      <c r="F24" s="5" t="str">
        <f>IF(Cases!C24="Q","0983731042101",IF(OR(Cases!C24="A",Cases!C24="E",Cases!C24="B",Cases!C24="K",Cases!C24="M"),CONCATENATE(IF(B24="EB",Accounts!C$7,""),IF(B24="EL",Accounts!C$8,""),IF(AND(B24="OA",Cases!B24="3"),Accounts!C$8,""),IF(AND(B24="OA",Cases!B24="Z"),Accounts!C$7,"")),CONCATENATE(IF(B24="EB",Accounts!C$9,""),IF(B24="EL",Accounts!C$10,""),IF(AND(B24="OA",Cases!B24="3"),Accounts!C$10,""),IF(AND(B24="OA",Cases!B24="Z"),Accounts!C$9,""))))</f>
        <v>0002G94287102</v>
      </c>
      <c r="G24" t="s">
        <v>17</v>
      </c>
      <c r="H24" s="5" t="str">
        <f t="shared" si="1"/>
        <v>KALOCZKAY JNÉ EUR</v>
      </c>
      <c r="I24" t="s">
        <v>18</v>
      </c>
      <c r="J24" t="str">
        <f t="shared" si="2"/>
        <v>EBNG000000901023</v>
      </c>
      <c r="K24" t="str">
        <f t="shared" si="3"/>
        <v>EBNG000000901023</v>
      </c>
      <c r="L24" s="2" t="s">
        <v>22</v>
      </c>
      <c r="M24" s="2" t="str">
        <f>IF(OR(Cases!C24="A",Cases!C24="C",Cases!C24="G",Cases!C24="J",Cases!C24="O"),"DV","DA")</f>
        <v>DA</v>
      </c>
      <c r="N24" t="s">
        <v>1207</v>
      </c>
      <c r="O24" t="str">
        <f>IF(OR(Cases!C24="A",Cases!C24="B",Cases!C24="C",Cases!C24="E",Cases!C24="F",Cases!C24="I",Cases!C24="J",Cases!C24="K",Cases!C24="L",Cases!C24="Q"),"EUR","HUF")</f>
        <v>EUR</v>
      </c>
      <c r="P24" s="5" t="str">
        <f t="shared" si="4"/>
        <v>1.3</v>
      </c>
      <c r="Q24" t="str">
        <f>IF(Cases!I24="Y","INTC","")</f>
        <v/>
      </c>
      <c r="R24" t="str">
        <f>IF(OR(Cases!C24="K",Cases!C24="L"),IF(M24="DA",Accounts!B$1,CONCATENATE(
IF(B24="EB",Accounts!D$1,""
),IF(B24="EL",Accounts!F$1,""
),IF(AND(B24="OA",Cases!B24="3"),Accounts!F$1,""
),IF(AND(B24="OA",Cases!B24="Z"),Accounts!D$1,""
)
)
),IF(OR(Cases!C24="B",Cases!C24="I",Cases!C24="O",Cases!C24="J",Cases!C24="H"),IF(M24="DA",Accounts!B$4,CONCATENATE(
IF(B24="EB",Accounts!D$4,""
),IF(B24="EL",Accounts!F$4,""
),IF(AND(B24="OA",Cases!B24="3"),Accounts!F$4,""
),IF(AND(B24="OA",Cases!B24="Z"),Accounts!D$4,""
)
)
),IF(OR(Cases!C24="D",Cases!C24="G",Cases!C24="O",Cases!C24="H",Cases!C24="M",AND(Cases!D24="I",Cases!C24="C"),AND(Cases!D24="I",Cases!C24="F")),IF(M24="DA",Accounts!B$3,CONCATENATE(
IF(B24="EB",Accounts!D$3,""
),IF(B24="EL",Accounts!F$3,""
),IF(AND(B24="OA",Cases!B24="3"),Accounts!F$3,""
),IF(AND(B24="OA",Cases!B24="Z"),Accounts!D$3,""
)
)
),IF(M24="DA",Accounts!B$12,CONCATENATE(
IF(B24="EB",Accounts!D$12,""
),IF(B24="EL",Accounts!F$12,""
),IF(AND(B24="OA",Cases!B24="3"),Accounts!F$12,""
),IF(AND(B24="OA",Cases!B24="Z"),Accounts!D$12,""
)
)
)
)
))</f>
        <v>Bank kívüli Kedvezm.</v>
      </c>
      <c r="S24" t="str">
        <f>IF(OR(Cases!C24="K",Cases!C24="L"),IF(M24="DA",Accounts!C$1,CONCATENATE(
   IF(B24="EB",Accounts!E$1,""
   ),IF(B24="EL",Accounts!G$1,""
   ),IF(AND(B24="OA",Cases!B24="3"),Accounts!G$1,""
   ),IF(AND(B24="OA",Cases!B24="Z"),Accounts!E$1,""
   )
  )
 ),IF(OR(Cases!C24="B",Cases!C24="I",Cases!C24="O",Cases!C24="J",Cases!C24="H"),IF(M24="DA",Accounts!C$4,CONCATENATE(
   IF(B24="EB",Accounts!E$4,""
   ),IF(B24="EL",Accounts!G$4,""
   ),IF(AND(B24="OA",Cases!B24="3"),Accounts!G$4,""
   ),IF(AND(B24="OA",Cases!B24="Z"),Accounts!E$4,""
   )
  )
 ),IF(OR(Cases!C24="D",Cases!C24="G",Cases!C24="O",Cases!C24="H",Cases!C24="M",AND(Cases!D24="I",Cases!C24="C"),AND(Cases!D24="I",Cases!C24="F")),IF(M24="DA",Accounts!C$3,CONCATENATE(
   IF(B24="EB",Accounts!E$3,""
   ),IF(B24="EL",Accounts!G$3,""
   ),IF(AND(B24="OA",Cases!B24="3"),Accounts!G$3,""
   ),IF(AND(B24="OA",Cases!B24="Z"),Accounts!E$3,""
   )
  )
 ),IF(M24="DA",Accounts!C$12,CONCATENATE(
   IF(B24="EB",Accounts!E$12,""
   ),IF(B24="EL",Accounts!G$12,""
   ),IF(AND(B24="OA",Cases!B24="3"),Accounts!G$12,""
   ),IF(AND(B24="OA",Cases!B24="Z"),Accounts!E$12,""
   )
  )
 )
)
))</f>
        <v>HU71117490082015982100000000</v>
      </c>
      <c r="T24" t="str">
        <f>IF(Cases!F24="SHA","SLEV",IF(Cases!F24="OUR","DEBT",IF(Cases!F24="BEN","CRED","")))</f>
        <v>SLEV</v>
      </c>
      <c r="U24" s="5" t="str">
        <f>IF(Cases!H24="N","Instrukciók","")</f>
        <v/>
      </c>
      <c r="V24" s="5" t="str">
        <f>IF(Cases!E24="I","URGP","")</f>
        <v/>
      </c>
      <c r="W24" t="str">
        <f>Cases!L24</f>
        <v>Közl-35A  -Ebank lakossági-KötelezettSzla FCY-FCY Bankon kívül utalás-Konverziós-EgyediÁrf/NonSTP-KöltsVis Osztott</v>
      </c>
    </row>
    <row r="25" spans="1:23" x14ac:dyDescent="0.3">
      <c r="A25" t="str">
        <f>CONCATENATE(IF(B25="EB",CONCATENATE(IF(Cases!B25&lt;&gt;"7","EBNG","EBNL"),TEXT(Refszámok!$B$1+ROW()-2,"000000000000")),""),IF(B25="EL",CONCATENATE("E",TEXT(Refszámok!$B$2+ROW()-2,"0000000000"),"00001"),""),IF(B25="OA",CONCATENATE("EBNGOA",TEXT(Refszámok!$B$3+ROW()-2,"0000000000")),""))</f>
        <v>EBNG000000901024</v>
      </c>
      <c r="B25" t="str">
        <f>CONCATENATE(IF(Cases!B25="E","EL",""),IF(Cases!B25="B","EB",""),IF(Cases!B25="Q","EB",""),IF(Cases!B25="7","EB",""),IF(Cases!B25="Z","OA",""),IF(Cases!B25="3","OA",""))</f>
        <v>EB</v>
      </c>
      <c r="C25" t="str">
        <f t="shared" si="0"/>
        <v>EBNG000000901024</v>
      </c>
      <c r="D25" t="str">
        <f>IF(Cases!K25="Y","2018-11-10","")</f>
        <v/>
      </c>
      <c r="E25" s="5" t="str">
        <f>IF(Cases!C25="Q","BANKKÁRTYA ELSZ",IF(OR(Cases!C25="A",Cases!C25="E",Cases!C25="B",Cases!C25="K",Cases!C25="M"),CONCATENATE(IF(B25="EB",Accounts!B$7,""),IF(B25="EL",Accounts!B$8,""),IF(AND(B25="OA",Cases!B25="3"),Accounts!B$8,""),IF(AND(B25="OA",Cases!B25="Z"),Accounts!B$7,"")),CONCATENATE(IF(B25="EB",Accounts!B$9,""),IF(B25="EL",Accounts!B$10,""),IF(AND(B25="OA",Cases!B25="3"),Accounts!B$10,""),IF(AND(B25="OA",Cases!B25="Z"),Accounts!B$9,""))))</f>
        <v>KALOCZKAY JNÉ EUR</v>
      </c>
      <c r="F25" s="5" t="str">
        <f>IF(Cases!C25="Q","0983731042101",IF(OR(Cases!C25="A",Cases!C25="E",Cases!C25="B",Cases!C25="K",Cases!C25="M"),CONCATENATE(IF(B25="EB",Accounts!C$7,""),IF(B25="EL",Accounts!C$8,""),IF(AND(B25="OA",Cases!B25="3"),Accounts!C$8,""),IF(AND(B25="OA",Cases!B25="Z"),Accounts!C$7,"")),CONCATENATE(IF(B25="EB",Accounts!C$9,""),IF(B25="EL",Accounts!C$10,""),IF(AND(B25="OA",Cases!B25="3"),Accounts!C$10,""),IF(AND(B25="OA",Cases!B25="Z"),Accounts!C$9,""))))</f>
        <v>0002G94287102</v>
      </c>
      <c r="G25" t="s">
        <v>17</v>
      </c>
      <c r="H25" s="5" t="str">
        <f t="shared" si="1"/>
        <v>KALOCZKAY JNÉ EUR</v>
      </c>
      <c r="I25" t="s">
        <v>18</v>
      </c>
      <c r="J25" t="str">
        <f t="shared" si="2"/>
        <v>EBNG000000901024</v>
      </c>
      <c r="K25" t="str">
        <f t="shared" si="3"/>
        <v>EBNG000000901024</v>
      </c>
      <c r="L25" s="2" t="s">
        <v>22</v>
      </c>
      <c r="M25" s="2" t="str">
        <f>IF(OR(Cases!C25="A",Cases!C25="C",Cases!C25="G",Cases!C25="J",Cases!C25="O"),"DV","DA")</f>
        <v>DA</v>
      </c>
      <c r="N25" t="s">
        <v>1207</v>
      </c>
      <c r="O25" t="str">
        <f>IF(OR(Cases!C25="A",Cases!C25="B",Cases!C25="C",Cases!C25="E",Cases!C25="F",Cases!C25="I",Cases!C25="J",Cases!C25="K",Cases!C25="L",Cases!C25="Q"),"EUR","HUF")</f>
        <v>EUR</v>
      </c>
      <c r="P25" s="5" t="str">
        <f t="shared" si="4"/>
        <v>1.3</v>
      </c>
      <c r="Q25" t="str">
        <f>IF(Cases!I25="Y","INTC","")</f>
        <v/>
      </c>
      <c r="R25" t="str">
        <f>IF(OR(Cases!C25="K",Cases!C25="L"),IF(M25="DA",Accounts!B$1,CONCATENATE(
IF(B25="EB",Accounts!D$1,""
),IF(B25="EL",Accounts!F$1,""
),IF(AND(B25="OA",Cases!B25="3"),Accounts!F$1,""
),IF(AND(B25="OA",Cases!B25="Z"),Accounts!D$1,""
)
)
),IF(OR(Cases!C25="B",Cases!C25="I",Cases!C25="O",Cases!C25="J",Cases!C25="H"),IF(M25="DA",Accounts!B$4,CONCATENATE(
IF(B25="EB",Accounts!D$4,""
),IF(B25="EL",Accounts!F$4,""
),IF(AND(B25="OA",Cases!B25="3"),Accounts!F$4,""
),IF(AND(B25="OA",Cases!B25="Z"),Accounts!D$4,""
)
)
),IF(OR(Cases!C25="D",Cases!C25="G",Cases!C25="O",Cases!C25="H",Cases!C25="M",AND(Cases!D25="I",Cases!C25="C"),AND(Cases!D25="I",Cases!C25="F")),IF(M25="DA",Accounts!B$3,CONCATENATE(
IF(B25="EB",Accounts!D$3,""
),IF(B25="EL",Accounts!F$3,""
),IF(AND(B25="OA",Cases!B25="3"),Accounts!F$3,""
),IF(AND(B25="OA",Cases!B25="Z"),Accounts!D$3,""
)
)
),IF(M25="DA",Accounts!B$12,CONCATENATE(
IF(B25="EB",Accounts!D$12,""
),IF(B25="EL",Accounts!F$12,""
),IF(AND(B25="OA",Cases!B25="3"),Accounts!F$12,""
),IF(AND(B25="OA",Cases!B25="Z"),Accounts!D$12,""
)
)
)
)
))</f>
        <v>Bank kívüli Kedvezm.</v>
      </c>
      <c r="S25" t="str">
        <f>IF(OR(Cases!C25="K",Cases!C25="L"),IF(M25="DA",Accounts!C$1,CONCATENATE(
   IF(B25="EB",Accounts!E$1,""
   ),IF(B25="EL",Accounts!G$1,""
   ),IF(AND(B25="OA",Cases!B25="3"),Accounts!G$1,""
   ),IF(AND(B25="OA",Cases!B25="Z"),Accounts!E$1,""
   )
  )
 ),IF(OR(Cases!C25="B",Cases!C25="I",Cases!C25="O",Cases!C25="J",Cases!C25="H"),IF(M25="DA",Accounts!C$4,CONCATENATE(
   IF(B25="EB",Accounts!E$4,""
   ),IF(B25="EL",Accounts!G$4,""
   ),IF(AND(B25="OA",Cases!B25="3"),Accounts!G$4,""
   ),IF(AND(B25="OA",Cases!B25="Z"),Accounts!E$4,""
   )
  )
 ),IF(OR(Cases!C25="D",Cases!C25="G",Cases!C25="O",Cases!C25="H",Cases!C25="M",AND(Cases!D25="I",Cases!C25="C"),AND(Cases!D25="I",Cases!C25="F")),IF(M25="DA",Accounts!C$3,CONCATENATE(
   IF(B25="EB",Accounts!E$3,""
   ),IF(B25="EL",Accounts!G$3,""
   ),IF(AND(B25="OA",Cases!B25="3"),Accounts!G$3,""
   ),IF(AND(B25="OA",Cases!B25="Z"),Accounts!E$3,""
   )
  )
 ),IF(M25="DA",Accounts!C$12,CONCATENATE(
   IF(B25="EB",Accounts!E$12,""
   ),IF(B25="EL",Accounts!G$12,""
   ),IF(AND(B25="OA",Cases!B25="3"),Accounts!G$12,""
   ),IF(AND(B25="OA",Cases!B25="Z"),Accounts!E$12,""
   )
  )
 )
)
))</f>
        <v>HU71117490082015982100000000</v>
      </c>
      <c r="T25" t="str">
        <f>IF(Cases!F25="SHA","SLEV",IF(Cases!F25="OUR","DEBT",IF(Cases!F25="BEN","CRED","")))</f>
        <v>DEBT</v>
      </c>
      <c r="U25" s="5" t="str">
        <f>IF(Cases!H25="N","Instrukciók","")</f>
        <v/>
      </c>
      <c r="V25" s="5" t="str">
        <f>IF(Cases!E25="I","URGP","")</f>
        <v/>
      </c>
      <c r="W25" t="str">
        <f>Cases!L25</f>
        <v>Közl-35B  -Ebank lakossági-KötelezettSzla FCY-FCY Bankon kívül utalás-Konverziós-EgyediÁrf/NonSTP-KöltsVis Indító</v>
      </c>
    </row>
    <row r="26" spans="1:23" x14ac:dyDescent="0.3">
      <c r="A26" t="str">
        <f>CONCATENATE(IF(B26="EB",CONCATENATE(IF(Cases!B26&lt;&gt;"7","EBNG","EBNL"),TEXT(Refszámok!$B$1+ROW()-2,"000000000000")),""),IF(B26="EL",CONCATENATE("E",TEXT(Refszámok!$B$2+ROW()-2,"0000000000"),"00001"),""),IF(B26="OA",CONCATENATE("EBNGOA",TEXT(Refszámok!$B$3+ROW()-2,"0000000000")),""))</f>
        <v>EBNG000000901025</v>
      </c>
      <c r="B26" t="str">
        <f>CONCATENATE(IF(Cases!B26="E","EL",""),IF(Cases!B26="B","EB",""),IF(Cases!B26="Q","EB",""),IF(Cases!B26="7","EB",""),IF(Cases!B26="Z","OA",""),IF(Cases!B26="3","OA",""))</f>
        <v>EB</v>
      </c>
      <c r="C26" t="str">
        <f t="shared" si="0"/>
        <v>EBNG000000901025</v>
      </c>
      <c r="D26" t="str">
        <f>IF(Cases!K26="Y","2018-11-10","")</f>
        <v/>
      </c>
      <c r="E26" s="5" t="str">
        <f>IF(Cases!C26="Q","BANKKÁRTYA ELSZ",IF(OR(Cases!C26="A",Cases!C26="E",Cases!C26="B",Cases!C26="K",Cases!C26="M"),CONCATENATE(IF(B26="EB",Accounts!B$7,""),IF(B26="EL",Accounts!B$8,""),IF(AND(B26="OA",Cases!B26="3"),Accounts!B$8,""),IF(AND(B26="OA",Cases!B26="Z"),Accounts!B$7,"")),CONCATENATE(IF(B26="EB",Accounts!B$9,""),IF(B26="EL",Accounts!B$10,""),IF(AND(B26="OA",Cases!B26="3"),Accounts!B$10,""),IF(AND(B26="OA",Cases!B26="Z"),Accounts!B$9,""))))</f>
        <v>KALOCZKAY JNÉ EUR</v>
      </c>
      <c r="F26" s="5" t="str">
        <f>IF(Cases!C26="Q","0983731042101",IF(OR(Cases!C26="A",Cases!C26="E",Cases!C26="B",Cases!C26="K",Cases!C26="M"),CONCATENATE(IF(B26="EB",Accounts!C$7,""),IF(B26="EL",Accounts!C$8,""),IF(AND(B26="OA",Cases!B26="3"),Accounts!C$8,""),IF(AND(B26="OA",Cases!B26="Z"),Accounts!C$7,"")),CONCATENATE(IF(B26="EB",Accounts!C$9,""),IF(B26="EL",Accounts!C$10,""),IF(AND(B26="OA",Cases!B26="3"),Accounts!C$10,""),IF(AND(B26="OA",Cases!B26="Z"),Accounts!C$9,""))))</f>
        <v>0002G94287102</v>
      </c>
      <c r="G26" t="s">
        <v>17</v>
      </c>
      <c r="H26" s="5" t="str">
        <f t="shared" si="1"/>
        <v>KALOCZKAY JNÉ EUR</v>
      </c>
      <c r="I26" t="s">
        <v>18</v>
      </c>
      <c r="J26" t="str">
        <f t="shared" si="2"/>
        <v>EBNG000000901025</v>
      </c>
      <c r="K26" t="str">
        <f t="shared" si="3"/>
        <v>EBNG000000901025</v>
      </c>
      <c r="L26" s="2" t="s">
        <v>22</v>
      </c>
      <c r="M26" s="2" t="str">
        <f>IF(OR(Cases!C26="A",Cases!C26="C",Cases!C26="G",Cases!C26="J",Cases!C26="O"),"DV","DA")</f>
        <v>DA</v>
      </c>
      <c r="N26" t="s">
        <v>1207</v>
      </c>
      <c r="O26" t="str">
        <f>IF(OR(Cases!C26="A",Cases!C26="B",Cases!C26="C",Cases!C26="E",Cases!C26="F",Cases!C26="I",Cases!C26="J",Cases!C26="K",Cases!C26="L",Cases!C26="Q"),"EUR","HUF")</f>
        <v>EUR</v>
      </c>
      <c r="P26" s="5" t="str">
        <f t="shared" si="4"/>
        <v>1.3</v>
      </c>
      <c r="Q26" t="str">
        <f>IF(Cases!I26="Y","INTC","")</f>
        <v/>
      </c>
      <c r="R26" t="str">
        <f>IF(OR(Cases!C26="K",Cases!C26="L"),IF(M26="DA",Accounts!B$1,CONCATENATE(
IF(B26="EB",Accounts!D$1,""
),IF(B26="EL",Accounts!F$1,""
),IF(AND(B26="OA",Cases!B26="3"),Accounts!F$1,""
),IF(AND(B26="OA",Cases!B26="Z"),Accounts!D$1,""
)
)
),IF(OR(Cases!C26="B",Cases!C26="I",Cases!C26="O",Cases!C26="J",Cases!C26="H"),IF(M26="DA",Accounts!B$4,CONCATENATE(
IF(B26="EB",Accounts!D$4,""
),IF(B26="EL",Accounts!F$4,""
),IF(AND(B26="OA",Cases!B26="3"),Accounts!F$4,""
),IF(AND(B26="OA",Cases!B26="Z"),Accounts!D$4,""
)
)
),IF(OR(Cases!C26="D",Cases!C26="G",Cases!C26="O",Cases!C26="H",Cases!C26="M",AND(Cases!D26="I",Cases!C26="C"),AND(Cases!D26="I",Cases!C26="F")),IF(M26="DA",Accounts!B$3,CONCATENATE(
IF(B26="EB",Accounts!D$3,""
),IF(B26="EL",Accounts!F$3,""
),IF(AND(B26="OA",Cases!B26="3"),Accounts!F$3,""
),IF(AND(B26="OA",Cases!B26="Z"),Accounts!D$3,""
)
)
),IF(M26="DA",Accounts!B$12,CONCATENATE(
IF(B26="EB",Accounts!D$12,""
),IF(B26="EL",Accounts!F$12,""
),IF(AND(B26="OA",Cases!B26="3"),Accounts!F$12,""
),IF(AND(B26="OA",Cases!B26="Z"),Accounts!D$12,""
)
)
)
)
))</f>
        <v>Bank kívüli Kedvezm.</v>
      </c>
      <c r="S26" t="str">
        <f>IF(OR(Cases!C26="K",Cases!C26="L"),IF(M26="DA",Accounts!C$1,CONCATENATE(
   IF(B26="EB",Accounts!E$1,""
   ),IF(B26="EL",Accounts!G$1,""
   ),IF(AND(B26="OA",Cases!B26="3"),Accounts!G$1,""
   ),IF(AND(B26="OA",Cases!B26="Z"),Accounts!E$1,""
   )
  )
 ),IF(OR(Cases!C26="B",Cases!C26="I",Cases!C26="O",Cases!C26="J",Cases!C26="H"),IF(M26="DA",Accounts!C$4,CONCATENATE(
   IF(B26="EB",Accounts!E$4,""
   ),IF(B26="EL",Accounts!G$4,""
   ),IF(AND(B26="OA",Cases!B26="3"),Accounts!G$4,""
   ),IF(AND(B26="OA",Cases!B26="Z"),Accounts!E$4,""
   )
  )
 ),IF(OR(Cases!C26="D",Cases!C26="G",Cases!C26="O",Cases!C26="H",Cases!C26="M",AND(Cases!D26="I",Cases!C26="C"),AND(Cases!D26="I",Cases!C26="F")),IF(M26="DA",Accounts!C$3,CONCATENATE(
   IF(B26="EB",Accounts!E$3,""
   ),IF(B26="EL",Accounts!G$3,""
   ),IF(AND(B26="OA",Cases!B26="3"),Accounts!G$3,""
   ),IF(AND(B26="OA",Cases!B26="Z"),Accounts!E$3,""
   )
  )
 ),IF(M26="DA",Accounts!C$12,CONCATENATE(
   IF(B26="EB",Accounts!E$12,""
   ),IF(B26="EL",Accounts!G$12,""
   ),IF(AND(B26="OA",Cases!B26="3"),Accounts!G$12,""
   ),IF(AND(B26="OA",Cases!B26="Z"),Accounts!E$12,""
   )
  )
 )
)
))</f>
        <v>HU71117490082015982100000000</v>
      </c>
      <c r="T26" t="str">
        <f>IF(Cases!F26="SHA","SLEV",IF(Cases!F26="OUR","DEBT",IF(Cases!F26="BEN","CRED","")))</f>
        <v>CRED</v>
      </c>
      <c r="U26" s="5" t="str">
        <f>IF(Cases!H26="N","Instrukciók","")</f>
        <v/>
      </c>
      <c r="V26" s="5" t="str">
        <f>IF(Cases!E26="I","URGP","")</f>
        <v/>
      </c>
      <c r="W26" t="str">
        <f>Cases!L26</f>
        <v>Közl-35C  -Ebank lakossági-KötelezettSzla FCY-FCY Bankon kívül utalás-Konverziós-EgyediÁrf/NonSTP-KöltsVis Kedvezm</v>
      </c>
    </row>
    <row r="27" spans="1:23" x14ac:dyDescent="0.3">
      <c r="A27" t="str">
        <f>CONCATENATE(IF(B27="EB",CONCATENATE(IF(Cases!B27&lt;&gt;"7","EBNG","EBNL"),TEXT(Refszámok!$B$1+ROW()-2,"000000000000")),""),IF(B27="EL",CONCATENATE("E",TEXT(Refszámok!$B$2+ROW()-2,"0000000000"),"00001"),""),IF(B27="OA",CONCATENATE("EBNGOA",TEXT(Refszámok!$B$3+ROW()-2,"0000000000")),""))</f>
        <v>EBNG000000901026</v>
      </c>
      <c r="B27" t="str">
        <f>CONCATENATE(IF(Cases!B27="E","EL",""),IF(Cases!B27="B","EB",""),IF(Cases!B27="Q","EB",""),IF(Cases!B27="7","EB",""),IF(Cases!B27="Z","OA",""),IF(Cases!B27="3","OA",""))</f>
        <v>EB</v>
      </c>
      <c r="C27" t="str">
        <f t="shared" si="0"/>
        <v>EBNG000000901026</v>
      </c>
      <c r="D27" t="str">
        <f>IF(Cases!K27="Y","2018-11-10","")</f>
        <v/>
      </c>
      <c r="E27" s="5" t="str">
        <f>IF(Cases!C27="Q","BANKKÁRTYA ELSZ",IF(OR(Cases!C27="A",Cases!C27="E",Cases!C27="B",Cases!C27="K",Cases!C27="M"),CONCATENATE(IF(B27="EB",Accounts!B$7,""),IF(B27="EL",Accounts!B$8,""),IF(AND(B27="OA",Cases!B27="3"),Accounts!B$8,""),IF(AND(B27="OA",Cases!B27="Z"),Accounts!B$7,"")),CONCATENATE(IF(B27="EB",Accounts!B$9,""),IF(B27="EL",Accounts!B$10,""),IF(AND(B27="OA",Cases!B27="3"),Accounts!B$10,""),IF(AND(B27="OA",Cases!B27="Z"),Accounts!B$9,""))))</f>
        <v>KALOCZKAY JNÉ EUR</v>
      </c>
      <c r="F27" s="5" t="str">
        <f>IF(Cases!C27="Q","0983731042101",IF(OR(Cases!C27="A",Cases!C27="E",Cases!C27="B",Cases!C27="K",Cases!C27="M"),CONCATENATE(IF(B27="EB",Accounts!C$7,""),IF(B27="EL",Accounts!C$8,""),IF(AND(B27="OA",Cases!B27="3"),Accounts!C$8,""),IF(AND(B27="OA",Cases!B27="Z"),Accounts!C$7,"")),CONCATENATE(IF(B27="EB",Accounts!C$9,""),IF(B27="EL",Accounts!C$10,""),IF(AND(B27="OA",Cases!B27="3"),Accounts!C$10,""),IF(AND(B27="OA",Cases!B27="Z"),Accounts!C$9,""))))</f>
        <v>0002G94287102</v>
      </c>
      <c r="G27" t="s">
        <v>17</v>
      </c>
      <c r="H27" s="5" t="str">
        <f t="shared" si="1"/>
        <v>KALOCZKAY JNÉ EUR</v>
      </c>
      <c r="I27" t="s">
        <v>18</v>
      </c>
      <c r="J27" t="str">
        <f t="shared" si="2"/>
        <v>EBNG000000901026</v>
      </c>
      <c r="K27" t="str">
        <f t="shared" si="3"/>
        <v>EBNG000000901026</v>
      </c>
      <c r="L27" s="2" t="s">
        <v>22</v>
      </c>
      <c r="M27" s="2" t="str">
        <f>IF(OR(Cases!C27="A",Cases!C27="C",Cases!C27="G",Cases!C27="J",Cases!C27="O"),"DV","DA")</f>
        <v>DA</v>
      </c>
      <c r="N27" t="s">
        <v>1207</v>
      </c>
      <c r="O27" t="str">
        <f>IF(OR(Cases!C27="A",Cases!C27="B",Cases!C27="C",Cases!C27="E",Cases!C27="F",Cases!C27="I",Cases!C27="J",Cases!C27="K",Cases!C27="L",Cases!C27="Q"),"EUR","HUF")</f>
        <v>EUR</v>
      </c>
      <c r="P27" s="5" t="str">
        <f t="shared" si="4"/>
        <v>1.3</v>
      </c>
      <c r="Q27" t="str">
        <f>IF(Cases!I27="Y","INTC","")</f>
        <v/>
      </c>
      <c r="R27" t="str">
        <f>IF(OR(Cases!C27="K",Cases!C27="L"),IF(M27="DA",Accounts!B$1,CONCATENATE(
IF(B27="EB",Accounts!D$1,""
),IF(B27="EL",Accounts!F$1,""
),IF(AND(B27="OA",Cases!B27="3"),Accounts!F$1,""
),IF(AND(B27="OA",Cases!B27="Z"),Accounts!D$1,""
)
)
),IF(OR(Cases!C27="B",Cases!C27="I",Cases!C27="O",Cases!C27="J",Cases!C27="H"),IF(M27="DA",Accounts!B$4,CONCATENATE(
IF(B27="EB",Accounts!D$4,""
),IF(B27="EL",Accounts!F$4,""
),IF(AND(B27="OA",Cases!B27="3"),Accounts!F$4,""
),IF(AND(B27="OA",Cases!B27="Z"),Accounts!D$4,""
)
)
),IF(OR(Cases!C27="D",Cases!C27="G",Cases!C27="O",Cases!C27="H",Cases!C27="M",AND(Cases!D27="I",Cases!C27="C"),AND(Cases!D27="I",Cases!C27="F")),IF(M27="DA",Accounts!B$3,CONCATENATE(
IF(B27="EB",Accounts!D$3,""
),IF(B27="EL",Accounts!F$3,""
),IF(AND(B27="OA",Cases!B27="3"),Accounts!F$3,""
),IF(AND(B27="OA",Cases!B27="Z"),Accounts!D$3,""
)
)
),IF(M27="DA",Accounts!B$12,CONCATENATE(
IF(B27="EB",Accounts!D$12,""
),IF(B27="EL",Accounts!F$12,""
),IF(AND(B27="OA",Cases!B27="3"),Accounts!F$12,""
),IF(AND(B27="OA",Cases!B27="Z"),Accounts!D$12,""
)
)
)
)
))</f>
        <v>Bank kívüli Kedvezm.</v>
      </c>
      <c r="S27" t="str">
        <f>IF(OR(Cases!C27="K",Cases!C27="L"),IF(M27="DA",Accounts!C$1,CONCATENATE(
   IF(B27="EB",Accounts!E$1,""
   ),IF(B27="EL",Accounts!G$1,""
   ),IF(AND(B27="OA",Cases!B27="3"),Accounts!G$1,""
   ),IF(AND(B27="OA",Cases!B27="Z"),Accounts!E$1,""
   )
  )
 ),IF(OR(Cases!C27="B",Cases!C27="I",Cases!C27="O",Cases!C27="J",Cases!C27="H"),IF(M27="DA",Accounts!C$4,CONCATENATE(
   IF(B27="EB",Accounts!E$4,""
   ),IF(B27="EL",Accounts!G$4,""
   ),IF(AND(B27="OA",Cases!B27="3"),Accounts!G$4,""
   ),IF(AND(B27="OA",Cases!B27="Z"),Accounts!E$4,""
   )
  )
 ),IF(OR(Cases!C27="D",Cases!C27="G",Cases!C27="O",Cases!C27="H",Cases!C27="M",AND(Cases!D27="I",Cases!C27="C"),AND(Cases!D27="I",Cases!C27="F")),IF(M27="DA",Accounts!C$3,CONCATENATE(
   IF(B27="EB",Accounts!E$3,""
   ),IF(B27="EL",Accounts!G$3,""
   ),IF(AND(B27="OA",Cases!B27="3"),Accounts!G$3,""
   ),IF(AND(B27="OA",Cases!B27="Z"),Accounts!E$3,""
   )
  )
 ),IF(M27="DA",Accounts!C$12,CONCATENATE(
   IF(B27="EB",Accounts!E$12,""
   ),IF(B27="EL",Accounts!G$12,""
   ),IF(AND(B27="OA",Cases!B27="3"),Accounts!G$12,""
   ),IF(AND(B27="OA",Cases!B27="Z"),Accounts!E$12,""
   )
  )
 )
)
))</f>
        <v>HU71117490082015982100000000</v>
      </c>
      <c r="T27" t="str">
        <f>IF(Cases!F27="SHA","SLEV",IF(Cases!F27="OUR","DEBT",IF(Cases!F27="BEN","CRED","")))</f>
        <v>SLEV</v>
      </c>
      <c r="U27" s="5" t="str">
        <f>IF(Cases!H27="N","Instrukciók","")</f>
        <v/>
      </c>
      <c r="V27" s="5" t="str">
        <f>IF(Cases!E27="I","URGP","")</f>
        <v/>
      </c>
      <c r="W27" t="str">
        <f>Cases!L27</f>
        <v>Közl-401  -Ebank lakossági-KötelezettSzla FCY-FCY Bankon kívül utalás-EgyediÁrf/NonSTP-KöltsVis Osztott</v>
      </c>
    </row>
    <row r="28" spans="1:23" x14ac:dyDescent="0.3">
      <c r="A28" t="str">
        <f>CONCATENATE(IF(B28="EB",CONCATENATE(IF(Cases!B28&lt;&gt;"7","EBNG","EBNL"),TEXT(Refszámok!$B$1+ROW()-2,"000000000000")),""),IF(B28="EL",CONCATENATE("E",TEXT(Refszámok!$B$2+ROW()-2,"0000000000"),"00001"),""),IF(B28="OA",CONCATENATE("EBNGOA",TEXT(Refszámok!$B$3+ROW()-2,"0000000000")),""))</f>
        <v>EBNG000000901027</v>
      </c>
      <c r="B28" t="str">
        <f>CONCATENATE(IF(Cases!B28="E","EL",""),IF(Cases!B28="B","EB",""),IF(Cases!B28="Q","EB",""),IF(Cases!B28="7","EB",""),IF(Cases!B28="Z","OA",""),IF(Cases!B28="3","OA",""))</f>
        <v>EB</v>
      </c>
      <c r="C28" t="str">
        <f t="shared" si="0"/>
        <v>EBNG000000901027</v>
      </c>
      <c r="D28" t="str">
        <f>IF(Cases!K28="Y","2018-11-10","")</f>
        <v/>
      </c>
      <c r="E28" s="5" t="str">
        <f>IF(Cases!C28="Q","BANKKÁRTYA ELSZ",IF(OR(Cases!C28="A",Cases!C28="E",Cases!C28="B",Cases!C28="K",Cases!C28="M"),CONCATENATE(IF(B28="EB",Accounts!B$7,""),IF(B28="EL",Accounts!B$8,""),IF(AND(B28="OA",Cases!B28="3"),Accounts!B$8,""),IF(AND(B28="OA",Cases!B28="Z"),Accounts!B$7,"")),CONCATENATE(IF(B28="EB",Accounts!B$9,""),IF(B28="EL",Accounts!B$10,""),IF(AND(B28="OA",Cases!B28="3"),Accounts!B$10,""),IF(AND(B28="OA",Cases!B28="Z"),Accounts!B$9,""))))</f>
        <v>KALOCZKAY JNÉ EUR</v>
      </c>
      <c r="F28" s="5" t="str">
        <f>IF(Cases!C28="Q","0983731042101",IF(OR(Cases!C28="A",Cases!C28="E",Cases!C28="B",Cases!C28="K",Cases!C28="M"),CONCATENATE(IF(B28="EB",Accounts!C$7,""),IF(B28="EL",Accounts!C$8,""),IF(AND(B28="OA",Cases!B28="3"),Accounts!C$8,""),IF(AND(B28="OA",Cases!B28="Z"),Accounts!C$7,"")),CONCATENATE(IF(B28="EB",Accounts!C$9,""),IF(B28="EL",Accounts!C$10,""),IF(AND(B28="OA",Cases!B28="3"),Accounts!C$10,""),IF(AND(B28="OA",Cases!B28="Z"),Accounts!C$9,""))))</f>
        <v>0002G94287102</v>
      </c>
      <c r="G28" t="s">
        <v>17</v>
      </c>
      <c r="H28" s="5" t="str">
        <f t="shared" si="1"/>
        <v>KALOCZKAY JNÉ EUR</v>
      </c>
      <c r="I28" t="s">
        <v>18</v>
      </c>
      <c r="J28" t="str">
        <f t="shared" si="2"/>
        <v>EBNG000000901027</v>
      </c>
      <c r="K28" t="str">
        <f t="shared" si="3"/>
        <v>EBNG000000901027</v>
      </c>
      <c r="L28" s="2" t="s">
        <v>22</v>
      </c>
      <c r="M28" s="2" t="str">
        <f>IF(OR(Cases!C28="A",Cases!C28="C",Cases!C28="G",Cases!C28="J",Cases!C28="O"),"DV","DA")</f>
        <v>DA</v>
      </c>
      <c r="N28" t="s">
        <v>1207</v>
      </c>
      <c r="O28" t="str">
        <f>IF(OR(Cases!C28="A",Cases!C28="B",Cases!C28="C",Cases!C28="E",Cases!C28="F",Cases!C28="I",Cases!C28="J",Cases!C28="K",Cases!C28="L",Cases!C28="Q"),"EUR","HUF")</f>
        <v>EUR</v>
      </c>
      <c r="P28" s="5" t="str">
        <f t="shared" si="4"/>
        <v>1.3</v>
      </c>
      <c r="Q28" t="str">
        <f>IF(Cases!I28="Y","INTC","")</f>
        <v/>
      </c>
      <c r="R28" t="str">
        <f>IF(OR(Cases!C28="K",Cases!C28="L"),IF(M28="DA",Accounts!B$1,CONCATENATE(
IF(B28="EB",Accounts!D$1,""
),IF(B28="EL",Accounts!F$1,""
),IF(AND(B28="OA",Cases!B28="3"),Accounts!F$1,""
),IF(AND(B28="OA",Cases!B28="Z"),Accounts!D$1,""
)
)
),IF(OR(Cases!C28="B",Cases!C28="I",Cases!C28="O",Cases!C28="J",Cases!C28="H"),IF(M28="DA",Accounts!B$4,CONCATENATE(
IF(B28="EB",Accounts!D$4,""
),IF(B28="EL",Accounts!F$4,""
),IF(AND(B28="OA",Cases!B28="3"),Accounts!F$4,""
),IF(AND(B28="OA",Cases!B28="Z"),Accounts!D$4,""
)
)
),IF(OR(Cases!C28="D",Cases!C28="G",Cases!C28="O",Cases!C28="H",Cases!C28="M",AND(Cases!D28="I",Cases!C28="C"),AND(Cases!D28="I",Cases!C28="F")),IF(M28="DA",Accounts!B$3,CONCATENATE(
IF(B28="EB",Accounts!D$3,""
),IF(B28="EL",Accounts!F$3,""
),IF(AND(B28="OA",Cases!B28="3"),Accounts!F$3,""
),IF(AND(B28="OA",Cases!B28="Z"),Accounts!D$3,""
)
)
),IF(M28="DA",Accounts!B$12,CONCATENATE(
IF(B28="EB",Accounts!D$12,""
),IF(B28="EL",Accounts!F$12,""
),IF(AND(B28="OA",Cases!B28="3"),Accounts!F$12,""
),IF(AND(B28="OA",Cases!B28="Z"),Accounts!D$12,""
)
)
)
)
))</f>
        <v>Bank kívüli Kedvezm.</v>
      </c>
      <c r="S28" t="str">
        <f>IF(OR(Cases!C28="K",Cases!C28="L"),IF(M28="DA",Accounts!C$1,CONCATENATE(
   IF(B28="EB",Accounts!E$1,""
   ),IF(B28="EL",Accounts!G$1,""
   ),IF(AND(B28="OA",Cases!B28="3"),Accounts!G$1,""
   ),IF(AND(B28="OA",Cases!B28="Z"),Accounts!E$1,""
   )
  )
 ),IF(OR(Cases!C28="B",Cases!C28="I",Cases!C28="O",Cases!C28="J",Cases!C28="H"),IF(M28="DA",Accounts!C$4,CONCATENATE(
   IF(B28="EB",Accounts!E$4,""
   ),IF(B28="EL",Accounts!G$4,""
   ),IF(AND(B28="OA",Cases!B28="3"),Accounts!G$4,""
   ),IF(AND(B28="OA",Cases!B28="Z"),Accounts!E$4,""
   )
  )
 ),IF(OR(Cases!C28="D",Cases!C28="G",Cases!C28="O",Cases!C28="H",Cases!C28="M",AND(Cases!D28="I",Cases!C28="C"),AND(Cases!D28="I",Cases!C28="F")),IF(M28="DA",Accounts!C$3,CONCATENATE(
   IF(B28="EB",Accounts!E$3,""
   ),IF(B28="EL",Accounts!G$3,""
   ),IF(AND(B28="OA",Cases!B28="3"),Accounts!G$3,""
   ),IF(AND(B28="OA",Cases!B28="Z"),Accounts!E$3,""
   )
  )
 ),IF(M28="DA",Accounts!C$12,CONCATENATE(
   IF(B28="EB",Accounts!E$12,""
   ),IF(B28="EL",Accounts!G$12,""
   ),IF(AND(B28="OA",Cases!B28="3"),Accounts!G$12,""
   ),IF(AND(B28="OA",Cases!B28="Z"),Accounts!E$12,""
   )
  )
 )
)
))</f>
        <v>HU71117490082015982100000000</v>
      </c>
      <c r="T28" t="str">
        <f>IF(Cases!F28="SHA","SLEV",IF(Cases!F28="OUR","DEBT",IF(Cases!F28="BEN","CRED","")))</f>
        <v>DEBT</v>
      </c>
      <c r="U28" s="5" t="str">
        <f>IF(Cases!H28="N","Instrukciók","")</f>
        <v/>
      </c>
      <c r="V28" s="5" t="str">
        <f>IF(Cases!E28="I","URGP","")</f>
        <v/>
      </c>
      <c r="W28" t="str">
        <f>Cases!L28</f>
        <v>Közl-402  -Ebank lakossági-KötelezettSzla FCY-FCY Bankon kívül utalás-EgyediÁrf/NonSTP-KöltsVis Indító</v>
      </c>
    </row>
    <row r="29" spans="1:23" x14ac:dyDescent="0.3">
      <c r="A29" t="str">
        <f>CONCATENATE(IF(B29="EB",CONCATENATE(IF(Cases!B29&lt;&gt;"7","EBNG","EBNL"),TEXT(Refszámok!$B$1+ROW()-2,"000000000000")),""),IF(B29="EL",CONCATENATE("E",TEXT(Refszámok!$B$2+ROW()-2,"0000000000"),"00001"),""),IF(B29="OA",CONCATENATE("EBNGOA",TEXT(Refszámok!$B$3+ROW()-2,"0000000000")),""))</f>
        <v>EBNG000000901028</v>
      </c>
      <c r="B29" t="str">
        <f>CONCATENATE(IF(Cases!B29="E","EL",""),IF(Cases!B29="B","EB",""),IF(Cases!B29="Q","EB",""),IF(Cases!B29="7","EB",""),IF(Cases!B29="Z","OA",""),IF(Cases!B29="3","OA",""))</f>
        <v>EB</v>
      </c>
      <c r="C29" t="str">
        <f t="shared" si="0"/>
        <v>EBNG000000901028</v>
      </c>
      <c r="D29" t="str">
        <f>IF(Cases!K29="Y","2018-11-10","")</f>
        <v/>
      </c>
      <c r="E29" s="5" t="str">
        <f>IF(Cases!C29="Q","BANKKÁRTYA ELSZ",IF(OR(Cases!C29="A",Cases!C29="E",Cases!C29="B",Cases!C29="K",Cases!C29="M"),CONCATENATE(IF(B29="EB",Accounts!B$7,""),IF(B29="EL",Accounts!B$8,""),IF(AND(B29="OA",Cases!B29="3"),Accounts!B$8,""),IF(AND(B29="OA",Cases!B29="Z"),Accounts!B$7,"")),CONCATENATE(IF(B29="EB",Accounts!B$9,""),IF(B29="EL",Accounts!B$10,""),IF(AND(B29="OA",Cases!B29="3"),Accounts!B$10,""),IF(AND(B29="OA",Cases!B29="Z"),Accounts!B$9,""))))</f>
        <v>KALOCZKAY JNÉ EUR</v>
      </c>
      <c r="F29" s="5" t="str">
        <f>IF(Cases!C29="Q","0983731042101",IF(OR(Cases!C29="A",Cases!C29="E",Cases!C29="B",Cases!C29="K",Cases!C29="M"),CONCATENATE(IF(B29="EB",Accounts!C$7,""),IF(B29="EL",Accounts!C$8,""),IF(AND(B29="OA",Cases!B29="3"),Accounts!C$8,""),IF(AND(B29="OA",Cases!B29="Z"),Accounts!C$7,"")),CONCATENATE(IF(B29="EB",Accounts!C$9,""),IF(B29="EL",Accounts!C$10,""),IF(AND(B29="OA",Cases!B29="3"),Accounts!C$10,""),IF(AND(B29="OA",Cases!B29="Z"),Accounts!C$9,""))))</f>
        <v>0002G94287102</v>
      </c>
      <c r="G29" t="s">
        <v>17</v>
      </c>
      <c r="H29" s="5" t="str">
        <f t="shared" si="1"/>
        <v>KALOCZKAY JNÉ EUR</v>
      </c>
      <c r="I29" t="s">
        <v>18</v>
      </c>
      <c r="J29" t="str">
        <f t="shared" si="2"/>
        <v>EBNG000000901028</v>
      </c>
      <c r="K29" t="str">
        <f t="shared" si="3"/>
        <v>EBNG000000901028</v>
      </c>
      <c r="L29" s="2" t="s">
        <v>22</v>
      </c>
      <c r="M29" s="2" t="str">
        <f>IF(OR(Cases!C29="A",Cases!C29="C",Cases!C29="G",Cases!C29="J",Cases!C29="O"),"DV","DA")</f>
        <v>DA</v>
      </c>
      <c r="N29" t="s">
        <v>1207</v>
      </c>
      <c r="O29" t="str">
        <f>IF(OR(Cases!C29="A",Cases!C29="B",Cases!C29="C",Cases!C29="E",Cases!C29="F",Cases!C29="I",Cases!C29="J",Cases!C29="K",Cases!C29="L",Cases!C29="Q"),"EUR","HUF")</f>
        <v>EUR</v>
      </c>
      <c r="P29" s="5" t="str">
        <f t="shared" si="4"/>
        <v>1.3</v>
      </c>
      <c r="Q29" t="str">
        <f>IF(Cases!I29="Y","INTC","")</f>
        <v/>
      </c>
      <c r="R29" t="str">
        <f>IF(OR(Cases!C29="K",Cases!C29="L"),IF(M29="DA",Accounts!B$1,CONCATENATE(
IF(B29="EB",Accounts!D$1,""
),IF(B29="EL",Accounts!F$1,""
),IF(AND(B29="OA",Cases!B29="3"),Accounts!F$1,""
),IF(AND(B29="OA",Cases!B29="Z"),Accounts!D$1,""
)
)
),IF(OR(Cases!C29="B",Cases!C29="I",Cases!C29="O",Cases!C29="J",Cases!C29="H"),IF(M29="DA",Accounts!B$4,CONCATENATE(
IF(B29="EB",Accounts!D$4,""
),IF(B29="EL",Accounts!F$4,""
),IF(AND(B29="OA",Cases!B29="3"),Accounts!F$4,""
),IF(AND(B29="OA",Cases!B29="Z"),Accounts!D$4,""
)
)
),IF(OR(Cases!C29="D",Cases!C29="G",Cases!C29="O",Cases!C29="H",Cases!C29="M",AND(Cases!D29="I",Cases!C29="C"),AND(Cases!D29="I",Cases!C29="F")),IF(M29="DA",Accounts!B$3,CONCATENATE(
IF(B29="EB",Accounts!D$3,""
),IF(B29="EL",Accounts!F$3,""
),IF(AND(B29="OA",Cases!B29="3"),Accounts!F$3,""
),IF(AND(B29="OA",Cases!B29="Z"),Accounts!D$3,""
)
)
),IF(M29="DA",Accounts!B$12,CONCATENATE(
IF(B29="EB",Accounts!D$12,""
),IF(B29="EL",Accounts!F$12,""
),IF(AND(B29="OA",Cases!B29="3"),Accounts!F$12,""
),IF(AND(B29="OA",Cases!B29="Z"),Accounts!D$12,""
)
)
)
)
))</f>
        <v>Bank kívüli Kedvezm.</v>
      </c>
      <c r="S29" t="str">
        <f>IF(OR(Cases!C29="K",Cases!C29="L"),IF(M29="DA",Accounts!C$1,CONCATENATE(
   IF(B29="EB",Accounts!E$1,""
   ),IF(B29="EL",Accounts!G$1,""
   ),IF(AND(B29="OA",Cases!B29="3"),Accounts!G$1,""
   ),IF(AND(B29="OA",Cases!B29="Z"),Accounts!E$1,""
   )
  )
 ),IF(OR(Cases!C29="B",Cases!C29="I",Cases!C29="O",Cases!C29="J",Cases!C29="H"),IF(M29="DA",Accounts!C$4,CONCATENATE(
   IF(B29="EB",Accounts!E$4,""
   ),IF(B29="EL",Accounts!G$4,""
   ),IF(AND(B29="OA",Cases!B29="3"),Accounts!G$4,""
   ),IF(AND(B29="OA",Cases!B29="Z"),Accounts!E$4,""
   )
  )
 ),IF(OR(Cases!C29="D",Cases!C29="G",Cases!C29="O",Cases!C29="H",Cases!C29="M",AND(Cases!D29="I",Cases!C29="C"),AND(Cases!D29="I",Cases!C29="F")),IF(M29="DA",Accounts!C$3,CONCATENATE(
   IF(B29="EB",Accounts!E$3,""
   ),IF(B29="EL",Accounts!G$3,""
   ),IF(AND(B29="OA",Cases!B29="3"),Accounts!G$3,""
   ),IF(AND(B29="OA",Cases!B29="Z"),Accounts!E$3,""
   )
  )
 ),IF(M29="DA",Accounts!C$12,CONCATENATE(
   IF(B29="EB",Accounts!E$12,""
   ),IF(B29="EL",Accounts!G$12,""
   ),IF(AND(B29="OA",Cases!B29="3"),Accounts!G$12,""
   ),IF(AND(B29="OA",Cases!B29="Z"),Accounts!E$12,""
   )
  )
 )
)
))</f>
        <v>HU71117490082015982100000000</v>
      </c>
      <c r="T29" t="str">
        <f>IF(Cases!F29="SHA","SLEV",IF(Cases!F29="OUR","DEBT",IF(Cases!F29="BEN","CRED","")))</f>
        <v>CRED</v>
      </c>
      <c r="U29" s="5" t="str">
        <f>IF(Cases!H29="N","Instrukciók","")</f>
        <v/>
      </c>
      <c r="V29" s="5" t="str">
        <f>IF(Cases!E29="I","URGP","")</f>
        <v/>
      </c>
      <c r="W29" t="str">
        <f>Cases!L29</f>
        <v>Közl-403  -Ebank lakossági-KötelezettSzla FCY-FCY Bankon kívül utalás-EgyediÁrf/NonSTP-KöltsVis Kedvezm</v>
      </c>
    </row>
    <row r="30" spans="1:23" x14ac:dyDescent="0.3">
      <c r="A30" t="str">
        <f>CONCATENATE(IF(B30="EB",CONCATENATE(IF(Cases!B30&lt;&gt;"7","EBNG","EBNL"),TEXT(Refszámok!$B$1+ROW()-2,"000000000000")),""),IF(B30="EL",CONCATENATE("E",TEXT(Refszámok!$B$2+ROW()-2,"0000000000"),"00001"),""),IF(B30="OA",CONCATENATE("EBNGOA",TEXT(Refszámok!$B$3+ROW()-2,"0000000000")),""))</f>
        <v>EBNG000000901029</v>
      </c>
      <c r="B30" t="str">
        <f>CONCATENATE(IF(Cases!B30="E","EL",""),IF(Cases!B30="B","EB",""),IF(Cases!B30="Q","EB",""),IF(Cases!B30="7","EB",""),IF(Cases!B30="Z","OA",""),IF(Cases!B30="3","OA",""))</f>
        <v>EB</v>
      </c>
      <c r="C30" t="str">
        <f t="shared" si="0"/>
        <v>EBNG000000901029</v>
      </c>
      <c r="D30" t="str">
        <f>IF(Cases!K30="Y","2018-11-10","")</f>
        <v/>
      </c>
      <c r="E30" s="5" t="str">
        <f>IF(Cases!C30="Q","BANKKÁRTYA ELSZ",IF(OR(Cases!C30="A",Cases!C30="E",Cases!C30="B",Cases!C30="K",Cases!C30="M"),CONCATENATE(IF(B30="EB",Accounts!B$7,""),IF(B30="EL",Accounts!B$8,""),IF(AND(B30="OA",Cases!B30="3"),Accounts!B$8,""),IF(AND(B30="OA",Cases!B30="Z"),Accounts!B$7,"")),CONCATENATE(IF(B30="EB",Accounts!B$9,""),IF(B30="EL",Accounts!B$10,""),IF(AND(B30="OA",Cases!B30="3"),Accounts!B$10,""),IF(AND(B30="OA",Cases!B30="Z"),Accounts!B$9,""))))</f>
        <v>KALOCZKAY JNÉ EUR</v>
      </c>
      <c r="F30" s="5" t="str">
        <f>IF(Cases!C30="Q","0983731042101",IF(OR(Cases!C30="A",Cases!C30="E",Cases!C30="B",Cases!C30="K",Cases!C30="M"),CONCATENATE(IF(B30="EB",Accounts!C$7,""),IF(B30="EL",Accounts!C$8,""),IF(AND(B30="OA",Cases!B30="3"),Accounts!C$8,""),IF(AND(B30="OA",Cases!B30="Z"),Accounts!C$7,"")),CONCATENATE(IF(B30="EB",Accounts!C$9,""),IF(B30="EL",Accounts!C$10,""),IF(AND(B30="OA",Cases!B30="3"),Accounts!C$10,""),IF(AND(B30="OA",Cases!B30="Z"),Accounts!C$9,""))))</f>
        <v>0002G94287102</v>
      </c>
      <c r="G30" t="s">
        <v>17</v>
      </c>
      <c r="H30" s="5" t="str">
        <f t="shared" si="1"/>
        <v>KALOCZKAY JNÉ EUR</v>
      </c>
      <c r="I30" t="s">
        <v>18</v>
      </c>
      <c r="J30" t="str">
        <f t="shared" si="2"/>
        <v>EBNG000000901029</v>
      </c>
      <c r="K30" t="str">
        <f t="shared" si="3"/>
        <v>EBNG000000901029</v>
      </c>
      <c r="L30" s="2" t="s">
        <v>22</v>
      </c>
      <c r="M30" s="2" t="str">
        <f>IF(OR(Cases!C30="A",Cases!C30="C",Cases!C30="G",Cases!C30="J",Cases!C30="O"),"DV","DA")</f>
        <v>DA</v>
      </c>
      <c r="N30" t="s">
        <v>1207</v>
      </c>
      <c r="O30" t="str">
        <f>IF(OR(Cases!C30="A",Cases!C30="B",Cases!C30="C",Cases!C30="E",Cases!C30="F",Cases!C30="I",Cases!C30="J",Cases!C30="K",Cases!C30="L",Cases!C30="Q"),"EUR","HUF")</f>
        <v>EUR</v>
      </c>
      <c r="P30" s="5" t="str">
        <f t="shared" si="4"/>
        <v>1.3</v>
      </c>
      <c r="Q30" t="str">
        <f>IF(Cases!I30="Y","INTC","")</f>
        <v/>
      </c>
      <c r="R30" t="str">
        <f>IF(OR(Cases!C30="K",Cases!C30="L"),IF(M30="DA",Accounts!B$1,CONCATENATE(
IF(B30="EB",Accounts!D$1,""
),IF(B30="EL",Accounts!F$1,""
),IF(AND(B30="OA",Cases!B30="3"),Accounts!F$1,""
),IF(AND(B30="OA",Cases!B30="Z"),Accounts!D$1,""
)
)
),IF(OR(Cases!C30="B",Cases!C30="I",Cases!C30="O",Cases!C30="J",Cases!C30="H"),IF(M30="DA",Accounts!B$4,CONCATENATE(
IF(B30="EB",Accounts!D$4,""
),IF(B30="EL",Accounts!F$4,""
),IF(AND(B30="OA",Cases!B30="3"),Accounts!F$4,""
),IF(AND(B30="OA",Cases!B30="Z"),Accounts!D$4,""
)
)
),IF(OR(Cases!C30="D",Cases!C30="G",Cases!C30="O",Cases!C30="H",Cases!C30="M",AND(Cases!D30="I",Cases!C30="C"),AND(Cases!D30="I",Cases!C30="F")),IF(M30="DA",Accounts!B$3,CONCATENATE(
IF(B30="EB",Accounts!D$3,""
),IF(B30="EL",Accounts!F$3,""
),IF(AND(B30="OA",Cases!B30="3"),Accounts!F$3,""
),IF(AND(B30="OA",Cases!B30="Z"),Accounts!D$3,""
)
)
),IF(M30="DA",Accounts!B$12,CONCATENATE(
IF(B30="EB",Accounts!D$12,""
),IF(B30="EL",Accounts!F$12,""
),IF(AND(B30="OA",Cases!B30="3"),Accounts!F$12,""
),IF(AND(B30="OA",Cases!B30="Z"),Accounts!D$12,""
)
)
)
)
))</f>
        <v>SZIKSZAI TAMARA EUR</v>
      </c>
      <c r="S30" t="str">
        <f>IF(OR(Cases!C30="K",Cases!C30="L"),IF(M30="DA",Accounts!C$1,CONCATENATE(
   IF(B30="EB",Accounts!E$1,""
   ),IF(B30="EL",Accounts!G$1,""
   ),IF(AND(B30="OA",Cases!B30="3"),Accounts!G$1,""
   ),IF(AND(B30="OA",Cases!B30="Z"),Accounts!E$1,""
   )
  )
 ),IF(OR(Cases!C30="B",Cases!C30="I",Cases!C30="O",Cases!C30="J",Cases!C30="H"),IF(M30="DA",Accounts!C$4,CONCATENATE(
   IF(B30="EB",Accounts!E$4,""
   ),IF(B30="EL",Accounts!G$4,""
   ),IF(AND(B30="OA",Cases!B30="3"),Accounts!G$4,""
   ),IF(AND(B30="OA",Cases!B30="Z"),Accounts!E$4,""
   )
  )
 ),IF(OR(Cases!C30="D",Cases!C30="G",Cases!C30="O",Cases!C30="H",Cases!C30="M",AND(Cases!D30="I",Cases!C30="C"),AND(Cases!D30="I",Cases!C30="F")),IF(M30="DA",Accounts!C$3,CONCATENATE(
   IF(B30="EB",Accounts!E$3,""
   ),IF(B30="EL",Accounts!G$3,""
   ),IF(AND(B30="OA",Cases!B30="3"),Accounts!G$3,""
   ),IF(AND(B30="OA",Cases!B30="Z"),Accounts!E$3,""
   )
  )
 ),IF(M30="DA",Accounts!C$12,CONCATENATE(
   IF(B30="EB",Accounts!E$12,""
   ),IF(B30="EL",Accounts!G$12,""
   ),IF(AND(B30="OA",Cases!B30="3"),Accounts!G$12,""
   ),IF(AND(B30="OA",Cases!B30="Z"),Accounts!E$12,""
   )
  )
 )
)
))</f>
        <v>HU46104000237157565454551017</v>
      </c>
      <c r="T30" t="str">
        <f>IF(Cases!F30="SHA","SLEV",IF(Cases!F30="OUR","DEBT",IF(Cases!F30="BEN","CRED","")))</f>
        <v/>
      </c>
      <c r="U30" s="5" t="str">
        <f>IF(Cases!H30="N","Instrukciók","")</f>
        <v>Instrukciók</v>
      </c>
      <c r="V30" s="5" t="str">
        <f>IF(Cases!E30="I","URGP","")</f>
        <v/>
      </c>
      <c r="W30" t="str">
        <f>Cases!L30</f>
        <v>Közl-04A  -Ebank lakossági-KötelezettSzla FCY-FCY-EQ átutalás-KöltsVis Nincs</v>
      </c>
    </row>
    <row r="31" spans="1:23" x14ac:dyDescent="0.3">
      <c r="A31" t="str">
        <f>CONCATENATE(IF(B31="EB",CONCATENATE(IF(Cases!B31&lt;&gt;"7","EBNG","EBNL"),TEXT(Refszámok!$B$1+ROW()-2,"000000000000")),""),IF(B31="EL",CONCATENATE("E",TEXT(Refszámok!$B$2+ROW()-2,"0000000000"),"00001"),""),IF(B31="OA",CONCATENATE("EBNGOA",TEXT(Refszámok!$B$3+ROW()-2,"0000000000")),""))</f>
        <v>EBNG000000901030</v>
      </c>
      <c r="B31" t="str">
        <f>CONCATENATE(IF(Cases!B31="E","EL",""),IF(Cases!B31="B","EB",""),IF(Cases!B31="Q","EB",""),IF(Cases!B31="7","EB",""),IF(Cases!B31="Z","OA",""),IF(Cases!B31="3","OA",""))</f>
        <v>EB</v>
      </c>
      <c r="C31" t="str">
        <f t="shared" si="0"/>
        <v>EBNG000000901030</v>
      </c>
      <c r="D31" t="str">
        <f>IF(Cases!K31="Y","2018-11-10","")</f>
        <v/>
      </c>
      <c r="E31" s="5" t="str">
        <f>IF(Cases!C31="Q","BANKKÁRTYA ELSZ",IF(OR(Cases!C31="A",Cases!C31="E",Cases!C31="B",Cases!C31="K",Cases!C31="M"),CONCATENATE(IF(B31="EB",Accounts!B$7,""),IF(B31="EL",Accounts!B$8,""),IF(AND(B31="OA",Cases!B31="3"),Accounts!B$8,""),IF(AND(B31="OA",Cases!B31="Z"),Accounts!B$7,"")),CONCATENATE(IF(B31="EB",Accounts!B$9,""),IF(B31="EL",Accounts!B$10,""),IF(AND(B31="OA",Cases!B31="3"),Accounts!B$10,""),IF(AND(B31="OA",Cases!B31="Z"),Accounts!B$9,""))))</f>
        <v>KALOCZKAY JNÉ EUR</v>
      </c>
      <c r="F31" s="5" t="str">
        <f>IF(Cases!C31="Q","0983731042101",IF(OR(Cases!C31="A",Cases!C31="E",Cases!C31="B",Cases!C31="K",Cases!C31="M"),CONCATENATE(IF(B31="EB",Accounts!C$7,""),IF(B31="EL",Accounts!C$8,""),IF(AND(B31="OA",Cases!B31="3"),Accounts!C$8,""),IF(AND(B31="OA",Cases!B31="Z"),Accounts!C$7,"")),CONCATENATE(IF(B31="EB",Accounts!C$9,""),IF(B31="EL",Accounts!C$10,""),IF(AND(B31="OA",Cases!B31="3"),Accounts!C$10,""),IF(AND(B31="OA",Cases!B31="Z"),Accounts!C$9,""))))</f>
        <v>0002G94287102</v>
      </c>
      <c r="G31" t="s">
        <v>17</v>
      </c>
      <c r="H31" s="5" t="str">
        <f t="shared" si="1"/>
        <v>KALOCZKAY JNÉ EUR</v>
      </c>
      <c r="I31" t="s">
        <v>18</v>
      </c>
      <c r="J31" t="str">
        <f t="shared" si="2"/>
        <v>EBNG000000901030</v>
      </c>
      <c r="K31" t="str">
        <f t="shared" si="3"/>
        <v>EBNG000000901030</v>
      </c>
      <c r="L31" s="2" t="s">
        <v>22</v>
      </c>
      <c r="M31" s="2" t="str">
        <f>IF(OR(Cases!C31="A",Cases!C31="C",Cases!C31="G",Cases!C31="J",Cases!C31="O"),"DV","DA")</f>
        <v>DV</v>
      </c>
      <c r="N31" t="s">
        <v>1207</v>
      </c>
      <c r="O31" t="str">
        <f>IF(OR(Cases!C31="A",Cases!C31="B",Cases!C31="C",Cases!C31="E",Cases!C31="F",Cases!C31="I",Cases!C31="J",Cases!C31="K",Cases!C31="L",Cases!C31="Q"),"EUR","HUF")</f>
        <v>EUR</v>
      </c>
      <c r="P31" s="5" t="str">
        <f t="shared" si="4"/>
        <v>1.3</v>
      </c>
      <c r="Q31" t="str">
        <f>IF(Cases!I31="Y","INTC","")</f>
        <v/>
      </c>
      <c r="R31" t="str">
        <f>IF(OR(Cases!C31="K",Cases!C31="L"),IF(M31="DA",Accounts!B$1,CONCATENATE(
IF(B31="EB",Accounts!D$1,""
),IF(B31="EL",Accounts!F$1,""
),IF(AND(B31="OA",Cases!B31="3"),Accounts!F$1,""
),IF(AND(B31="OA",Cases!B31="Z"),Accounts!D$1,""
)
)
),IF(OR(Cases!C31="B",Cases!C31="I",Cases!C31="O",Cases!C31="J",Cases!C31="H"),IF(M31="DA",Accounts!B$4,CONCATENATE(
IF(B31="EB",Accounts!D$4,""
),IF(B31="EL",Accounts!F$4,""
),IF(AND(B31="OA",Cases!B31="3"),Accounts!F$4,""
),IF(AND(B31="OA",Cases!B31="Z"),Accounts!D$4,""
)
)
),IF(OR(Cases!C31="D",Cases!C31="G",Cases!C31="O",Cases!C31="H",Cases!C31="M",AND(Cases!D31="I",Cases!C31="C"),AND(Cases!D31="I",Cases!C31="F")),IF(M31="DA",Accounts!B$3,CONCATENATE(
IF(B31="EB",Accounts!D$3,""
),IF(B31="EL",Accounts!F$3,""
),IF(AND(B31="OA",Cases!B31="3"),Accounts!F$3,""
),IF(AND(B31="OA",Cases!B31="Z"),Accounts!D$3,""
)
)
),IF(M31="DA",Accounts!B$12,CONCATENATE(
IF(B31="EB",Accounts!D$12,""
),IF(B31="EL",Accounts!F$12,""
),IF(AND(B31="OA",Cases!B31="3"),Accounts!F$12,""
),IF(AND(B31="OA",Cases!B31="Z"),Accounts!D$12,""
)
)
)
)
))</f>
        <v>KALOCZKAY JNÉ EUR</v>
      </c>
      <c r="S31" t="str">
        <f>IF(OR(Cases!C31="K",Cases!C31="L"),IF(M31="DA",Accounts!C$1,CONCATENATE(
   IF(B31="EB",Accounts!E$1,""
   ),IF(B31="EL",Accounts!G$1,""
   ),IF(AND(B31="OA",Cases!B31="3"),Accounts!G$1,""
   ),IF(AND(B31="OA",Cases!B31="Z"),Accounts!E$1,""
   )
  )
 ),IF(OR(Cases!C31="B",Cases!C31="I",Cases!C31="O",Cases!C31="J",Cases!C31="H"),IF(M31="DA",Accounts!C$4,CONCATENATE(
   IF(B31="EB",Accounts!E$4,""
   ),IF(B31="EL",Accounts!G$4,""
   ),IF(AND(B31="OA",Cases!B31="3"),Accounts!G$4,""
   ),IF(AND(B31="OA",Cases!B31="Z"),Accounts!E$4,""
   )
  )
 ),IF(OR(Cases!C31="D",Cases!C31="G",Cases!C31="O",Cases!C31="H",Cases!C31="M",AND(Cases!D31="I",Cases!C31="C"),AND(Cases!D31="I",Cases!C31="F")),IF(M31="DA",Accounts!C$3,CONCATENATE(
   IF(B31="EB",Accounts!E$3,""
   ),IF(B31="EL",Accounts!G$3,""
   ),IF(AND(B31="OA",Cases!B31="3"),Accounts!G$3,""
   ),IF(AND(B31="OA",Cases!B31="Z"),Accounts!E$3,""
   )
  )
 ),IF(M31="DA",Accounts!C$12,CONCATENATE(
   IF(B31="EB",Accounts!E$12,""
   ),IF(B31="EL",Accounts!G$12,""
   ),IF(AND(B31="OA",Cases!B31="3"),Accounts!G$12,""
   ),IF(AND(B31="OA",Cases!B31="Z"),Accounts!E$12,""
   )
  )
 )
)
))</f>
        <v>HU06104000237157525056551039</v>
      </c>
      <c r="T31" t="str">
        <f>IF(Cases!F31="SHA","SLEV",IF(Cases!F31="OUR","DEBT",IF(Cases!F31="BEN","CRED","")))</f>
        <v/>
      </c>
      <c r="U31" s="5" t="str">
        <f>IF(Cases!H31="N","Instrukciók","")</f>
        <v>Instrukciók</v>
      </c>
      <c r="V31" s="5" t="str">
        <f>IF(Cases!E31="I","URGP","")</f>
        <v/>
      </c>
      <c r="W31" t="str">
        <f>Cases!L31</f>
        <v>Közl-049  -Ebank lakossági-KötelezettSzla FCY-FCY-EQ átvezetés-KöltsVis Nincs</v>
      </c>
    </row>
    <row r="32" spans="1:23" x14ac:dyDescent="0.3">
      <c r="A32" t="str">
        <f>CONCATENATE(IF(B32="EB",CONCATENATE(IF(Cases!B32&lt;&gt;"7","EBNG","EBNL"),TEXT(Refszámok!$B$1+ROW()-2,"000000000000")),""),IF(B32="EL",CONCATENATE("E",TEXT(Refszámok!$B$2+ROW()-2,"0000000000"),"00001"),""),IF(B32="OA",CONCATENATE("EBNGOA",TEXT(Refszámok!$B$3+ROW()-2,"0000000000")),""))</f>
        <v>EBNG000000901031</v>
      </c>
      <c r="B32" t="str">
        <f>CONCATENATE(IF(Cases!B32="E","EL",""),IF(Cases!B32="B","EB",""),IF(Cases!B32="Q","EB",""),IF(Cases!B32="7","EB",""),IF(Cases!B32="Z","OA",""),IF(Cases!B32="3","OA",""))</f>
        <v>EB</v>
      </c>
      <c r="C32" t="str">
        <f t="shared" si="0"/>
        <v>EBNG000000901031</v>
      </c>
      <c r="D32" t="str">
        <f>IF(Cases!K32="Y","2018-11-10","")</f>
        <v/>
      </c>
      <c r="E32" s="5" t="str">
        <f>IF(Cases!C32="Q","BANKKÁRTYA ELSZ",IF(OR(Cases!C32="A",Cases!C32="E",Cases!C32="B",Cases!C32="K",Cases!C32="M"),CONCATENATE(IF(B32="EB",Accounts!B$7,""),IF(B32="EL",Accounts!B$8,""),IF(AND(B32="OA",Cases!B32="3"),Accounts!B$8,""),IF(AND(B32="OA",Cases!B32="Z"),Accounts!B$7,"")),CONCATENATE(IF(B32="EB",Accounts!B$9,""),IF(B32="EL",Accounts!B$10,""),IF(AND(B32="OA",Cases!B32="3"),Accounts!B$10,""),IF(AND(B32="OA",Cases!B32="Z"),Accounts!B$9,""))))</f>
        <v>KALOCZKAY JNÉ EUR</v>
      </c>
      <c r="F32" s="5" t="str">
        <f>IF(Cases!C32="Q","0983731042101",IF(OR(Cases!C32="A",Cases!C32="E",Cases!C32="B",Cases!C32="K",Cases!C32="M"),CONCATENATE(IF(B32="EB",Accounts!C$7,""),IF(B32="EL",Accounts!C$8,""),IF(AND(B32="OA",Cases!B32="3"),Accounts!C$8,""),IF(AND(B32="OA",Cases!B32="Z"),Accounts!C$7,"")),CONCATENATE(IF(B32="EB",Accounts!C$9,""),IF(B32="EL",Accounts!C$10,""),IF(AND(B32="OA",Cases!B32="3"),Accounts!C$10,""),IF(AND(B32="OA",Cases!B32="Z"),Accounts!C$9,""))))</f>
        <v>0002G94287102</v>
      </c>
      <c r="G32" t="s">
        <v>17</v>
      </c>
      <c r="H32" s="5" t="str">
        <f t="shared" si="1"/>
        <v>KALOCZKAY JNÉ EUR</v>
      </c>
      <c r="I32" t="s">
        <v>18</v>
      </c>
      <c r="J32" t="str">
        <f t="shared" si="2"/>
        <v>EBNG000000901031</v>
      </c>
      <c r="K32" t="str">
        <f t="shared" si="3"/>
        <v>EBNG000000901031</v>
      </c>
      <c r="L32" s="2" t="s">
        <v>22</v>
      </c>
      <c r="M32" s="2" t="str">
        <f>IF(OR(Cases!C32="A",Cases!C32="C",Cases!C32="G",Cases!C32="J",Cases!C32="O"),"DV","DA")</f>
        <v>DA</v>
      </c>
      <c r="N32" t="s">
        <v>1207</v>
      </c>
      <c r="O32" t="str">
        <f>IF(OR(Cases!C32="A",Cases!C32="B",Cases!C32="C",Cases!C32="E",Cases!C32="F",Cases!C32="I",Cases!C32="J",Cases!C32="K",Cases!C32="L",Cases!C32="Q"),"EUR","HUF")</f>
        <v>HUF</v>
      </c>
      <c r="P32" s="5" t="str">
        <f t="shared" si="4"/>
        <v>2</v>
      </c>
      <c r="Q32" t="str">
        <f>IF(Cases!I32="Y","INTC","")</f>
        <v/>
      </c>
      <c r="R32" t="str">
        <f>IF(OR(Cases!C32="K",Cases!C32="L"),IF(M32="DA",Accounts!B$1,CONCATENATE(
IF(B32="EB",Accounts!D$1,""
),IF(B32="EL",Accounts!F$1,""
),IF(AND(B32="OA",Cases!B32="3"),Accounts!F$1,""
),IF(AND(B32="OA",Cases!B32="Z"),Accounts!D$1,""
)
)
),IF(OR(Cases!C32="B",Cases!C32="I",Cases!C32="O",Cases!C32="J",Cases!C32="H"),IF(M32="DA",Accounts!B$4,CONCATENATE(
IF(B32="EB",Accounts!D$4,""
),IF(B32="EL",Accounts!F$4,""
),IF(AND(B32="OA",Cases!B32="3"),Accounts!F$4,""
),IF(AND(B32="OA",Cases!B32="Z"),Accounts!D$4,""
)
)
),IF(OR(Cases!C32="D",Cases!C32="G",Cases!C32="O",Cases!C32="H",Cases!C32="M",AND(Cases!D32="I",Cases!C32="C"),AND(Cases!D32="I",Cases!C32="F")),IF(M32="DA",Accounts!B$3,CONCATENATE(
IF(B32="EB",Accounts!D$3,""
),IF(B32="EL",Accounts!F$3,""
),IF(AND(B32="OA",Cases!B32="3"),Accounts!F$3,""
),IF(AND(B32="OA",Cases!B32="Z"),Accounts!D$3,""
)
)
),IF(M32="DA",Accounts!B$12,CONCATENATE(
IF(B32="EB",Accounts!D$12,""
),IF(B32="EL",Accounts!F$12,""
),IF(AND(B32="OA",Cases!B32="3"),Accounts!F$12,""
),IF(AND(B32="OA",Cases!B32="Z"),Accounts!D$12,""
)
)
)
)
))</f>
        <v>SZIKSZAI TAMARA</v>
      </c>
      <c r="S32" t="str">
        <f>IF(OR(Cases!C32="K",Cases!C32="L"),IF(M32="DA",Accounts!C$1,CONCATENATE(
   IF(B32="EB",Accounts!E$1,""
   ),IF(B32="EL",Accounts!G$1,""
   ),IF(AND(B32="OA",Cases!B32="3"),Accounts!G$1,""
   ),IF(AND(B32="OA",Cases!B32="Z"),Accounts!E$1,""
   )
  )
 ),IF(OR(Cases!C32="B",Cases!C32="I",Cases!C32="O",Cases!C32="J",Cases!C32="H"),IF(M32="DA",Accounts!C$4,CONCATENATE(
   IF(B32="EB",Accounts!E$4,""
   ),IF(B32="EL",Accounts!G$4,""
   ),IF(AND(B32="OA",Cases!B32="3"),Accounts!G$4,""
   ),IF(AND(B32="OA",Cases!B32="Z"),Accounts!E$4,""
   )
  )
 ),IF(OR(Cases!C32="D",Cases!C32="G",Cases!C32="O",Cases!C32="H",Cases!C32="M",AND(Cases!D32="I",Cases!C32="C"),AND(Cases!D32="I",Cases!C32="F")),IF(M32="DA",Accounts!C$3,CONCATENATE(
   IF(B32="EB",Accounts!E$3,""
   ),IF(B32="EL",Accounts!G$3,""
   ),IF(AND(B32="OA",Cases!B32="3"),Accounts!G$3,""
   ),IF(AND(B32="OA",Cases!B32="Z"),Accounts!E$3,""
   )
  )
 ),IF(M32="DA",Accounts!C$12,CONCATENATE(
   IF(B32="EB",Accounts!E$12,""
   ),IF(B32="EL",Accounts!G$12,""
   ),IF(AND(B32="OA",Cases!B32="3"),Accounts!G$12,""
   ),IF(AND(B32="OA",Cases!B32="Z"),Accounts!E$12,""
   )
  )
 )
)
))</f>
        <v>HU20104000237157565454551000</v>
      </c>
      <c r="T32" t="str">
        <f>IF(Cases!F32="SHA","SLEV",IF(Cases!F32="OUR","DEBT",IF(Cases!F32="BEN","CRED","")))</f>
        <v/>
      </c>
      <c r="U32" s="5" t="str">
        <f>IF(Cases!H32="N","Instrukciók","")</f>
        <v>Instrukciók</v>
      </c>
      <c r="V32" s="5" t="str">
        <f>IF(Cases!E32="I","URGP","")</f>
        <v>URGP</v>
      </c>
      <c r="W32" t="str">
        <f>Cases!L32</f>
        <v>Közl-066  -Forint konverziós-Ebank lakossági-KötelezettSzla FCY-HUF-EQ átutalás-Konverziós-Sürgős/AzonKonv-KöltsVis Nincs</v>
      </c>
    </row>
    <row r="33" spans="1:23" x14ac:dyDescent="0.3">
      <c r="A33" t="str">
        <f>CONCATENATE(IF(B33="EB",CONCATENATE(IF(Cases!B33&lt;&gt;"7","EBNG","EBNL"),TEXT(Refszámok!$B$1+ROW()-2,"000000000000")),""),IF(B33="EL",CONCATENATE("E",TEXT(Refszámok!$B$2+ROW()-2,"0000000000"),"00001"),""),IF(B33="OA",CONCATENATE("EBNGOA",TEXT(Refszámok!$B$3+ROW()-2,"0000000000")),""))</f>
        <v>EBNG000000901032</v>
      </c>
      <c r="B33" t="str">
        <f>CONCATENATE(IF(Cases!B33="E","EL",""),IF(Cases!B33="B","EB",""),IF(Cases!B33="Q","EB",""),IF(Cases!B33="7","EB",""),IF(Cases!B33="Z","OA",""),IF(Cases!B33="3","OA",""))</f>
        <v>EB</v>
      </c>
      <c r="C33" t="str">
        <f t="shared" si="0"/>
        <v>EBNG000000901032</v>
      </c>
      <c r="D33" t="str">
        <f>IF(Cases!K33="Y","2018-11-10","")</f>
        <v/>
      </c>
      <c r="E33" s="5" t="str">
        <f>IF(Cases!C33="Q","BANKKÁRTYA ELSZ",IF(OR(Cases!C33="A",Cases!C33="E",Cases!C33="B",Cases!C33="K",Cases!C33="M"),CONCATENATE(IF(B33="EB",Accounts!B$7,""),IF(B33="EL",Accounts!B$8,""),IF(AND(B33="OA",Cases!B33="3"),Accounts!B$8,""),IF(AND(B33="OA",Cases!B33="Z"),Accounts!B$7,"")),CONCATENATE(IF(B33="EB",Accounts!B$9,""),IF(B33="EL",Accounts!B$10,""),IF(AND(B33="OA",Cases!B33="3"),Accounts!B$10,""),IF(AND(B33="OA",Cases!B33="Z"),Accounts!B$9,""))))</f>
        <v>KALOCZKAY JNÉ EUR</v>
      </c>
      <c r="F33" s="5" t="str">
        <f>IF(Cases!C33="Q","0983731042101",IF(OR(Cases!C33="A",Cases!C33="E",Cases!C33="B",Cases!C33="K",Cases!C33="M"),CONCATENATE(IF(B33="EB",Accounts!C$7,""),IF(B33="EL",Accounts!C$8,""),IF(AND(B33="OA",Cases!B33="3"),Accounts!C$8,""),IF(AND(B33="OA",Cases!B33="Z"),Accounts!C$7,"")),CONCATENATE(IF(B33="EB",Accounts!C$9,""),IF(B33="EL",Accounts!C$10,""),IF(AND(B33="OA",Cases!B33="3"),Accounts!C$10,""),IF(AND(B33="OA",Cases!B33="Z"),Accounts!C$9,""))))</f>
        <v>0002G94287102</v>
      </c>
      <c r="G33" t="s">
        <v>17</v>
      </c>
      <c r="H33" s="5" t="str">
        <f t="shared" si="1"/>
        <v>KALOCZKAY JNÉ EUR</v>
      </c>
      <c r="I33" t="s">
        <v>18</v>
      </c>
      <c r="J33" t="str">
        <f t="shared" si="2"/>
        <v>EBNG000000901032</v>
      </c>
      <c r="K33" t="str">
        <f t="shared" si="3"/>
        <v>EBNG000000901032</v>
      </c>
      <c r="L33" s="2" t="s">
        <v>22</v>
      </c>
      <c r="M33" s="2" t="str">
        <f>IF(OR(Cases!C33="A",Cases!C33="C",Cases!C33="G",Cases!C33="J",Cases!C33="O"),"DV","DA")</f>
        <v>DA</v>
      </c>
      <c r="N33" t="s">
        <v>1207</v>
      </c>
      <c r="O33" t="str">
        <f>IF(OR(Cases!C33="A",Cases!C33="B",Cases!C33="C",Cases!C33="E",Cases!C33="F",Cases!C33="I",Cases!C33="J",Cases!C33="K",Cases!C33="L",Cases!C33="Q"),"EUR","HUF")</f>
        <v>HUF</v>
      </c>
      <c r="P33" s="5" t="str">
        <f t="shared" si="4"/>
        <v>2</v>
      </c>
      <c r="Q33" t="str">
        <f>IF(Cases!I33="Y","INTC","")</f>
        <v/>
      </c>
      <c r="R33" t="str">
        <f>IF(OR(Cases!C33="K",Cases!C33="L"),IF(M33="DA",Accounts!B$1,CONCATENATE(
IF(B33="EB",Accounts!D$1,""
),IF(B33="EL",Accounts!F$1,""
),IF(AND(B33="OA",Cases!B33="3"),Accounts!F$1,""
),IF(AND(B33="OA",Cases!B33="Z"),Accounts!D$1,""
)
)
),IF(OR(Cases!C33="B",Cases!C33="I",Cases!C33="O",Cases!C33="J",Cases!C33="H"),IF(M33="DA",Accounts!B$4,CONCATENATE(
IF(B33="EB",Accounts!D$4,""
),IF(B33="EL",Accounts!F$4,""
),IF(AND(B33="OA",Cases!B33="3"),Accounts!F$4,""
),IF(AND(B33="OA",Cases!B33="Z"),Accounts!D$4,""
)
)
),IF(OR(Cases!C33="D",Cases!C33="G",Cases!C33="O",Cases!C33="H",Cases!C33="M",AND(Cases!D33="I",Cases!C33="C"),AND(Cases!D33="I",Cases!C33="F")),IF(M33="DA",Accounts!B$3,CONCATENATE(
IF(B33="EB",Accounts!D$3,""
),IF(B33="EL",Accounts!F$3,""
),IF(AND(B33="OA",Cases!B33="3"),Accounts!F$3,""
),IF(AND(B33="OA",Cases!B33="Z"),Accounts!D$3,""
)
)
),IF(M33="DA",Accounts!B$12,CONCATENATE(
IF(B33="EB",Accounts!D$12,""
),IF(B33="EL",Accounts!F$12,""
),IF(AND(B33="OA",Cases!B33="3"),Accounts!F$12,""
),IF(AND(B33="OA",Cases!B33="Z"),Accounts!D$12,""
)
)
)
)
))</f>
        <v>SZIKSZAI TAMARA</v>
      </c>
      <c r="S33" t="str">
        <f>IF(OR(Cases!C33="K",Cases!C33="L"),IF(M33="DA",Accounts!C$1,CONCATENATE(
   IF(B33="EB",Accounts!E$1,""
   ),IF(B33="EL",Accounts!G$1,""
   ),IF(AND(B33="OA",Cases!B33="3"),Accounts!G$1,""
   ),IF(AND(B33="OA",Cases!B33="Z"),Accounts!E$1,""
   )
  )
 ),IF(OR(Cases!C33="B",Cases!C33="I",Cases!C33="O",Cases!C33="J",Cases!C33="H"),IF(M33="DA",Accounts!C$4,CONCATENATE(
   IF(B33="EB",Accounts!E$4,""
   ),IF(B33="EL",Accounts!G$4,""
   ),IF(AND(B33="OA",Cases!B33="3"),Accounts!G$4,""
   ),IF(AND(B33="OA",Cases!B33="Z"),Accounts!E$4,""
   )
  )
 ),IF(OR(Cases!C33="D",Cases!C33="G",Cases!C33="O",Cases!C33="H",Cases!C33="M",AND(Cases!D33="I",Cases!C33="C"),AND(Cases!D33="I",Cases!C33="F")),IF(M33="DA",Accounts!C$3,CONCATENATE(
   IF(B33="EB",Accounts!E$3,""
   ),IF(B33="EL",Accounts!G$3,""
   ),IF(AND(B33="OA",Cases!B33="3"),Accounts!G$3,""
   ),IF(AND(B33="OA",Cases!B33="Z"),Accounts!E$3,""
   )
  )
 ),IF(M33="DA",Accounts!C$12,CONCATENATE(
   IF(B33="EB",Accounts!E$12,""
   ),IF(B33="EL",Accounts!G$12,""
   ),IF(AND(B33="OA",Cases!B33="3"),Accounts!G$12,""
   ),IF(AND(B33="OA",Cases!B33="Z"),Accounts!E$12,""
   )
  )
 )
)
))</f>
        <v>HU20104000237157565454551000</v>
      </c>
      <c r="T33" t="str">
        <f>IF(Cases!F33="SHA","SLEV",IF(Cases!F33="OUR","DEBT",IF(Cases!F33="BEN","CRED","")))</f>
        <v/>
      </c>
      <c r="U33" s="5" t="str">
        <f>IF(Cases!H33="N","Instrukciók","")</f>
        <v>Instrukciók</v>
      </c>
      <c r="V33" s="5" t="str">
        <f>IF(Cases!E33="I","URGP","")</f>
        <v/>
      </c>
      <c r="W33" t="str">
        <f>Cases!L33</f>
        <v>Közl-066  -Forint konverziós-Ebank lakossági-KötelezettSzla FCY-HUF-EQ átutalás-Konverziós-KöltsVis Nincs</v>
      </c>
    </row>
    <row r="34" spans="1:23" x14ac:dyDescent="0.3">
      <c r="A34" t="str">
        <f>CONCATENATE(IF(B34="EB",CONCATENATE(IF(Cases!B34&lt;&gt;"7","EBNG","EBNL"),TEXT(Refszámok!$B$1+ROW()-2,"000000000000")),""),IF(B34="EL",CONCATENATE("E",TEXT(Refszámok!$B$2+ROW()-2,"0000000000"),"00001"),""),IF(B34="OA",CONCATENATE("EBNGOA",TEXT(Refszámok!$B$3+ROW()-2,"0000000000")),""))</f>
        <v>EBNG000000901033</v>
      </c>
      <c r="B34" t="str">
        <f>CONCATENATE(IF(Cases!B34="E","EL",""),IF(Cases!B34="B","EB",""),IF(Cases!B34="Q","EB",""),IF(Cases!B34="7","EB",""),IF(Cases!B34="Z","OA",""),IF(Cases!B34="3","OA",""))</f>
        <v>EB</v>
      </c>
      <c r="C34" t="str">
        <f t="shared" si="0"/>
        <v>EBNG000000901033</v>
      </c>
      <c r="D34" t="str">
        <f>IF(Cases!K34="Y","2018-11-10","")</f>
        <v/>
      </c>
      <c r="E34" s="5" t="str">
        <f>IF(Cases!C34="Q","BANKKÁRTYA ELSZ",IF(OR(Cases!C34="A",Cases!C34="E",Cases!C34="B",Cases!C34="K",Cases!C34="M"),CONCATENATE(IF(B34="EB",Accounts!B$7,""),IF(B34="EL",Accounts!B$8,""),IF(AND(B34="OA",Cases!B34="3"),Accounts!B$8,""),IF(AND(B34="OA",Cases!B34="Z"),Accounts!B$7,"")),CONCATENATE(IF(B34="EB",Accounts!B$9,""),IF(B34="EL",Accounts!B$10,""),IF(AND(B34="OA",Cases!B34="3"),Accounts!B$10,""),IF(AND(B34="OA",Cases!B34="Z"),Accounts!B$9,""))))</f>
        <v>KALOCZKAY JNÉ EUR</v>
      </c>
      <c r="F34" s="5" t="str">
        <f>IF(Cases!C34="Q","0983731042101",IF(OR(Cases!C34="A",Cases!C34="E",Cases!C34="B",Cases!C34="K",Cases!C34="M"),CONCATENATE(IF(B34="EB",Accounts!C$7,""),IF(B34="EL",Accounts!C$8,""),IF(AND(B34="OA",Cases!B34="3"),Accounts!C$8,""),IF(AND(B34="OA",Cases!B34="Z"),Accounts!C$7,"")),CONCATENATE(IF(B34="EB",Accounts!C$9,""),IF(B34="EL",Accounts!C$10,""),IF(AND(B34="OA",Cases!B34="3"),Accounts!C$10,""),IF(AND(B34="OA",Cases!B34="Z"),Accounts!C$9,""))))</f>
        <v>0002G94287102</v>
      </c>
      <c r="G34" t="s">
        <v>17</v>
      </c>
      <c r="H34" s="5" t="str">
        <f t="shared" si="1"/>
        <v>KALOCZKAY JNÉ EUR</v>
      </c>
      <c r="I34" t="s">
        <v>18</v>
      </c>
      <c r="J34" t="str">
        <f t="shared" si="2"/>
        <v>EBNG000000901033</v>
      </c>
      <c r="K34" t="str">
        <f t="shared" si="3"/>
        <v>EBNG000000901033</v>
      </c>
      <c r="L34" s="2" t="s">
        <v>22</v>
      </c>
      <c r="M34" s="2" t="str">
        <f>IF(OR(Cases!C34="A",Cases!C34="C",Cases!C34="G",Cases!C34="J",Cases!C34="O"),"DV","DA")</f>
        <v>DV</v>
      </c>
      <c r="N34" t="s">
        <v>1207</v>
      </c>
      <c r="O34" t="str">
        <f>IF(OR(Cases!C34="A",Cases!C34="B",Cases!C34="C",Cases!C34="E",Cases!C34="F",Cases!C34="I",Cases!C34="J",Cases!C34="K",Cases!C34="L",Cases!C34="Q"),"EUR","HUF")</f>
        <v>HUF</v>
      </c>
      <c r="P34" s="5" t="str">
        <f t="shared" si="4"/>
        <v>2</v>
      </c>
      <c r="Q34" t="str">
        <f>IF(Cases!I34="Y","INTC","")</f>
        <v/>
      </c>
      <c r="R34" t="str">
        <f>IF(OR(Cases!C34="K",Cases!C34="L"),IF(M34="DA",Accounts!B$1,CONCATENATE(
IF(B34="EB",Accounts!D$1,""
),IF(B34="EL",Accounts!F$1,""
),IF(AND(B34="OA",Cases!B34="3"),Accounts!F$1,""
),IF(AND(B34="OA",Cases!B34="Z"),Accounts!D$1,""
)
)
),IF(OR(Cases!C34="B",Cases!C34="I",Cases!C34="O",Cases!C34="J",Cases!C34="H"),IF(M34="DA",Accounts!B$4,CONCATENATE(
IF(B34="EB",Accounts!D$4,""
),IF(B34="EL",Accounts!F$4,""
),IF(AND(B34="OA",Cases!B34="3"),Accounts!F$4,""
),IF(AND(B34="OA",Cases!B34="Z"),Accounts!D$4,""
)
)
),IF(OR(Cases!C34="D",Cases!C34="G",Cases!C34="O",Cases!C34="H",Cases!C34="M",AND(Cases!D34="I",Cases!C34="C"),AND(Cases!D34="I",Cases!C34="F")),IF(M34="DA",Accounts!B$3,CONCATENATE(
IF(B34="EB",Accounts!D$3,""
),IF(B34="EL",Accounts!F$3,""
),IF(AND(B34="OA",Cases!B34="3"),Accounts!F$3,""
),IF(AND(B34="OA",Cases!B34="Z"),Accounts!D$3,""
)
)
),IF(M34="DA",Accounts!B$12,CONCATENATE(
IF(B34="EB",Accounts!D$12,""
),IF(B34="EL",Accounts!F$12,""
),IF(AND(B34="OA",Cases!B34="3"),Accounts!F$12,""
),IF(AND(B34="OA",Cases!B34="Z"),Accounts!D$12,""
)
)
)
)
))</f>
        <v>KALOCZKAY JNÉ</v>
      </c>
      <c r="S34" t="str">
        <f>IF(OR(Cases!C34="K",Cases!C34="L"),IF(M34="DA",Accounts!C$1,CONCATENATE(
   IF(B34="EB",Accounts!E$1,""
   ),IF(B34="EL",Accounts!G$1,""
   ),IF(AND(B34="OA",Cases!B34="3"),Accounts!G$1,""
   ),IF(AND(B34="OA",Cases!B34="Z"),Accounts!E$1,""
   )
  )
 ),IF(OR(Cases!C34="B",Cases!C34="I",Cases!C34="O",Cases!C34="J",Cases!C34="H"),IF(M34="DA",Accounts!C$4,CONCATENATE(
   IF(B34="EB",Accounts!E$4,""
   ),IF(B34="EL",Accounts!G$4,""
   ),IF(AND(B34="OA",Cases!B34="3"),Accounts!G$4,""
   ),IF(AND(B34="OA",Cases!B34="Z"),Accounts!E$4,""
   )
  )
 ),IF(OR(Cases!C34="D",Cases!C34="G",Cases!C34="O",Cases!C34="H",Cases!C34="M",AND(Cases!D34="I",Cases!C34="C"),AND(Cases!D34="I",Cases!C34="F")),IF(M34="DA",Accounts!C$3,CONCATENATE(
   IF(B34="EB",Accounts!E$3,""
   ),IF(B34="EL",Accounts!G$3,""
   ),IF(AND(B34="OA",Cases!B34="3"),Accounts!G$3,""
   ),IF(AND(B34="OA",Cases!B34="Z"),Accounts!E$3,""
   )
  )
 ),IF(M34="DA",Accounts!C$12,CONCATENATE(
   IF(B34="EB",Accounts!E$12,""
   ),IF(B34="EL",Accounts!G$12,""
   ),IF(AND(B34="OA",Cases!B34="3"),Accounts!G$12,""
   ),IF(AND(B34="OA",Cases!B34="Z"),Accounts!E$12,""
   )
  )
 )
)
))</f>
        <v>HU72104000237157525056551015</v>
      </c>
      <c r="T34" t="str">
        <f>IF(Cases!F34="SHA","SLEV",IF(Cases!F34="OUR","DEBT",IF(Cases!F34="BEN","CRED","")))</f>
        <v/>
      </c>
      <c r="U34" s="5" t="str">
        <f>IF(Cases!H34="N","Instrukciók","")</f>
        <v>Instrukciók</v>
      </c>
      <c r="V34" s="5" t="str">
        <f>IF(Cases!E34="I","URGP","")</f>
        <v>URGP</v>
      </c>
      <c r="W34" t="str">
        <f>Cases!L34</f>
        <v>Közl-07H  -Forint konverziós-Ebank lakossági-KötelezettSzla FCY-HUF-EQ átvezetés-Konverziós-Sürgős/AzonKonv-KöltsVis Nincs</v>
      </c>
    </row>
    <row r="35" spans="1:23" x14ac:dyDescent="0.3">
      <c r="A35" t="str">
        <f>CONCATENATE(IF(B35="EB",CONCATENATE(IF(Cases!B35&lt;&gt;"7","EBNG","EBNL"),TEXT(Refszámok!$B$1+ROW()-2,"000000000000")),""),IF(B35="EL",CONCATENATE("E",TEXT(Refszámok!$B$2+ROW()-2,"0000000000"),"00001"),""),IF(B35="OA",CONCATENATE("EBNGOA",TEXT(Refszámok!$B$3+ROW()-2,"0000000000")),""))</f>
        <v>EBNG000000901034</v>
      </c>
      <c r="B35" t="str">
        <f>CONCATENATE(IF(Cases!B35="E","EL",""),IF(Cases!B35="B","EB",""),IF(Cases!B35="Q","EB",""),IF(Cases!B35="7","EB",""),IF(Cases!B35="Z","OA",""),IF(Cases!B35="3","OA",""))</f>
        <v>EB</v>
      </c>
      <c r="C35" t="str">
        <f t="shared" si="0"/>
        <v>EBNG000000901034</v>
      </c>
      <c r="D35" t="str">
        <f>IF(Cases!K35="Y","2018-11-10","")</f>
        <v/>
      </c>
      <c r="E35" s="5" t="str">
        <f>IF(Cases!C35="Q","BANKKÁRTYA ELSZ",IF(OR(Cases!C35="A",Cases!C35="E",Cases!C35="B",Cases!C35="K",Cases!C35="M"),CONCATENATE(IF(B35="EB",Accounts!B$7,""),IF(B35="EL",Accounts!B$8,""),IF(AND(B35="OA",Cases!B35="3"),Accounts!B$8,""),IF(AND(B35="OA",Cases!B35="Z"),Accounts!B$7,"")),CONCATENATE(IF(B35="EB",Accounts!B$9,""),IF(B35="EL",Accounts!B$10,""),IF(AND(B35="OA",Cases!B35="3"),Accounts!B$10,""),IF(AND(B35="OA",Cases!B35="Z"),Accounts!B$9,""))))</f>
        <v>KALOCZKAY JNÉ EUR</v>
      </c>
      <c r="F35" s="5" t="str">
        <f>IF(Cases!C35="Q","0983731042101",IF(OR(Cases!C35="A",Cases!C35="E",Cases!C35="B",Cases!C35="K",Cases!C35="M"),CONCATENATE(IF(B35="EB",Accounts!C$7,""),IF(B35="EL",Accounts!C$8,""),IF(AND(B35="OA",Cases!B35="3"),Accounts!C$8,""),IF(AND(B35="OA",Cases!B35="Z"),Accounts!C$7,"")),CONCATENATE(IF(B35="EB",Accounts!C$9,""),IF(B35="EL",Accounts!C$10,""),IF(AND(B35="OA",Cases!B35="3"),Accounts!C$10,""),IF(AND(B35="OA",Cases!B35="Z"),Accounts!C$9,""))))</f>
        <v>0002G94287102</v>
      </c>
      <c r="G35" t="s">
        <v>17</v>
      </c>
      <c r="H35" s="5" t="str">
        <f t="shared" si="1"/>
        <v>KALOCZKAY JNÉ EUR</v>
      </c>
      <c r="I35" t="s">
        <v>18</v>
      </c>
      <c r="J35" t="str">
        <f t="shared" si="2"/>
        <v>EBNG000000901034</v>
      </c>
      <c r="K35" t="str">
        <f t="shared" si="3"/>
        <v>EBNG000000901034</v>
      </c>
      <c r="L35" s="2" t="s">
        <v>22</v>
      </c>
      <c r="M35" s="2" t="str">
        <f>IF(OR(Cases!C35="A",Cases!C35="C",Cases!C35="G",Cases!C35="J",Cases!C35="O"),"DV","DA")</f>
        <v>DV</v>
      </c>
      <c r="N35" t="s">
        <v>1207</v>
      </c>
      <c r="O35" t="str">
        <f>IF(OR(Cases!C35="A",Cases!C35="B",Cases!C35="C",Cases!C35="E",Cases!C35="F",Cases!C35="I",Cases!C35="J",Cases!C35="K",Cases!C35="L",Cases!C35="Q"),"EUR","HUF")</f>
        <v>HUF</v>
      </c>
      <c r="P35" s="5" t="str">
        <f t="shared" si="4"/>
        <v>2</v>
      </c>
      <c r="Q35" t="str">
        <f>IF(Cases!I35="Y","INTC","")</f>
        <v/>
      </c>
      <c r="R35" t="str">
        <f>IF(OR(Cases!C35="K",Cases!C35="L"),IF(M35="DA",Accounts!B$1,CONCATENATE(
IF(B35="EB",Accounts!D$1,""
),IF(B35="EL",Accounts!F$1,""
),IF(AND(B35="OA",Cases!B35="3"),Accounts!F$1,""
),IF(AND(B35="OA",Cases!B35="Z"),Accounts!D$1,""
)
)
),IF(OR(Cases!C35="B",Cases!C35="I",Cases!C35="O",Cases!C35="J",Cases!C35="H"),IF(M35="DA",Accounts!B$4,CONCATENATE(
IF(B35="EB",Accounts!D$4,""
),IF(B35="EL",Accounts!F$4,""
),IF(AND(B35="OA",Cases!B35="3"),Accounts!F$4,""
),IF(AND(B35="OA",Cases!B35="Z"),Accounts!D$4,""
)
)
),IF(OR(Cases!C35="D",Cases!C35="G",Cases!C35="O",Cases!C35="H",Cases!C35="M",AND(Cases!D35="I",Cases!C35="C"),AND(Cases!D35="I",Cases!C35="F")),IF(M35="DA",Accounts!B$3,CONCATENATE(
IF(B35="EB",Accounts!D$3,""
),IF(B35="EL",Accounts!F$3,""
),IF(AND(B35="OA",Cases!B35="3"),Accounts!F$3,""
),IF(AND(B35="OA",Cases!B35="Z"),Accounts!D$3,""
)
)
),IF(M35="DA",Accounts!B$12,CONCATENATE(
IF(B35="EB",Accounts!D$12,""
),IF(B35="EL",Accounts!F$12,""
),IF(AND(B35="OA",Cases!B35="3"),Accounts!F$12,""
),IF(AND(B35="OA",Cases!B35="Z"),Accounts!D$12,""
)
)
)
)
))</f>
        <v>KALOCZKAY JNÉ</v>
      </c>
      <c r="S35" t="str">
        <f>IF(OR(Cases!C35="K",Cases!C35="L"),IF(M35="DA",Accounts!C$1,CONCATENATE(
   IF(B35="EB",Accounts!E$1,""
   ),IF(B35="EL",Accounts!G$1,""
   ),IF(AND(B35="OA",Cases!B35="3"),Accounts!G$1,""
   ),IF(AND(B35="OA",Cases!B35="Z"),Accounts!E$1,""
   )
  )
 ),IF(OR(Cases!C35="B",Cases!C35="I",Cases!C35="O",Cases!C35="J",Cases!C35="H"),IF(M35="DA",Accounts!C$4,CONCATENATE(
   IF(B35="EB",Accounts!E$4,""
   ),IF(B35="EL",Accounts!G$4,""
   ),IF(AND(B35="OA",Cases!B35="3"),Accounts!G$4,""
   ),IF(AND(B35="OA",Cases!B35="Z"),Accounts!E$4,""
   )
  )
 ),IF(OR(Cases!C35="D",Cases!C35="G",Cases!C35="O",Cases!C35="H",Cases!C35="M",AND(Cases!D35="I",Cases!C35="C"),AND(Cases!D35="I",Cases!C35="F")),IF(M35="DA",Accounts!C$3,CONCATENATE(
   IF(B35="EB",Accounts!E$3,""
   ),IF(B35="EL",Accounts!G$3,""
   ),IF(AND(B35="OA",Cases!B35="3"),Accounts!G$3,""
   ),IF(AND(B35="OA",Cases!B35="Z"),Accounts!E$3,""
   )
  )
 ),IF(M35="DA",Accounts!C$12,CONCATENATE(
   IF(B35="EB",Accounts!E$12,""
   ),IF(B35="EL",Accounts!G$12,""
   ),IF(AND(B35="OA",Cases!B35="3"),Accounts!G$12,""
   ),IF(AND(B35="OA",Cases!B35="Z"),Accounts!E$12,""
   )
  )
 )
)
))</f>
        <v>HU72104000237157525056551015</v>
      </c>
      <c r="T35" t="str">
        <f>IF(Cases!F35="SHA","SLEV",IF(Cases!F35="OUR","DEBT",IF(Cases!F35="BEN","CRED","")))</f>
        <v/>
      </c>
      <c r="U35" s="5" t="str">
        <f>IF(Cases!H35="N","Instrukciók","")</f>
        <v>Instrukciók</v>
      </c>
      <c r="V35" s="5" t="str">
        <f>IF(Cases!E35="I","URGP","")</f>
        <v/>
      </c>
      <c r="W35" t="str">
        <f>Cases!L35</f>
        <v>Közl-07H  -Forint konverziós-Ebank lakossági-KötelezettSzla FCY-HUF-EQ átvezetés-Konverziós-KöltsVis Nincs</v>
      </c>
    </row>
    <row r="36" spans="1:23" x14ac:dyDescent="0.3">
      <c r="A36" t="str">
        <f>CONCATENATE(IF(B36="EB",CONCATENATE(IF(Cases!B36&lt;&gt;"7","EBNG","EBNL"),TEXT(Refszámok!$B$1+ROW()-2,"000000000000")),""),IF(B36="EL",CONCATENATE("E",TEXT(Refszámok!$B$2+ROW()-2,"0000000000"),"00001"),""),IF(B36="OA",CONCATENATE("EBNGOA",TEXT(Refszámok!$B$3+ROW()-2,"0000000000")),""))</f>
        <v>EBNG000000901035</v>
      </c>
      <c r="B36" t="str">
        <f>CONCATENATE(IF(Cases!B36="E","EL",""),IF(Cases!B36="B","EB",""),IF(Cases!B36="Q","EB",""),IF(Cases!B36="7","EB",""),IF(Cases!B36="Z","OA",""),IF(Cases!B36="3","OA",""))</f>
        <v>EB</v>
      </c>
      <c r="C36" t="str">
        <f t="shared" si="0"/>
        <v>EBNG000000901035</v>
      </c>
      <c r="D36" t="str">
        <f>IF(Cases!K36="Y","2018-11-10","")</f>
        <v/>
      </c>
      <c r="E36" s="5" t="str">
        <f>IF(Cases!C36="Q","BANKKÁRTYA ELSZ",IF(OR(Cases!C36="A",Cases!C36="E",Cases!C36="B",Cases!C36="K",Cases!C36="M"),CONCATENATE(IF(B36="EB",Accounts!B$7,""),IF(B36="EL",Accounts!B$8,""),IF(AND(B36="OA",Cases!B36="3"),Accounts!B$8,""),IF(AND(B36="OA",Cases!B36="Z"),Accounts!B$7,"")),CONCATENATE(IF(B36="EB",Accounts!B$9,""),IF(B36="EL",Accounts!B$10,""),IF(AND(B36="OA",Cases!B36="3"),Accounts!B$10,""),IF(AND(B36="OA",Cases!B36="Z"),Accounts!B$9,""))))</f>
        <v>KALOCZKAY JNÉ</v>
      </c>
      <c r="F36" s="5" t="str">
        <f>IF(Cases!C36="Q","0983731042101",IF(OR(Cases!C36="A",Cases!C36="E",Cases!C36="B",Cases!C36="K",Cases!C36="M"),CONCATENATE(IF(B36="EB",Accounts!C$7,""),IF(B36="EL",Accounts!C$8,""),IF(AND(B36="OA",Cases!B36="3"),Accounts!C$8,""),IF(AND(B36="OA",Cases!B36="Z"),Accounts!C$7,"")),CONCATENATE(IF(B36="EB",Accounts!C$9,""),IF(B36="EL",Accounts!C$10,""),IF(AND(B36="OA",Cases!B36="3"),Accounts!C$10,""),IF(AND(B36="OA",Cases!B36="Z"),Accounts!C$9,""))))</f>
        <v>0002G94287100</v>
      </c>
      <c r="G36" t="s">
        <v>17</v>
      </c>
      <c r="H36" s="5" t="str">
        <f t="shared" si="1"/>
        <v>KALOCZKAY JNÉ</v>
      </c>
      <c r="I36" t="s">
        <v>18</v>
      </c>
      <c r="J36" t="str">
        <f t="shared" si="2"/>
        <v>EBNG000000901035</v>
      </c>
      <c r="K36" t="str">
        <f t="shared" si="3"/>
        <v>EBNG000000901035</v>
      </c>
      <c r="L36" s="2" t="s">
        <v>22</v>
      </c>
      <c r="M36" s="2" t="str">
        <f>IF(OR(Cases!C36="A",Cases!C36="C",Cases!C36="G",Cases!C36="J",Cases!C36="O"),"DV","DA")</f>
        <v>DA</v>
      </c>
      <c r="N36" t="s">
        <v>1207</v>
      </c>
      <c r="O36" t="str">
        <f>IF(OR(Cases!C36="A",Cases!C36="B",Cases!C36="C",Cases!C36="E",Cases!C36="F",Cases!C36="I",Cases!C36="J",Cases!C36="K",Cases!C36="L",Cases!C36="Q"),"EUR","HUF")</f>
        <v>EUR</v>
      </c>
      <c r="P36" s="5" t="str">
        <f t="shared" si="4"/>
        <v>1.3</v>
      </c>
      <c r="Q36" t="str">
        <f>IF(Cases!I36="Y","INTC","")</f>
        <v/>
      </c>
      <c r="R36" t="str">
        <f>IF(OR(Cases!C36="K",Cases!C36="L"),IF(M36="DA",Accounts!B$1,CONCATENATE(
IF(B36="EB",Accounts!D$1,""
),IF(B36="EL",Accounts!F$1,""
),IF(AND(B36="OA",Cases!B36="3"),Accounts!F$1,""
),IF(AND(B36="OA",Cases!B36="Z"),Accounts!D$1,""
)
)
),IF(OR(Cases!C36="B",Cases!C36="I",Cases!C36="O",Cases!C36="J",Cases!C36="H"),IF(M36="DA",Accounts!B$4,CONCATENATE(
IF(B36="EB",Accounts!D$4,""
),IF(B36="EL",Accounts!F$4,""
),IF(AND(B36="OA",Cases!B36="3"),Accounts!F$4,""
),IF(AND(B36="OA",Cases!B36="Z"),Accounts!D$4,""
)
)
),IF(OR(Cases!C36="D",Cases!C36="G",Cases!C36="O",Cases!C36="H",Cases!C36="M",AND(Cases!D36="I",Cases!C36="C"),AND(Cases!D36="I",Cases!C36="F")),IF(M36="DA",Accounts!B$3,CONCATENATE(
IF(B36="EB",Accounts!D$3,""
),IF(B36="EL",Accounts!F$3,""
),IF(AND(B36="OA",Cases!B36="3"),Accounts!F$3,""
),IF(AND(B36="OA",Cases!B36="Z"),Accounts!D$3,""
)
)
),IF(M36="DA",Accounts!B$12,CONCATENATE(
IF(B36="EB",Accounts!D$12,""
),IF(B36="EL",Accounts!F$12,""
),IF(AND(B36="OA",Cases!B36="3"),Accounts!F$12,""
),IF(AND(B36="OA",Cases!B36="Z"),Accounts!D$12,""
)
)
)
)
))</f>
        <v>UPC Magyarország</v>
      </c>
      <c r="S36" t="str">
        <f>IF(OR(Cases!C36="K",Cases!C36="L"),IF(M36="DA",Accounts!C$1,CONCATENATE(
   IF(B36="EB",Accounts!E$1,""
   ),IF(B36="EL",Accounts!G$1,""
   ),IF(AND(B36="OA",Cases!B36="3"),Accounts!G$1,""
   ),IF(AND(B36="OA",Cases!B36="Z"),Accounts!E$1,""
   )
  )
 ),IF(OR(Cases!C36="B",Cases!C36="I",Cases!C36="O",Cases!C36="J",Cases!C36="H"),IF(M36="DA",Accounts!C$4,CONCATENATE(
   IF(B36="EB",Accounts!E$4,""
   ),IF(B36="EL",Accounts!G$4,""
   ),IF(AND(B36="OA",Cases!B36="3"),Accounts!G$4,""
   ),IF(AND(B36="OA",Cases!B36="Z"),Accounts!E$4,""
   )
  )
 ),IF(OR(Cases!C36="D",Cases!C36="G",Cases!C36="O",Cases!C36="H",Cases!C36="M",AND(Cases!D36="I",Cases!C36="C"),AND(Cases!D36="I",Cases!C36="F")),IF(M36="DA",Accounts!C$3,CONCATENATE(
   IF(B36="EB",Accounts!E$3,""
   ),IF(B36="EL",Accounts!G$3,""
   ),IF(AND(B36="OA",Cases!B36="3"),Accounts!G$3,""
   ),IF(AND(B36="OA",Cases!B36="Z"),Accounts!E$3,""
   )
  )
 ),IF(M36="DA",Accounts!C$12,CONCATENATE(
   IF(B36="EB",Accounts!E$12,""
   ),IF(B36="EL",Accounts!G$12,""
   ),IF(AND(B36="OA",Cases!B36="3"),Accounts!G$12,""
   ),IF(AND(B36="OA",Cases!B36="Z"),Accounts!E$12,""
   )
  )
 )
)
))</f>
        <v>HU78104100220021994330000100</v>
      </c>
      <c r="T36" t="str">
        <f>IF(Cases!F36="SHA","SLEV",IF(Cases!F36="OUR","DEBT",IF(Cases!F36="BEN","CRED","")))</f>
        <v/>
      </c>
      <c r="U36" s="5" t="str">
        <f>IF(Cases!H36="N","Instrukciók","")</f>
        <v>Instrukciók</v>
      </c>
      <c r="V36" s="5" t="str">
        <f>IF(Cases!E36="I","URGP","")</f>
        <v/>
      </c>
      <c r="W36" t="str">
        <f>Cases!L36</f>
        <v>Közl-132  -Ebank lakossági-KötelezettSzla HUF-FCY-Bankon belüli átutalás-Konverziós-KöltsVis Nincs</v>
      </c>
    </row>
    <row r="37" spans="1:23" x14ac:dyDescent="0.3">
      <c r="A37" t="str">
        <f>CONCATENATE(IF(B37="EB",CONCATENATE(IF(Cases!B37&lt;&gt;"7","EBNG","EBNL"),TEXT(Refszámok!$B$1+ROW()-2,"000000000000")),""),IF(B37="EL",CONCATENATE("E",TEXT(Refszámok!$B$2+ROW()-2,"0000000000"),"00001"),""),IF(B37="OA",CONCATENATE("EBNGOA",TEXT(Refszámok!$B$3+ROW()-2,"0000000000")),""))</f>
        <v>EBNG000000901036</v>
      </c>
      <c r="B37" t="str">
        <f>CONCATENATE(IF(Cases!B37="E","EL",""),IF(Cases!B37="B","EB",""),IF(Cases!B37="Q","EB",""),IF(Cases!B37="7","EB",""),IF(Cases!B37="Z","OA",""),IF(Cases!B37="3","OA",""))</f>
        <v>EB</v>
      </c>
      <c r="C37" t="str">
        <f t="shared" si="0"/>
        <v>EBNG000000901036</v>
      </c>
      <c r="D37" t="str">
        <f>IF(Cases!K37="Y","2018-11-10","")</f>
        <v/>
      </c>
      <c r="E37" s="5" t="str">
        <f>IF(Cases!C37="Q","BANKKÁRTYA ELSZ",IF(OR(Cases!C37="A",Cases!C37="E",Cases!C37="B",Cases!C37="K",Cases!C37="M"),CONCATENATE(IF(B37="EB",Accounts!B$7,""),IF(B37="EL",Accounts!B$8,""),IF(AND(B37="OA",Cases!B37="3"),Accounts!B$8,""),IF(AND(B37="OA",Cases!B37="Z"),Accounts!B$7,"")),CONCATENATE(IF(B37="EB",Accounts!B$9,""),IF(B37="EL",Accounts!B$10,""),IF(AND(B37="OA",Cases!B37="3"),Accounts!B$10,""),IF(AND(B37="OA",Cases!B37="Z"),Accounts!B$9,""))))</f>
        <v>KALOCZKAY JNÉ</v>
      </c>
      <c r="F37" s="5" t="str">
        <f>IF(Cases!C37="Q","0983731042101",IF(OR(Cases!C37="A",Cases!C37="E",Cases!C37="B",Cases!C37="K",Cases!C37="M"),CONCATENATE(IF(B37="EB",Accounts!C$7,""),IF(B37="EL",Accounts!C$8,""),IF(AND(B37="OA",Cases!B37="3"),Accounts!C$8,""),IF(AND(B37="OA",Cases!B37="Z"),Accounts!C$7,"")),CONCATENATE(IF(B37="EB",Accounts!C$9,""),IF(B37="EL",Accounts!C$10,""),IF(AND(B37="OA",Cases!B37="3"),Accounts!C$10,""),IF(AND(B37="OA",Cases!B37="Z"),Accounts!C$9,""))))</f>
        <v>0002G94287100</v>
      </c>
      <c r="G37" t="s">
        <v>17</v>
      </c>
      <c r="H37" s="5" t="str">
        <f t="shared" si="1"/>
        <v>KALOCZKAY JNÉ</v>
      </c>
      <c r="I37" t="s">
        <v>18</v>
      </c>
      <c r="J37" t="str">
        <f t="shared" si="2"/>
        <v>EBNG000000901036</v>
      </c>
      <c r="K37" t="str">
        <f t="shared" si="3"/>
        <v>EBNG000000901036</v>
      </c>
      <c r="L37" s="2" t="s">
        <v>22</v>
      </c>
      <c r="M37" s="2" t="str">
        <f>IF(OR(Cases!C37="A",Cases!C37="C",Cases!C37="G",Cases!C37="J",Cases!C37="O"),"DV","DA")</f>
        <v>DV</v>
      </c>
      <c r="N37" t="s">
        <v>1207</v>
      </c>
      <c r="O37" t="str">
        <f>IF(OR(Cases!C37="A",Cases!C37="B",Cases!C37="C",Cases!C37="E",Cases!C37="F",Cases!C37="I",Cases!C37="J",Cases!C37="K",Cases!C37="L",Cases!C37="Q"),"EUR","HUF")</f>
        <v>EUR</v>
      </c>
      <c r="P37" s="5" t="str">
        <f t="shared" si="4"/>
        <v>1.3</v>
      </c>
      <c r="Q37" t="str">
        <f>IF(Cases!I37="Y","INTC","")</f>
        <v/>
      </c>
      <c r="R37" t="str">
        <f>IF(OR(Cases!C37="K",Cases!C37="L"),IF(M37="DA",Accounts!B$1,CONCATENATE(
IF(B37="EB",Accounts!D$1,""
),IF(B37="EL",Accounts!F$1,""
),IF(AND(B37="OA",Cases!B37="3"),Accounts!F$1,""
),IF(AND(B37="OA",Cases!B37="Z"),Accounts!D$1,""
)
)
),IF(OR(Cases!C37="B",Cases!C37="I",Cases!C37="O",Cases!C37="J",Cases!C37="H"),IF(M37="DA",Accounts!B$4,CONCATENATE(
IF(B37="EB",Accounts!D$4,""
),IF(B37="EL",Accounts!F$4,""
),IF(AND(B37="OA",Cases!B37="3"),Accounts!F$4,""
),IF(AND(B37="OA",Cases!B37="Z"),Accounts!D$4,""
)
)
),IF(OR(Cases!C37="D",Cases!C37="G",Cases!C37="O",Cases!C37="H",Cases!C37="M",AND(Cases!D37="I",Cases!C37="C"),AND(Cases!D37="I",Cases!C37="F")),IF(M37="DA",Accounts!B$3,CONCATENATE(
IF(B37="EB",Accounts!D$3,""
),IF(B37="EL",Accounts!F$3,""
),IF(AND(B37="OA",Cases!B37="3"),Accounts!F$3,""
),IF(AND(B37="OA",Cases!B37="Z"),Accounts!D$3,""
)
)
),IF(M37="DA",Accounts!B$12,CONCATENATE(
IF(B37="EB",Accounts!D$12,""
),IF(B37="EL",Accounts!F$12,""
),IF(AND(B37="OA",Cases!B37="3"),Accounts!F$12,""
),IF(AND(B37="OA",Cases!B37="Z"),Accounts!D$12,""
)
)
)
)
))</f>
        <v>KALOCZKAY JNÉ EUR</v>
      </c>
      <c r="S37" t="str">
        <f>IF(OR(Cases!C37="K",Cases!C37="L"),IF(M37="DA",Accounts!C$1,CONCATENATE(
   IF(B37="EB",Accounts!E$1,""
   ),IF(B37="EL",Accounts!G$1,""
   ),IF(AND(B37="OA",Cases!B37="3"),Accounts!G$1,""
   ),IF(AND(B37="OA",Cases!B37="Z"),Accounts!E$1,""
   )
  )
 ),IF(OR(Cases!C37="B",Cases!C37="I",Cases!C37="O",Cases!C37="J",Cases!C37="H"),IF(M37="DA",Accounts!C$4,CONCATENATE(
   IF(B37="EB",Accounts!E$4,""
   ),IF(B37="EL",Accounts!G$4,""
   ),IF(AND(B37="OA",Cases!B37="3"),Accounts!G$4,""
   ),IF(AND(B37="OA",Cases!B37="Z"),Accounts!E$4,""
   )
  )
 ),IF(OR(Cases!C37="D",Cases!C37="G",Cases!C37="O",Cases!C37="H",Cases!C37="M",AND(Cases!D37="I",Cases!C37="C"),AND(Cases!D37="I",Cases!C37="F")),IF(M37="DA",Accounts!C$3,CONCATENATE(
   IF(B37="EB",Accounts!E$3,""
   ),IF(B37="EL",Accounts!G$3,""
   ),IF(AND(B37="OA",Cases!B37="3"),Accounts!G$3,""
   ),IF(AND(B37="OA",Cases!B37="Z"),Accounts!E$3,""
   )
  )
 ),IF(M37="DA",Accounts!C$12,CONCATENATE(
   IF(B37="EB",Accounts!E$12,""
   ),IF(B37="EL",Accounts!G$12,""
   ),IF(AND(B37="OA",Cases!B37="3"),Accounts!G$12,""
   ),IF(AND(B37="OA",Cases!B37="Z"),Accounts!E$12,""
   )
  )
 )
)
))</f>
        <v>HU06104000237157525056551039</v>
      </c>
      <c r="T37" t="str">
        <f>IF(Cases!F37="SHA","SLEV",IF(Cases!F37="OUR","DEBT",IF(Cases!F37="BEN","CRED","")))</f>
        <v/>
      </c>
      <c r="U37" s="5" t="str">
        <f>IF(Cases!H37="N","Instrukciók","")</f>
        <v>Instrukciók</v>
      </c>
      <c r="V37" s="5" t="str">
        <f>IF(Cases!E37="I","URGP","")</f>
        <v>URGP</v>
      </c>
      <c r="W37" t="str">
        <f>Cases!L37</f>
        <v>Közl-14C  -Ebank lakossági-KötelezettSzla HUF-FCY-EQ átvezetés-Konverziós-Sürgős/AzonKonv-KöltsVis Nincs</v>
      </c>
    </row>
    <row r="38" spans="1:23" x14ac:dyDescent="0.3">
      <c r="A38" t="str">
        <f>CONCATENATE(IF(B38="EB",CONCATENATE(IF(Cases!B38&lt;&gt;"7","EBNG","EBNL"),TEXT(Refszámok!$B$1+ROW()-2,"000000000000")),""),IF(B38="EL",CONCATENATE("E",TEXT(Refszámok!$B$2+ROW()-2,"0000000000"),"00001"),""),IF(B38="OA",CONCATENATE("EBNGOA",TEXT(Refszámok!$B$3+ROW()-2,"0000000000")),""))</f>
        <v>EBNG000000901037</v>
      </c>
      <c r="B38" t="str">
        <f>CONCATENATE(IF(Cases!B38="E","EL",""),IF(Cases!B38="B","EB",""),IF(Cases!B38="Q","EB",""),IF(Cases!B38="7","EB",""),IF(Cases!B38="Z","OA",""),IF(Cases!B38="3","OA",""))</f>
        <v>EB</v>
      </c>
      <c r="C38" t="str">
        <f t="shared" si="0"/>
        <v>EBNG000000901037</v>
      </c>
      <c r="D38" t="str">
        <f>IF(Cases!K38="Y","2018-11-10","")</f>
        <v/>
      </c>
      <c r="E38" s="5" t="str">
        <f>IF(Cases!C38="Q","BANKKÁRTYA ELSZ",IF(OR(Cases!C38="A",Cases!C38="E",Cases!C38="B",Cases!C38="K",Cases!C38="M"),CONCATENATE(IF(B38="EB",Accounts!B$7,""),IF(B38="EL",Accounts!B$8,""),IF(AND(B38="OA",Cases!B38="3"),Accounts!B$8,""),IF(AND(B38="OA",Cases!B38="Z"),Accounts!B$7,"")),CONCATENATE(IF(B38="EB",Accounts!B$9,""),IF(B38="EL",Accounts!B$10,""),IF(AND(B38="OA",Cases!B38="3"),Accounts!B$10,""),IF(AND(B38="OA",Cases!B38="Z"),Accounts!B$9,""))))</f>
        <v>KALOCZKAY JNÉ</v>
      </c>
      <c r="F38" s="5" t="str">
        <f>IF(Cases!C38="Q","0983731042101",IF(OR(Cases!C38="A",Cases!C38="E",Cases!C38="B",Cases!C38="K",Cases!C38="M"),CONCATENATE(IF(B38="EB",Accounts!C$7,""),IF(B38="EL",Accounts!C$8,""),IF(AND(B38="OA",Cases!B38="3"),Accounts!C$8,""),IF(AND(B38="OA",Cases!B38="Z"),Accounts!C$7,"")),CONCATENATE(IF(B38="EB",Accounts!C$9,""),IF(B38="EL",Accounts!C$10,""),IF(AND(B38="OA",Cases!B38="3"),Accounts!C$10,""),IF(AND(B38="OA",Cases!B38="Z"),Accounts!C$9,""))))</f>
        <v>0002G94287100</v>
      </c>
      <c r="G38" t="s">
        <v>17</v>
      </c>
      <c r="H38" s="5" t="str">
        <f t="shared" si="1"/>
        <v>KALOCZKAY JNÉ</v>
      </c>
      <c r="I38" t="s">
        <v>18</v>
      </c>
      <c r="J38" t="str">
        <f t="shared" si="2"/>
        <v>EBNG000000901037</v>
      </c>
      <c r="K38" t="str">
        <f t="shared" si="3"/>
        <v>EBNG000000901037</v>
      </c>
      <c r="L38" s="2" t="s">
        <v>22</v>
      </c>
      <c r="M38" s="2" t="str">
        <f>IF(OR(Cases!C38="A",Cases!C38="C",Cases!C38="G",Cases!C38="J",Cases!C38="O"),"DV","DA")</f>
        <v>DV</v>
      </c>
      <c r="N38" t="s">
        <v>1207</v>
      </c>
      <c r="O38" t="str">
        <f>IF(OR(Cases!C38="A",Cases!C38="B",Cases!C38="C",Cases!C38="E",Cases!C38="F",Cases!C38="I",Cases!C38="J",Cases!C38="K",Cases!C38="L",Cases!C38="Q"),"EUR","HUF")</f>
        <v>EUR</v>
      </c>
      <c r="P38" s="5" t="str">
        <f t="shared" si="4"/>
        <v>1.3</v>
      </c>
      <c r="Q38" t="str">
        <f>IF(Cases!I38="Y","INTC","")</f>
        <v/>
      </c>
      <c r="R38" t="str">
        <f>IF(OR(Cases!C38="K",Cases!C38="L"),IF(M38="DA",Accounts!B$1,CONCATENATE(
IF(B38="EB",Accounts!D$1,""
),IF(B38="EL",Accounts!F$1,""
),IF(AND(B38="OA",Cases!B38="3"),Accounts!F$1,""
),IF(AND(B38="OA",Cases!B38="Z"),Accounts!D$1,""
)
)
),IF(OR(Cases!C38="B",Cases!C38="I",Cases!C38="O",Cases!C38="J",Cases!C38="H"),IF(M38="DA",Accounts!B$4,CONCATENATE(
IF(B38="EB",Accounts!D$4,""
),IF(B38="EL",Accounts!F$4,""
),IF(AND(B38="OA",Cases!B38="3"),Accounts!F$4,""
),IF(AND(B38="OA",Cases!B38="Z"),Accounts!D$4,""
)
)
),IF(OR(Cases!C38="D",Cases!C38="G",Cases!C38="O",Cases!C38="H",Cases!C38="M",AND(Cases!D38="I",Cases!C38="C"),AND(Cases!D38="I",Cases!C38="F")),IF(M38="DA",Accounts!B$3,CONCATENATE(
IF(B38="EB",Accounts!D$3,""
),IF(B38="EL",Accounts!F$3,""
),IF(AND(B38="OA",Cases!B38="3"),Accounts!F$3,""
),IF(AND(B38="OA",Cases!B38="Z"),Accounts!D$3,""
)
)
),IF(M38="DA",Accounts!B$12,CONCATENATE(
IF(B38="EB",Accounts!D$12,""
),IF(B38="EL",Accounts!F$12,""
),IF(AND(B38="OA",Cases!B38="3"),Accounts!F$12,""
),IF(AND(B38="OA",Cases!B38="Z"),Accounts!D$12,""
)
)
)
)
))</f>
        <v>KALOCZKAY JNÉ EUR</v>
      </c>
      <c r="S38" t="str">
        <f>IF(OR(Cases!C38="K",Cases!C38="L"),IF(M38="DA",Accounts!C$1,CONCATENATE(
   IF(B38="EB",Accounts!E$1,""
   ),IF(B38="EL",Accounts!G$1,""
   ),IF(AND(B38="OA",Cases!B38="3"),Accounts!G$1,""
   ),IF(AND(B38="OA",Cases!B38="Z"),Accounts!E$1,""
   )
  )
 ),IF(OR(Cases!C38="B",Cases!C38="I",Cases!C38="O",Cases!C38="J",Cases!C38="H"),IF(M38="DA",Accounts!C$4,CONCATENATE(
   IF(B38="EB",Accounts!E$4,""
   ),IF(B38="EL",Accounts!G$4,""
   ),IF(AND(B38="OA",Cases!B38="3"),Accounts!G$4,""
   ),IF(AND(B38="OA",Cases!B38="Z"),Accounts!E$4,""
   )
  )
 ),IF(OR(Cases!C38="D",Cases!C38="G",Cases!C38="O",Cases!C38="H",Cases!C38="M",AND(Cases!D38="I",Cases!C38="C"),AND(Cases!D38="I",Cases!C38="F")),IF(M38="DA",Accounts!C$3,CONCATENATE(
   IF(B38="EB",Accounts!E$3,""
   ),IF(B38="EL",Accounts!G$3,""
   ),IF(AND(B38="OA",Cases!B38="3"),Accounts!G$3,""
   ),IF(AND(B38="OA",Cases!B38="Z"),Accounts!E$3,""
   )
  )
 ),IF(M38="DA",Accounts!C$12,CONCATENATE(
   IF(B38="EB",Accounts!E$12,""
   ),IF(B38="EL",Accounts!G$12,""
   ),IF(AND(B38="OA",Cases!B38="3"),Accounts!G$12,""
   ),IF(AND(B38="OA",Cases!B38="Z"),Accounts!E$12,""
   )
  )
 )
)
))</f>
        <v>HU06104000237157525056551039</v>
      </c>
      <c r="T38" t="str">
        <f>IF(Cases!F38="SHA","SLEV",IF(Cases!F38="OUR","DEBT",IF(Cases!F38="BEN","CRED","")))</f>
        <v/>
      </c>
      <c r="U38" s="5" t="str">
        <f>IF(Cases!H38="N","Instrukciók","")</f>
        <v>Instrukciók</v>
      </c>
      <c r="V38" s="5" t="str">
        <f>IF(Cases!E38="I","URGP","")</f>
        <v/>
      </c>
      <c r="W38" t="str">
        <f>Cases!L38</f>
        <v>Közl-14C  -Ebank lakossági-KötelezettSzla HUF-FCY-EQ átvezetés-Konverziós-KöltsVis Nincs</v>
      </c>
    </row>
    <row r="39" spans="1:23" x14ac:dyDescent="0.3">
      <c r="A39" t="str">
        <f>CONCATENATE(IF(B39="EB",CONCATENATE(IF(Cases!B39&lt;&gt;"7","EBNG","EBNL"),TEXT(Refszámok!$B$1+ROW()-2,"000000000000")),""),IF(B39="EL",CONCATENATE("E",TEXT(Refszámok!$B$2+ROW()-2,"0000000000"),"00001"),""),IF(B39="OA",CONCATENATE("EBNGOA",TEXT(Refszámok!$B$3+ROW()-2,"0000000000")),""))</f>
        <v>EBNG000000901038</v>
      </c>
      <c r="B39" t="str">
        <f>CONCATENATE(IF(Cases!B39="E","EL",""),IF(Cases!B39="B","EB",""),IF(Cases!B39="Q","EB",""),IF(Cases!B39="7","EB",""),IF(Cases!B39="Z","OA",""),IF(Cases!B39="3","OA",""))</f>
        <v>EB</v>
      </c>
      <c r="C39" t="str">
        <f t="shared" si="0"/>
        <v>EBNG000000901038</v>
      </c>
      <c r="D39" t="str">
        <f>IF(Cases!K39="Y","2018-11-10","")</f>
        <v/>
      </c>
      <c r="E39" s="5" t="str">
        <f>IF(Cases!C39="Q","BANKKÁRTYA ELSZ",IF(OR(Cases!C39="A",Cases!C39="E",Cases!C39="B",Cases!C39="K",Cases!C39="M"),CONCATENATE(IF(B39="EB",Accounts!B$7,""),IF(B39="EL",Accounts!B$8,""),IF(AND(B39="OA",Cases!B39="3"),Accounts!B$8,""),IF(AND(B39="OA",Cases!B39="Z"),Accounts!B$7,"")),CONCATENATE(IF(B39="EB",Accounts!B$9,""),IF(B39="EL",Accounts!B$10,""),IF(AND(B39="OA",Cases!B39="3"),Accounts!B$10,""),IF(AND(B39="OA",Cases!B39="Z"),Accounts!B$9,""))))</f>
        <v>KALOCZKAY JNÉ</v>
      </c>
      <c r="F39" s="5" t="str">
        <f>IF(Cases!C39="Q","0983731042101",IF(OR(Cases!C39="A",Cases!C39="E",Cases!C39="B",Cases!C39="K",Cases!C39="M"),CONCATENATE(IF(B39="EB",Accounts!C$7,""),IF(B39="EL",Accounts!C$8,""),IF(AND(B39="OA",Cases!B39="3"),Accounts!C$8,""),IF(AND(B39="OA",Cases!B39="Z"),Accounts!C$7,"")),CONCATENATE(IF(B39="EB",Accounts!C$9,""),IF(B39="EL",Accounts!C$10,""),IF(AND(B39="OA",Cases!B39="3"),Accounts!C$10,""),IF(AND(B39="OA",Cases!B39="Z"),Accounts!C$9,""))))</f>
        <v>0002G94287100</v>
      </c>
      <c r="G39" t="s">
        <v>17</v>
      </c>
      <c r="H39" s="5" t="str">
        <f t="shared" si="1"/>
        <v>KALOCZKAY JNÉ</v>
      </c>
      <c r="I39" t="s">
        <v>18</v>
      </c>
      <c r="J39" t="str">
        <f t="shared" si="2"/>
        <v>EBNG000000901038</v>
      </c>
      <c r="K39" t="str">
        <f t="shared" si="3"/>
        <v>EBNG000000901038</v>
      </c>
      <c r="L39" s="2" t="s">
        <v>22</v>
      </c>
      <c r="M39" s="2" t="str">
        <f>IF(OR(Cases!C39="A",Cases!C39="C",Cases!C39="G",Cases!C39="J",Cases!C39="O"),"DV","DA")</f>
        <v>DA</v>
      </c>
      <c r="N39" t="s">
        <v>1207</v>
      </c>
      <c r="O39" t="str">
        <f>IF(OR(Cases!C39="A",Cases!C39="B",Cases!C39="C",Cases!C39="E",Cases!C39="F",Cases!C39="I",Cases!C39="J",Cases!C39="K",Cases!C39="L",Cases!C39="Q"),"EUR","HUF")</f>
        <v>EUR</v>
      </c>
      <c r="P39" s="5" t="str">
        <f t="shared" si="4"/>
        <v>1.3</v>
      </c>
      <c r="Q39" t="str">
        <f>IF(Cases!I39="Y","INTC","")</f>
        <v/>
      </c>
      <c r="R39" t="str">
        <f>IF(OR(Cases!C39="K",Cases!C39="L"),IF(M39="DA",Accounts!B$1,CONCATENATE(
IF(B39="EB",Accounts!D$1,""
),IF(B39="EL",Accounts!F$1,""
),IF(AND(B39="OA",Cases!B39="3"),Accounts!F$1,""
),IF(AND(B39="OA",Cases!B39="Z"),Accounts!D$1,""
)
)
),IF(OR(Cases!C39="B",Cases!C39="I",Cases!C39="O",Cases!C39="J",Cases!C39="H"),IF(M39="DA",Accounts!B$4,CONCATENATE(
IF(B39="EB",Accounts!D$4,""
),IF(B39="EL",Accounts!F$4,""
),IF(AND(B39="OA",Cases!B39="3"),Accounts!F$4,""
),IF(AND(B39="OA",Cases!B39="Z"),Accounts!D$4,""
)
)
),IF(OR(Cases!C39="D",Cases!C39="G",Cases!C39="O",Cases!C39="H",Cases!C39="M",AND(Cases!D39="I",Cases!C39="C"),AND(Cases!D39="I",Cases!C39="F")),IF(M39="DA",Accounts!B$3,CONCATENATE(
IF(B39="EB",Accounts!D$3,""
),IF(B39="EL",Accounts!F$3,""
),IF(AND(B39="OA",Cases!B39="3"),Accounts!F$3,""
),IF(AND(B39="OA",Cases!B39="Z"),Accounts!D$3,""
)
)
),IF(M39="DA",Accounts!B$12,CONCATENATE(
IF(B39="EB",Accounts!D$12,""
),IF(B39="EL",Accounts!F$12,""
),IF(AND(B39="OA",Cases!B39="3"),Accounts!F$12,""
),IF(AND(B39="OA",Cases!B39="Z"),Accounts!D$12,""
)
)
)
)
))</f>
        <v>SZIKSZAI TAMARA EUR</v>
      </c>
      <c r="S39" t="str">
        <f>IF(OR(Cases!C39="K",Cases!C39="L"),IF(M39="DA",Accounts!C$1,CONCATENATE(
   IF(B39="EB",Accounts!E$1,""
   ),IF(B39="EL",Accounts!G$1,""
   ),IF(AND(B39="OA",Cases!B39="3"),Accounts!G$1,""
   ),IF(AND(B39="OA",Cases!B39="Z"),Accounts!E$1,""
   )
  )
 ),IF(OR(Cases!C39="B",Cases!C39="I",Cases!C39="O",Cases!C39="J",Cases!C39="H"),IF(M39="DA",Accounts!C$4,CONCATENATE(
   IF(B39="EB",Accounts!E$4,""
   ),IF(B39="EL",Accounts!G$4,""
   ),IF(AND(B39="OA",Cases!B39="3"),Accounts!G$4,""
   ),IF(AND(B39="OA",Cases!B39="Z"),Accounts!E$4,""
   )
  )
 ),IF(OR(Cases!C39="D",Cases!C39="G",Cases!C39="O",Cases!C39="H",Cases!C39="M",AND(Cases!D39="I",Cases!C39="C"),AND(Cases!D39="I",Cases!C39="F")),IF(M39="DA",Accounts!C$3,CONCATENATE(
   IF(B39="EB",Accounts!E$3,""
   ),IF(B39="EL",Accounts!G$3,""
   ),IF(AND(B39="OA",Cases!B39="3"),Accounts!G$3,""
   ),IF(AND(B39="OA",Cases!B39="Z"),Accounts!E$3,""
   )
  )
 ),IF(M39="DA",Accounts!C$12,CONCATENATE(
   IF(B39="EB",Accounts!E$12,""
   ),IF(B39="EL",Accounts!G$12,""
   ),IF(AND(B39="OA",Cases!B39="3"),Accounts!G$12,""
   ),IF(AND(B39="OA",Cases!B39="Z"),Accounts!E$12,""
   )
  )
 )
)
))</f>
        <v>HU46104000237157565454551017</v>
      </c>
      <c r="T39" t="str">
        <f>IF(Cases!F39="SHA","SLEV",IF(Cases!F39="OUR","DEBT",IF(Cases!F39="BEN","CRED","")))</f>
        <v/>
      </c>
      <c r="U39" s="5" t="str">
        <f>IF(Cases!H39="N","Instrukciók","")</f>
        <v>Instrukciók</v>
      </c>
      <c r="V39" s="5" t="str">
        <f>IF(Cases!E39="I","URGP","")</f>
        <v>URGP</v>
      </c>
      <c r="W39" t="str">
        <f>Cases!L39</f>
        <v>Közl-14D  -Ebank lakossági-KötelezettSzla HUF-FCY-EQ átutalás-Konverziós-Sürgős/AzonKonv-KöltsVis Nincs</v>
      </c>
    </row>
    <row r="40" spans="1:23" x14ac:dyDescent="0.3">
      <c r="A40" t="str">
        <f>CONCATENATE(IF(B40="EB",CONCATENATE(IF(Cases!B40&lt;&gt;"7","EBNG","EBNL"),TEXT(Refszámok!$B$1+ROW()-2,"000000000000")),""),IF(B40="EL",CONCATENATE("E",TEXT(Refszámok!$B$2+ROW()-2,"0000000000"),"00001"),""),IF(B40="OA",CONCATENATE("EBNGOA",TEXT(Refszámok!$B$3+ROW()-2,"0000000000")),""))</f>
        <v>EBNG000000901039</v>
      </c>
      <c r="B40" t="str">
        <f>CONCATENATE(IF(Cases!B40="E","EL",""),IF(Cases!B40="B","EB",""),IF(Cases!B40="Q","EB",""),IF(Cases!B40="7","EB",""),IF(Cases!B40="Z","OA",""),IF(Cases!B40="3","OA",""))</f>
        <v>EB</v>
      </c>
      <c r="C40" t="str">
        <f t="shared" si="0"/>
        <v>EBNG000000901039</v>
      </c>
      <c r="D40" t="str">
        <f>IF(Cases!K40="Y","2018-11-10","")</f>
        <v/>
      </c>
      <c r="E40" s="5" t="str">
        <f>IF(Cases!C40="Q","BANKKÁRTYA ELSZ",IF(OR(Cases!C40="A",Cases!C40="E",Cases!C40="B",Cases!C40="K",Cases!C40="M"),CONCATENATE(IF(B40="EB",Accounts!B$7,""),IF(B40="EL",Accounts!B$8,""),IF(AND(B40="OA",Cases!B40="3"),Accounts!B$8,""),IF(AND(B40="OA",Cases!B40="Z"),Accounts!B$7,"")),CONCATENATE(IF(B40="EB",Accounts!B$9,""),IF(B40="EL",Accounts!B$10,""),IF(AND(B40="OA",Cases!B40="3"),Accounts!B$10,""),IF(AND(B40="OA",Cases!B40="Z"),Accounts!B$9,""))))</f>
        <v>KALOCZKAY JNÉ</v>
      </c>
      <c r="F40" s="5" t="str">
        <f>IF(Cases!C40="Q","0983731042101",IF(OR(Cases!C40="A",Cases!C40="E",Cases!C40="B",Cases!C40="K",Cases!C40="M"),CONCATENATE(IF(B40="EB",Accounts!C$7,""),IF(B40="EL",Accounts!C$8,""),IF(AND(B40="OA",Cases!B40="3"),Accounts!C$8,""),IF(AND(B40="OA",Cases!B40="Z"),Accounts!C$7,"")),CONCATENATE(IF(B40="EB",Accounts!C$9,""),IF(B40="EL",Accounts!C$10,""),IF(AND(B40="OA",Cases!B40="3"),Accounts!C$10,""),IF(AND(B40="OA",Cases!B40="Z"),Accounts!C$9,""))))</f>
        <v>0002G94287100</v>
      </c>
      <c r="G40" t="s">
        <v>17</v>
      </c>
      <c r="H40" s="5" t="str">
        <f t="shared" si="1"/>
        <v>KALOCZKAY JNÉ</v>
      </c>
      <c r="I40" t="s">
        <v>18</v>
      </c>
      <c r="J40" t="str">
        <f t="shared" si="2"/>
        <v>EBNG000000901039</v>
      </c>
      <c r="K40" t="str">
        <f t="shared" si="3"/>
        <v>EBNG000000901039</v>
      </c>
      <c r="L40" s="2" t="s">
        <v>22</v>
      </c>
      <c r="M40" s="2" t="str">
        <f>IF(OR(Cases!C40="A",Cases!C40="C",Cases!C40="G",Cases!C40="J",Cases!C40="O"),"DV","DA")</f>
        <v>DA</v>
      </c>
      <c r="N40" t="s">
        <v>1207</v>
      </c>
      <c r="O40" t="str">
        <f>IF(OR(Cases!C40="A",Cases!C40="B",Cases!C40="C",Cases!C40="E",Cases!C40="F",Cases!C40="I",Cases!C40="J",Cases!C40="K",Cases!C40="L",Cases!C40="Q"),"EUR","HUF")</f>
        <v>EUR</v>
      </c>
      <c r="P40" s="5" t="str">
        <f t="shared" si="4"/>
        <v>1.3</v>
      </c>
      <c r="Q40" t="str">
        <f>IF(Cases!I40="Y","INTC","")</f>
        <v/>
      </c>
      <c r="R40" t="str">
        <f>IF(OR(Cases!C40="K",Cases!C40="L"),IF(M40="DA",Accounts!B$1,CONCATENATE(
IF(B40="EB",Accounts!D$1,""
),IF(B40="EL",Accounts!F$1,""
),IF(AND(B40="OA",Cases!B40="3"),Accounts!F$1,""
),IF(AND(B40="OA",Cases!B40="Z"),Accounts!D$1,""
)
)
),IF(OR(Cases!C40="B",Cases!C40="I",Cases!C40="O",Cases!C40="J",Cases!C40="H"),IF(M40="DA",Accounts!B$4,CONCATENATE(
IF(B40="EB",Accounts!D$4,""
),IF(B40="EL",Accounts!F$4,""
),IF(AND(B40="OA",Cases!B40="3"),Accounts!F$4,""
),IF(AND(B40="OA",Cases!B40="Z"),Accounts!D$4,""
)
)
),IF(OR(Cases!C40="D",Cases!C40="G",Cases!C40="O",Cases!C40="H",Cases!C40="M",AND(Cases!D40="I",Cases!C40="C"),AND(Cases!D40="I",Cases!C40="F")),IF(M40="DA",Accounts!B$3,CONCATENATE(
IF(B40="EB",Accounts!D$3,""
),IF(B40="EL",Accounts!F$3,""
),IF(AND(B40="OA",Cases!B40="3"),Accounts!F$3,""
),IF(AND(B40="OA",Cases!B40="Z"),Accounts!D$3,""
)
)
),IF(M40="DA",Accounts!B$12,CONCATENATE(
IF(B40="EB",Accounts!D$12,""
),IF(B40="EL",Accounts!F$12,""
),IF(AND(B40="OA",Cases!B40="3"),Accounts!F$12,""
),IF(AND(B40="OA",Cases!B40="Z"),Accounts!D$12,""
)
)
)
)
))</f>
        <v>SZIKSZAI TAMARA EUR</v>
      </c>
      <c r="S40" t="str">
        <f>IF(OR(Cases!C40="K",Cases!C40="L"),IF(M40="DA",Accounts!C$1,CONCATENATE(
   IF(B40="EB",Accounts!E$1,""
   ),IF(B40="EL",Accounts!G$1,""
   ),IF(AND(B40="OA",Cases!B40="3"),Accounts!G$1,""
   ),IF(AND(B40="OA",Cases!B40="Z"),Accounts!E$1,""
   )
  )
 ),IF(OR(Cases!C40="B",Cases!C40="I",Cases!C40="O",Cases!C40="J",Cases!C40="H"),IF(M40="DA",Accounts!C$4,CONCATENATE(
   IF(B40="EB",Accounts!E$4,""
   ),IF(B40="EL",Accounts!G$4,""
   ),IF(AND(B40="OA",Cases!B40="3"),Accounts!G$4,""
   ),IF(AND(B40="OA",Cases!B40="Z"),Accounts!E$4,""
   )
  )
 ),IF(OR(Cases!C40="D",Cases!C40="G",Cases!C40="O",Cases!C40="H",Cases!C40="M",AND(Cases!D40="I",Cases!C40="C"),AND(Cases!D40="I",Cases!C40="F")),IF(M40="DA",Accounts!C$3,CONCATENATE(
   IF(B40="EB",Accounts!E$3,""
   ),IF(B40="EL",Accounts!G$3,""
   ),IF(AND(B40="OA",Cases!B40="3"),Accounts!G$3,""
   ),IF(AND(B40="OA",Cases!B40="Z"),Accounts!E$3,""
   )
  )
 ),IF(M40="DA",Accounts!C$12,CONCATENATE(
   IF(B40="EB",Accounts!E$12,""
   ),IF(B40="EL",Accounts!G$12,""
   ),IF(AND(B40="OA",Cases!B40="3"),Accounts!G$12,""
   ),IF(AND(B40="OA",Cases!B40="Z"),Accounts!E$12,""
   )
  )
 )
)
))</f>
        <v>HU46104000237157565454551017</v>
      </c>
      <c r="T40" t="str">
        <f>IF(Cases!F40="SHA","SLEV",IF(Cases!F40="OUR","DEBT",IF(Cases!F40="BEN","CRED","")))</f>
        <v/>
      </c>
      <c r="U40" s="5" t="str">
        <f>IF(Cases!H40="N","Instrukciók","")</f>
        <v>Instrukciók</v>
      </c>
      <c r="V40" s="5" t="str">
        <f>IF(Cases!E40="I","URGP","")</f>
        <v/>
      </c>
      <c r="W40" t="str">
        <f>Cases!L40</f>
        <v>Közl-14D  -Ebank lakossági-KötelezettSzla HUF-FCY-EQ átutalás-Konverziós-KöltsVis Nincs</v>
      </c>
    </row>
    <row r="41" spans="1:23" x14ac:dyDescent="0.3">
      <c r="A41" t="str">
        <f>CONCATENATE(IF(B41="EB",CONCATENATE(IF(Cases!B41&lt;&gt;"7","EBNG","EBNL"),TEXT(Refszámok!$B$1+ROW()-2,"000000000000")),""),IF(B41="EL",CONCATENATE("E",TEXT(Refszámok!$B$2+ROW()-2,"0000000000"),"00001"),""),IF(B41="OA",CONCATENATE("EBNGOA",TEXT(Refszámok!$B$3+ROW()-2,"0000000000")),""))</f>
        <v>EBNG000000901040</v>
      </c>
      <c r="B41" t="str">
        <f>CONCATENATE(IF(Cases!B41="E","EL",""),IF(Cases!B41="B","EB",""),IF(Cases!B41="Q","EB",""),IF(Cases!B41="7","EB",""),IF(Cases!B41="Z","OA",""),IF(Cases!B41="3","OA",""))</f>
        <v>EB</v>
      </c>
      <c r="C41" t="str">
        <f t="shared" si="0"/>
        <v>EBNG000000901040</v>
      </c>
      <c r="D41" t="str">
        <f>IF(Cases!K41="Y","2018-11-10","")</f>
        <v/>
      </c>
      <c r="E41" s="5" t="str">
        <f>IF(Cases!C41="Q","BANKKÁRTYA ELSZ",IF(OR(Cases!C41="A",Cases!C41="E",Cases!C41="B",Cases!C41="K",Cases!C41="M"),CONCATENATE(IF(B41="EB",Accounts!B$7,""),IF(B41="EL",Accounts!B$8,""),IF(AND(B41="OA",Cases!B41="3"),Accounts!B$8,""),IF(AND(B41="OA",Cases!B41="Z"),Accounts!B$7,"")),CONCATENATE(IF(B41="EB",Accounts!B$9,""),IF(B41="EL",Accounts!B$10,""),IF(AND(B41="OA",Cases!B41="3"),Accounts!B$10,""),IF(AND(B41="OA",Cases!B41="Z"),Accounts!B$9,""))))</f>
        <v>KALOCZKAY JNÉ EUR</v>
      </c>
      <c r="F41" s="5" t="str">
        <f>IF(Cases!C41="Q","0983731042101",IF(OR(Cases!C41="A",Cases!C41="E",Cases!C41="B",Cases!C41="K",Cases!C41="M"),CONCATENATE(IF(B41="EB",Accounts!C$7,""),IF(B41="EL",Accounts!C$8,""),IF(AND(B41="OA",Cases!B41="3"),Accounts!C$8,""),IF(AND(B41="OA",Cases!B41="Z"),Accounts!C$7,"")),CONCATENATE(IF(B41="EB",Accounts!C$9,""),IF(B41="EL",Accounts!C$10,""),IF(AND(B41="OA",Cases!B41="3"),Accounts!C$10,""),IF(AND(B41="OA",Cases!B41="Z"),Accounts!C$9,""))))</f>
        <v>0002G94287102</v>
      </c>
      <c r="G41" t="s">
        <v>17</v>
      </c>
      <c r="H41" s="5" t="str">
        <f t="shared" si="1"/>
        <v>KALOCZKAY JNÉ EUR</v>
      </c>
      <c r="I41" t="s">
        <v>18</v>
      </c>
      <c r="J41" t="str">
        <f t="shared" si="2"/>
        <v>EBNG000000901040</v>
      </c>
      <c r="K41" t="str">
        <f t="shared" si="3"/>
        <v>EBNG000000901040</v>
      </c>
      <c r="L41" s="2" t="s">
        <v>22</v>
      </c>
      <c r="M41" s="2" t="str">
        <f>IF(OR(Cases!C41="A",Cases!C41="C",Cases!C41="G",Cases!C41="J",Cases!C41="O"),"DV","DA")</f>
        <v>DV</v>
      </c>
      <c r="N41" t="s">
        <v>1207</v>
      </c>
      <c r="O41" t="str">
        <f>IF(OR(Cases!C41="A",Cases!C41="B",Cases!C41="C",Cases!C41="E",Cases!C41="F",Cases!C41="I",Cases!C41="J",Cases!C41="K",Cases!C41="L",Cases!C41="Q"),"EUR","HUF")</f>
        <v>EUR</v>
      </c>
      <c r="P41" s="5" t="str">
        <f t="shared" si="4"/>
        <v>1.3</v>
      </c>
      <c r="Q41" t="str">
        <f>IF(Cases!I41="Y","INTC","")</f>
        <v/>
      </c>
      <c r="R41" t="str">
        <f>IF(OR(Cases!C41="K",Cases!C41="L"),IF(M41="DA",Accounts!B$1,CONCATENATE(
IF(B41="EB",Accounts!D$1,""
),IF(B41="EL",Accounts!F$1,""
),IF(AND(B41="OA",Cases!B41="3"),Accounts!F$1,""
),IF(AND(B41="OA",Cases!B41="Z"),Accounts!D$1,""
)
)
),IF(OR(Cases!C41="B",Cases!C41="I",Cases!C41="O",Cases!C41="J",Cases!C41="H"),IF(M41="DA",Accounts!B$4,CONCATENATE(
IF(B41="EB",Accounts!D$4,""
),IF(B41="EL",Accounts!F$4,""
),IF(AND(B41="OA",Cases!B41="3"),Accounts!F$4,""
),IF(AND(B41="OA",Cases!B41="Z"),Accounts!D$4,""
)
)
),IF(OR(Cases!C41="D",Cases!C41="G",Cases!C41="O",Cases!C41="H",Cases!C41="M",AND(Cases!D41="I",Cases!C41="C"),AND(Cases!D41="I",Cases!C41="F")),IF(M41="DA",Accounts!B$3,CONCATENATE(
IF(B41="EB",Accounts!D$3,""
),IF(B41="EL",Accounts!F$3,""
),IF(AND(B41="OA",Cases!B41="3"),Accounts!F$3,""
),IF(AND(B41="OA",Cases!B41="Z"),Accounts!D$3,""
)
)
),IF(M41="DA",Accounts!B$12,CONCATENATE(
IF(B41="EB",Accounts!D$12,""
),IF(B41="EL",Accounts!F$12,""
),IF(AND(B41="OA",Cases!B41="3"),Accounts!F$12,""
),IF(AND(B41="OA",Cases!B41="Z"),Accounts!D$12,""
)
)
)
)
))</f>
        <v>KALOCZKAY JNÉ</v>
      </c>
      <c r="S41" t="str">
        <f>IF(OR(Cases!C41="K",Cases!C41="L"),IF(M41="DA",Accounts!C$1,CONCATENATE(
   IF(B41="EB",Accounts!E$1,""
   ),IF(B41="EL",Accounts!G$1,""
   ),IF(AND(B41="OA",Cases!B41="3"),Accounts!G$1,""
   ),IF(AND(B41="OA",Cases!B41="Z"),Accounts!E$1,""
   )
  )
 ),IF(OR(Cases!C41="B",Cases!C41="I",Cases!C41="O",Cases!C41="J",Cases!C41="H"),IF(M41="DA",Accounts!C$4,CONCATENATE(
   IF(B41="EB",Accounts!E$4,""
   ),IF(B41="EL",Accounts!G$4,""
   ),IF(AND(B41="OA",Cases!B41="3"),Accounts!G$4,""
   ),IF(AND(B41="OA",Cases!B41="Z"),Accounts!E$4,""
   )
  )
 ),IF(OR(Cases!C41="D",Cases!C41="G",Cases!C41="O",Cases!C41="H",Cases!C41="M",AND(Cases!D41="I",Cases!C41="C"),AND(Cases!D41="I",Cases!C41="F")),IF(M41="DA",Accounts!C$3,CONCATENATE(
   IF(B41="EB",Accounts!E$3,""
   ),IF(B41="EL",Accounts!G$3,""
   ),IF(AND(B41="OA",Cases!B41="3"),Accounts!G$3,""
   ),IF(AND(B41="OA",Cases!B41="Z"),Accounts!E$3,""
   )
  )
 ),IF(M41="DA",Accounts!C$12,CONCATENATE(
   IF(B41="EB",Accounts!E$12,""
   ),IF(B41="EL",Accounts!G$12,""
   ),IF(AND(B41="OA",Cases!B41="3"),Accounts!G$12,""
   ),IF(AND(B41="OA",Cases!B41="Z"),Accounts!E$12,""
   )
  )
 )
)
))</f>
        <v>HU72104000237157525056551015</v>
      </c>
      <c r="T41" t="str">
        <f>IF(Cases!F41="SHA","SLEV",IF(Cases!F41="OUR","DEBT",IF(Cases!F41="BEN","CRED","")))</f>
        <v/>
      </c>
      <c r="U41" s="5" t="str">
        <f>IF(Cases!H41="N","Instrukciók","")</f>
        <v>Instrukciók</v>
      </c>
      <c r="V41" s="5" t="str">
        <f>IF(Cases!E41="I","URGP","")</f>
        <v>URGP</v>
      </c>
      <c r="W41" t="str">
        <f>Cases!L41</f>
        <v>Közl-14I -Ebank lakossági-KötelezettSzla FCY-FCY-EQ átvezetés-Konverziós-Sürgős/AzonKonv-KöltsVis Nincs</v>
      </c>
    </row>
    <row r="42" spans="1:23" x14ac:dyDescent="0.3">
      <c r="A42" t="str">
        <f>CONCATENATE(IF(B42="EB",CONCATENATE(IF(Cases!B42&lt;&gt;"7","EBNG","EBNL"),TEXT(Refszámok!$B$1+ROW()-2,"000000000000")),""),IF(B42="EL",CONCATENATE("E",TEXT(Refszámok!$B$2+ROW()-2,"0000000000"),"00001"),""),IF(B42="OA",CONCATENATE("EBNGOA",TEXT(Refszámok!$B$3+ROW()-2,"0000000000")),""))</f>
        <v>EBNG000000901041</v>
      </c>
      <c r="B42" t="str">
        <f>CONCATENATE(IF(Cases!B42="E","EL",""),IF(Cases!B42="B","EB",""),IF(Cases!B42="Q","EB",""),IF(Cases!B42="7","EB",""),IF(Cases!B42="Z","OA",""),IF(Cases!B42="3","OA",""))</f>
        <v>EB</v>
      </c>
      <c r="C42" t="str">
        <f t="shared" si="0"/>
        <v>EBNG000000901041</v>
      </c>
      <c r="D42" t="str">
        <f>IF(Cases!K42="Y","2018-11-10","")</f>
        <v/>
      </c>
      <c r="E42" s="5" t="str">
        <f>IF(Cases!C42="Q","BANKKÁRTYA ELSZ",IF(OR(Cases!C42="A",Cases!C42="E",Cases!C42="B",Cases!C42="K",Cases!C42="M"),CONCATENATE(IF(B42="EB",Accounts!B$7,""),IF(B42="EL",Accounts!B$8,""),IF(AND(B42="OA",Cases!B42="3"),Accounts!B$8,""),IF(AND(B42="OA",Cases!B42="Z"),Accounts!B$7,"")),CONCATENATE(IF(B42="EB",Accounts!B$9,""),IF(B42="EL",Accounts!B$10,""),IF(AND(B42="OA",Cases!B42="3"),Accounts!B$10,""),IF(AND(B42="OA",Cases!B42="Z"),Accounts!B$9,""))))</f>
        <v>KALOCZKAY JNÉ EUR</v>
      </c>
      <c r="F42" s="5" t="str">
        <f>IF(Cases!C42="Q","0983731042101",IF(OR(Cases!C42="A",Cases!C42="E",Cases!C42="B",Cases!C42="K",Cases!C42="M"),CONCATENATE(IF(B42="EB",Accounts!C$7,""),IF(B42="EL",Accounts!C$8,""),IF(AND(B42="OA",Cases!B42="3"),Accounts!C$8,""),IF(AND(B42="OA",Cases!B42="Z"),Accounts!C$7,"")),CONCATENATE(IF(B42="EB",Accounts!C$9,""),IF(B42="EL",Accounts!C$10,""),IF(AND(B42="OA",Cases!B42="3"),Accounts!C$10,""),IF(AND(B42="OA",Cases!B42="Z"),Accounts!C$9,""))))</f>
        <v>0002G94287102</v>
      </c>
      <c r="G42" t="s">
        <v>17</v>
      </c>
      <c r="H42" s="5" t="str">
        <f t="shared" si="1"/>
        <v>KALOCZKAY JNÉ EUR</v>
      </c>
      <c r="I42" t="s">
        <v>18</v>
      </c>
      <c r="J42" t="str">
        <f t="shared" si="2"/>
        <v>EBNG000000901041</v>
      </c>
      <c r="K42" t="str">
        <f t="shared" si="3"/>
        <v>EBNG000000901041</v>
      </c>
      <c r="L42" s="2" t="s">
        <v>22</v>
      </c>
      <c r="M42" s="2" t="str">
        <f>IF(OR(Cases!C42="A",Cases!C42="C",Cases!C42="G",Cases!C42="J",Cases!C42="O"),"DV","DA")</f>
        <v>DV</v>
      </c>
      <c r="N42" t="s">
        <v>1207</v>
      </c>
      <c r="O42" t="str">
        <f>IF(OR(Cases!C42="A",Cases!C42="B",Cases!C42="C",Cases!C42="E",Cases!C42="F",Cases!C42="I",Cases!C42="J",Cases!C42="K",Cases!C42="L",Cases!C42="Q"),"EUR","HUF")</f>
        <v>EUR</v>
      </c>
      <c r="P42" s="5" t="str">
        <f t="shared" si="4"/>
        <v>1.3</v>
      </c>
      <c r="Q42" t="str">
        <f>IF(Cases!I42="Y","INTC","")</f>
        <v/>
      </c>
      <c r="R42" t="str">
        <f>IF(OR(Cases!C42="K",Cases!C42="L"),IF(M42="DA",Accounts!B$1,CONCATENATE(
IF(B42="EB",Accounts!D$1,""
),IF(B42="EL",Accounts!F$1,""
),IF(AND(B42="OA",Cases!B42="3"),Accounts!F$1,""
),IF(AND(B42="OA",Cases!B42="Z"),Accounts!D$1,""
)
)
),IF(OR(Cases!C42="B",Cases!C42="I",Cases!C42="O",Cases!C42="J",Cases!C42="H"),IF(M42="DA",Accounts!B$4,CONCATENATE(
IF(B42="EB",Accounts!D$4,""
),IF(B42="EL",Accounts!F$4,""
),IF(AND(B42="OA",Cases!B42="3"),Accounts!F$4,""
),IF(AND(B42="OA",Cases!B42="Z"),Accounts!D$4,""
)
)
),IF(OR(Cases!C42="D",Cases!C42="G",Cases!C42="O",Cases!C42="H",Cases!C42="M",AND(Cases!D42="I",Cases!C42="C"),AND(Cases!D42="I",Cases!C42="F")),IF(M42="DA",Accounts!B$3,CONCATENATE(
IF(B42="EB",Accounts!D$3,""
),IF(B42="EL",Accounts!F$3,""
),IF(AND(B42="OA",Cases!B42="3"),Accounts!F$3,""
),IF(AND(B42="OA",Cases!B42="Z"),Accounts!D$3,""
)
)
),IF(M42="DA",Accounts!B$12,CONCATENATE(
IF(B42="EB",Accounts!D$12,""
),IF(B42="EL",Accounts!F$12,""
),IF(AND(B42="OA",Cases!B42="3"),Accounts!F$12,""
),IF(AND(B42="OA",Cases!B42="Z"),Accounts!D$12,""
)
)
)
)
))</f>
        <v>KALOCZKAY JNÉ</v>
      </c>
      <c r="S42" t="str">
        <f>IF(OR(Cases!C42="K",Cases!C42="L"),IF(M42="DA",Accounts!C$1,CONCATENATE(
   IF(B42="EB",Accounts!E$1,""
   ),IF(B42="EL",Accounts!G$1,""
   ),IF(AND(B42="OA",Cases!B42="3"),Accounts!G$1,""
   ),IF(AND(B42="OA",Cases!B42="Z"),Accounts!E$1,""
   )
  )
 ),IF(OR(Cases!C42="B",Cases!C42="I",Cases!C42="O",Cases!C42="J",Cases!C42="H"),IF(M42="DA",Accounts!C$4,CONCATENATE(
   IF(B42="EB",Accounts!E$4,""
   ),IF(B42="EL",Accounts!G$4,""
   ),IF(AND(B42="OA",Cases!B42="3"),Accounts!G$4,""
   ),IF(AND(B42="OA",Cases!B42="Z"),Accounts!E$4,""
   )
  )
 ),IF(OR(Cases!C42="D",Cases!C42="G",Cases!C42="O",Cases!C42="H",Cases!C42="M",AND(Cases!D42="I",Cases!C42="C"),AND(Cases!D42="I",Cases!C42="F")),IF(M42="DA",Accounts!C$3,CONCATENATE(
   IF(B42="EB",Accounts!E$3,""
   ),IF(B42="EL",Accounts!G$3,""
   ),IF(AND(B42="OA",Cases!B42="3"),Accounts!G$3,""
   ),IF(AND(B42="OA",Cases!B42="Z"),Accounts!E$3,""
   )
  )
 ),IF(M42="DA",Accounts!C$12,CONCATENATE(
   IF(B42="EB",Accounts!E$12,""
   ),IF(B42="EL",Accounts!G$12,""
   ),IF(AND(B42="OA",Cases!B42="3"),Accounts!G$12,""
   ),IF(AND(B42="OA",Cases!B42="Z"),Accounts!E$12,""
   )
  )
 )
)
))</f>
        <v>HU72104000237157525056551015</v>
      </c>
      <c r="T42" t="str">
        <f>IF(Cases!F42="SHA","SLEV",IF(Cases!F42="OUR","DEBT",IF(Cases!F42="BEN","CRED","")))</f>
        <v/>
      </c>
      <c r="U42" s="5" t="str">
        <f>IF(Cases!H42="N","Instrukciók","")</f>
        <v>Instrukciók</v>
      </c>
      <c r="V42" s="5" t="str">
        <f>IF(Cases!E42="I","URGP","")</f>
        <v/>
      </c>
      <c r="W42" t="str">
        <f>Cases!L42</f>
        <v>Közl-14I -Ebank lakossági-KötelezettSzla FCY-FCY-EQ átvezetés-Konverziós-KöltsVis Nincs</v>
      </c>
    </row>
    <row r="43" spans="1:23" x14ac:dyDescent="0.3">
      <c r="A43" t="str">
        <f>CONCATENATE(IF(B43="EB",CONCATENATE(IF(Cases!B43&lt;&gt;"7","EBNG","EBNL"),TEXT(Refszámok!$B$1+ROW()-2,"000000000000")),""),IF(B43="EL",CONCATENATE("E",TEXT(Refszámok!$B$2+ROW()-2,"0000000000"),"00001"),""),IF(B43="OA",CONCATENATE("EBNGOA",TEXT(Refszámok!$B$3+ROW()-2,"0000000000")),""))</f>
        <v>EBNG000000901042</v>
      </c>
      <c r="B43" t="str">
        <f>CONCATENATE(IF(Cases!B43="E","EL",""),IF(Cases!B43="B","EB",""),IF(Cases!B43="Q","EB",""),IF(Cases!B43="7","EB",""),IF(Cases!B43="Z","OA",""),IF(Cases!B43="3","OA",""))</f>
        <v>EB</v>
      </c>
      <c r="C43" t="str">
        <f t="shared" si="0"/>
        <v>EBNG000000901042</v>
      </c>
      <c r="D43" t="str">
        <f>IF(Cases!K43="Y","2018-11-10","")</f>
        <v/>
      </c>
      <c r="E43" s="5" t="str">
        <f>IF(Cases!C43="Q","BANKKÁRTYA ELSZ",IF(OR(Cases!C43="A",Cases!C43="E",Cases!C43="B",Cases!C43="K",Cases!C43="M"),CONCATENATE(IF(B43="EB",Accounts!B$7,""),IF(B43="EL",Accounts!B$8,""),IF(AND(B43="OA",Cases!B43="3"),Accounts!B$8,""),IF(AND(B43="OA",Cases!B43="Z"),Accounts!B$7,"")),CONCATENATE(IF(B43="EB",Accounts!B$9,""),IF(B43="EL",Accounts!B$10,""),IF(AND(B43="OA",Cases!B43="3"),Accounts!B$10,""),IF(AND(B43="OA",Cases!B43="Z"),Accounts!B$9,""))))</f>
        <v>KALOCZKAY JNÉ EUR</v>
      </c>
      <c r="F43" s="5" t="str">
        <f>IF(Cases!C43="Q","0983731042101",IF(OR(Cases!C43="A",Cases!C43="E",Cases!C43="B",Cases!C43="K",Cases!C43="M"),CONCATENATE(IF(B43="EB",Accounts!C$7,""),IF(B43="EL",Accounts!C$8,""),IF(AND(B43="OA",Cases!B43="3"),Accounts!C$8,""),IF(AND(B43="OA",Cases!B43="Z"),Accounts!C$7,"")),CONCATENATE(IF(B43="EB",Accounts!C$9,""),IF(B43="EL",Accounts!C$10,""),IF(AND(B43="OA",Cases!B43="3"),Accounts!C$10,""),IF(AND(B43="OA",Cases!B43="Z"),Accounts!C$9,""))))</f>
        <v>0002G94287102</v>
      </c>
      <c r="G43" t="s">
        <v>17</v>
      </c>
      <c r="H43" s="5" t="str">
        <f t="shared" si="1"/>
        <v>KALOCZKAY JNÉ EUR</v>
      </c>
      <c r="I43" t="s">
        <v>18</v>
      </c>
      <c r="J43" t="str">
        <f t="shared" si="2"/>
        <v>EBNG000000901042</v>
      </c>
      <c r="K43" t="str">
        <f t="shared" si="3"/>
        <v>EBNG000000901042</v>
      </c>
      <c r="L43" s="2" t="s">
        <v>22</v>
      </c>
      <c r="M43" s="2" t="str">
        <f>IF(OR(Cases!C43="A",Cases!C43="C",Cases!C43="G",Cases!C43="J",Cases!C43="O"),"DV","DA")</f>
        <v>DA</v>
      </c>
      <c r="N43" t="s">
        <v>1207</v>
      </c>
      <c r="O43" t="str">
        <f>IF(OR(Cases!C43="A",Cases!C43="B",Cases!C43="C",Cases!C43="E",Cases!C43="F",Cases!C43="I",Cases!C43="J",Cases!C43="K",Cases!C43="L",Cases!C43="Q"),"EUR","HUF")</f>
        <v>EUR</v>
      </c>
      <c r="P43" s="5" t="str">
        <f t="shared" si="4"/>
        <v>1.3</v>
      </c>
      <c r="Q43" t="str">
        <f>IF(Cases!I43="Y","INTC","")</f>
        <v/>
      </c>
      <c r="R43" t="str">
        <f>IF(OR(Cases!C43="K",Cases!C43="L"),IF(M43="DA",Accounts!B$1,CONCATENATE(
IF(B43="EB",Accounts!D$1,""
),IF(B43="EL",Accounts!F$1,""
),IF(AND(B43="OA",Cases!B43="3"),Accounts!F$1,""
),IF(AND(B43="OA",Cases!B43="Z"),Accounts!D$1,""
)
)
),IF(OR(Cases!C43="B",Cases!C43="I",Cases!C43="O",Cases!C43="J",Cases!C43="H"),IF(M43="DA",Accounts!B$4,CONCATENATE(
IF(B43="EB",Accounts!D$4,""
),IF(B43="EL",Accounts!F$4,""
),IF(AND(B43="OA",Cases!B43="3"),Accounts!F$4,""
),IF(AND(B43="OA",Cases!B43="Z"),Accounts!D$4,""
)
)
),IF(OR(Cases!C43="D",Cases!C43="G",Cases!C43="O",Cases!C43="H",Cases!C43="M",AND(Cases!D43="I",Cases!C43="C"),AND(Cases!D43="I",Cases!C43="F")),IF(M43="DA",Accounts!B$3,CONCATENATE(
IF(B43="EB",Accounts!D$3,""
),IF(B43="EL",Accounts!F$3,""
),IF(AND(B43="OA",Cases!B43="3"),Accounts!F$3,""
),IF(AND(B43="OA",Cases!B43="Z"),Accounts!D$3,""
)
)
),IF(M43="DA",Accounts!B$12,CONCATENATE(
IF(B43="EB",Accounts!D$12,""
),IF(B43="EL",Accounts!F$12,""
),IF(AND(B43="OA",Cases!B43="3"),Accounts!F$12,""
),IF(AND(B43="OA",Cases!B43="Z"),Accounts!D$12,""
)
)
)
)
))</f>
        <v>SZIKSZAI TAMARA</v>
      </c>
      <c r="S43" t="str">
        <f>IF(OR(Cases!C43="K",Cases!C43="L"),IF(M43="DA",Accounts!C$1,CONCATENATE(
   IF(B43="EB",Accounts!E$1,""
   ),IF(B43="EL",Accounts!G$1,""
   ),IF(AND(B43="OA",Cases!B43="3"),Accounts!G$1,""
   ),IF(AND(B43="OA",Cases!B43="Z"),Accounts!E$1,""
   )
  )
 ),IF(OR(Cases!C43="B",Cases!C43="I",Cases!C43="O",Cases!C43="J",Cases!C43="H"),IF(M43="DA",Accounts!C$4,CONCATENATE(
   IF(B43="EB",Accounts!E$4,""
   ),IF(B43="EL",Accounts!G$4,""
   ),IF(AND(B43="OA",Cases!B43="3"),Accounts!G$4,""
   ),IF(AND(B43="OA",Cases!B43="Z"),Accounts!E$4,""
   )
  )
 ),IF(OR(Cases!C43="D",Cases!C43="G",Cases!C43="O",Cases!C43="H",Cases!C43="M",AND(Cases!D43="I",Cases!C43="C"),AND(Cases!D43="I",Cases!C43="F")),IF(M43="DA",Accounts!C$3,CONCATENATE(
   IF(B43="EB",Accounts!E$3,""
   ),IF(B43="EL",Accounts!G$3,""
   ),IF(AND(B43="OA",Cases!B43="3"),Accounts!G$3,""
   ),IF(AND(B43="OA",Cases!B43="Z"),Accounts!E$3,""
   )
  )
 ),IF(M43="DA",Accounts!C$12,CONCATENATE(
   IF(B43="EB",Accounts!E$12,""
   ),IF(B43="EL",Accounts!G$12,""
   ),IF(AND(B43="OA",Cases!B43="3"),Accounts!G$12,""
   ),IF(AND(B43="OA",Cases!B43="Z"),Accounts!E$12,""
   )
  )
 )
)
))</f>
        <v>HU20104000237157565454551000</v>
      </c>
      <c r="T43" t="str">
        <f>IF(Cases!F43="SHA","SLEV",IF(Cases!F43="OUR","DEBT",IF(Cases!F43="BEN","CRED","")))</f>
        <v/>
      </c>
      <c r="U43" s="5" t="str">
        <f>IF(Cases!H43="N","Instrukciók","")</f>
        <v>Instrukciók</v>
      </c>
      <c r="V43" s="5" t="str">
        <f>IF(Cases!E43="I","URGP","")</f>
        <v>URGP</v>
      </c>
      <c r="W43" t="str">
        <f>Cases!L43</f>
        <v>Közl-14J -Ebank lakossági-KötelezettSzla FCY-FCY-EQ átutalás-Konverziós-Sürgős/AzonKonv-KöltsVis Nincs</v>
      </c>
    </row>
    <row r="44" spans="1:23" x14ac:dyDescent="0.3">
      <c r="A44" t="str">
        <f>CONCATENATE(IF(B44="EB",CONCATENATE(IF(Cases!B44&lt;&gt;"7","EBNG","EBNL"),TEXT(Refszámok!$B$1+ROW()-2,"000000000000")),""),IF(B44="EL",CONCATENATE("E",TEXT(Refszámok!$B$2+ROW()-2,"0000000000"),"00001"),""),IF(B44="OA",CONCATENATE("EBNGOA",TEXT(Refszámok!$B$3+ROW()-2,"0000000000")),""))</f>
        <v>EBNG000000901043</v>
      </c>
      <c r="B44" t="str">
        <f>CONCATENATE(IF(Cases!B44="E","EL",""),IF(Cases!B44="B","EB",""),IF(Cases!B44="Q","EB",""),IF(Cases!B44="7","EB",""),IF(Cases!B44="Z","OA",""),IF(Cases!B44="3","OA",""))</f>
        <v>EB</v>
      </c>
      <c r="C44" t="str">
        <f t="shared" si="0"/>
        <v>EBNG000000901043</v>
      </c>
      <c r="D44" t="str">
        <f>IF(Cases!K44="Y","2018-11-10","")</f>
        <v/>
      </c>
      <c r="E44" s="5" t="str">
        <f>IF(Cases!C44="Q","BANKKÁRTYA ELSZ",IF(OR(Cases!C44="A",Cases!C44="E",Cases!C44="B",Cases!C44="K",Cases!C44="M"),CONCATENATE(IF(B44="EB",Accounts!B$7,""),IF(B44="EL",Accounts!B$8,""),IF(AND(B44="OA",Cases!B44="3"),Accounts!B$8,""),IF(AND(B44="OA",Cases!B44="Z"),Accounts!B$7,"")),CONCATENATE(IF(B44="EB",Accounts!B$9,""),IF(B44="EL",Accounts!B$10,""),IF(AND(B44="OA",Cases!B44="3"),Accounts!B$10,""),IF(AND(B44="OA",Cases!B44="Z"),Accounts!B$9,""))))</f>
        <v>KALOCZKAY JNÉ EUR</v>
      </c>
      <c r="F44" s="5" t="str">
        <f>IF(Cases!C44="Q","0983731042101",IF(OR(Cases!C44="A",Cases!C44="E",Cases!C44="B",Cases!C44="K",Cases!C44="M"),CONCATENATE(IF(B44="EB",Accounts!C$7,""),IF(B44="EL",Accounts!C$8,""),IF(AND(B44="OA",Cases!B44="3"),Accounts!C$8,""),IF(AND(B44="OA",Cases!B44="Z"),Accounts!C$7,"")),CONCATENATE(IF(B44="EB",Accounts!C$9,""),IF(B44="EL",Accounts!C$10,""),IF(AND(B44="OA",Cases!B44="3"),Accounts!C$10,""),IF(AND(B44="OA",Cases!B44="Z"),Accounts!C$9,""))))</f>
        <v>0002G94287102</v>
      </c>
      <c r="G44" t="s">
        <v>17</v>
      </c>
      <c r="H44" s="5" t="str">
        <f t="shared" si="1"/>
        <v>KALOCZKAY JNÉ EUR</v>
      </c>
      <c r="I44" t="s">
        <v>18</v>
      </c>
      <c r="J44" t="str">
        <f t="shared" si="2"/>
        <v>EBNG000000901043</v>
      </c>
      <c r="K44" t="str">
        <f t="shared" si="3"/>
        <v>EBNG000000901043</v>
      </c>
      <c r="L44" s="2" t="s">
        <v>22</v>
      </c>
      <c r="M44" s="2" t="str">
        <f>IF(OR(Cases!C44="A",Cases!C44="C",Cases!C44="G",Cases!C44="J",Cases!C44="O"),"DV","DA")</f>
        <v>DA</v>
      </c>
      <c r="N44" t="s">
        <v>1207</v>
      </c>
      <c r="O44" t="str">
        <f>IF(OR(Cases!C44="A",Cases!C44="B",Cases!C44="C",Cases!C44="E",Cases!C44="F",Cases!C44="I",Cases!C44="J",Cases!C44="K",Cases!C44="L",Cases!C44="Q"),"EUR","HUF")</f>
        <v>EUR</v>
      </c>
      <c r="P44" s="5" t="str">
        <f t="shared" si="4"/>
        <v>1.3</v>
      </c>
      <c r="Q44" t="str">
        <f>IF(Cases!I44="Y","INTC","")</f>
        <v/>
      </c>
      <c r="R44" t="str">
        <f>IF(OR(Cases!C44="K",Cases!C44="L"),IF(M44="DA",Accounts!B$1,CONCATENATE(
IF(B44="EB",Accounts!D$1,""
),IF(B44="EL",Accounts!F$1,""
),IF(AND(B44="OA",Cases!B44="3"),Accounts!F$1,""
),IF(AND(B44="OA",Cases!B44="Z"),Accounts!D$1,""
)
)
),IF(OR(Cases!C44="B",Cases!C44="I",Cases!C44="O",Cases!C44="J",Cases!C44="H"),IF(M44="DA",Accounts!B$4,CONCATENATE(
IF(B44="EB",Accounts!D$4,""
),IF(B44="EL",Accounts!F$4,""
),IF(AND(B44="OA",Cases!B44="3"),Accounts!F$4,""
),IF(AND(B44="OA",Cases!B44="Z"),Accounts!D$4,""
)
)
),IF(OR(Cases!C44="D",Cases!C44="G",Cases!C44="O",Cases!C44="H",Cases!C44="M",AND(Cases!D44="I",Cases!C44="C"),AND(Cases!D44="I",Cases!C44="F")),IF(M44="DA",Accounts!B$3,CONCATENATE(
IF(B44="EB",Accounts!D$3,""
),IF(B44="EL",Accounts!F$3,""
),IF(AND(B44="OA",Cases!B44="3"),Accounts!F$3,""
),IF(AND(B44="OA",Cases!B44="Z"),Accounts!D$3,""
)
)
),IF(M44="DA",Accounts!B$12,CONCATENATE(
IF(B44="EB",Accounts!D$12,""
),IF(B44="EL",Accounts!F$12,""
),IF(AND(B44="OA",Cases!B44="3"),Accounts!F$12,""
),IF(AND(B44="OA",Cases!B44="Z"),Accounts!D$12,""
)
)
)
)
))</f>
        <v>SZIKSZAI TAMARA</v>
      </c>
      <c r="S44" t="str">
        <f>IF(OR(Cases!C44="K",Cases!C44="L"),IF(M44="DA",Accounts!C$1,CONCATENATE(
   IF(B44="EB",Accounts!E$1,""
   ),IF(B44="EL",Accounts!G$1,""
   ),IF(AND(B44="OA",Cases!B44="3"),Accounts!G$1,""
   ),IF(AND(B44="OA",Cases!B44="Z"),Accounts!E$1,""
   )
  )
 ),IF(OR(Cases!C44="B",Cases!C44="I",Cases!C44="O",Cases!C44="J",Cases!C44="H"),IF(M44="DA",Accounts!C$4,CONCATENATE(
   IF(B44="EB",Accounts!E$4,""
   ),IF(B44="EL",Accounts!G$4,""
   ),IF(AND(B44="OA",Cases!B44="3"),Accounts!G$4,""
   ),IF(AND(B44="OA",Cases!B44="Z"),Accounts!E$4,""
   )
  )
 ),IF(OR(Cases!C44="D",Cases!C44="G",Cases!C44="O",Cases!C44="H",Cases!C44="M",AND(Cases!D44="I",Cases!C44="C"),AND(Cases!D44="I",Cases!C44="F")),IF(M44="DA",Accounts!C$3,CONCATENATE(
   IF(B44="EB",Accounts!E$3,""
   ),IF(B44="EL",Accounts!G$3,""
   ),IF(AND(B44="OA",Cases!B44="3"),Accounts!G$3,""
   ),IF(AND(B44="OA",Cases!B44="Z"),Accounts!E$3,""
   )
  )
 ),IF(M44="DA",Accounts!C$12,CONCATENATE(
   IF(B44="EB",Accounts!E$12,""
   ),IF(B44="EL",Accounts!G$12,""
   ),IF(AND(B44="OA",Cases!B44="3"),Accounts!G$12,""
   ),IF(AND(B44="OA",Cases!B44="Z"),Accounts!E$12,""
   )
  )
 )
)
))</f>
        <v>HU20104000237157565454551000</v>
      </c>
      <c r="T44" t="str">
        <f>IF(Cases!F44="SHA","SLEV",IF(Cases!F44="OUR","DEBT",IF(Cases!F44="BEN","CRED","")))</f>
        <v/>
      </c>
      <c r="U44" s="5" t="str">
        <f>IF(Cases!H44="N","Instrukciók","")</f>
        <v>Instrukciók</v>
      </c>
      <c r="V44" s="5" t="str">
        <f>IF(Cases!E44="I","URGP","")</f>
        <v/>
      </c>
      <c r="W44" t="str">
        <f>Cases!L44</f>
        <v>Közl-14J -Ebank lakossági-KötelezettSzla FCY-FCY-EQ átutalás-Konverziós-KöltsVis Nincs</v>
      </c>
    </row>
    <row r="45" spans="1:23" x14ac:dyDescent="0.3">
      <c r="A45" t="str">
        <f>CONCATENATE(IF(B45="EB",CONCATENATE(IF(Cases!B45&lt;&gt;"7","EBNG","EBNL"),TEXT(Refszámok!$B$1+ROW()-2,"000000000000")),""),IF(B45="EL",CONCATENATE("E",TEXT(Refszámok!$B$2+ROW()-2,"0000000000"),"00001"),""),IF(B45="OA",CONCATENATE("EBNGOA",TEXT(Refszámok!$B$3+ROW()-2,"0000000000")),""))</f>
        <v>EBNG000000901044</v>
      </c>
      <c r="B45" t="str">
        <f>CONCATENATE(IF(Cases!B45="E","EL",""),IF(Cases!B45="B","EB",""),IF(Cases!B45="Q","EB",""),IF(Cases!B45="7","EB",""),IF(Cases!B45="Z","OA",""),IF(Cases!B45="3","OA",""))</f>
        <v>EB</v>
      </c>
      <c r="C45" t="str">
        <f t="shared" si="0"/>
        <v>EBNG000000901044</v>
      </c>
      <c r="D45" t="str">
        <f>IF(Cases!K45="Y","2018-11-10","")</f>
        <v/>
      </c>
      <c r="E45" s="5" t="str">
        <f>IF(Cases!C45="Q","BANKKÁRTYA ELSZ",IF(OR(Cases!C45="A",Cases!C45="E",Cases!C45="B",Cases!C45="K",Cases!C45="M"),CONCATENATE(IF(B45="EB",Accounts!B$7,""),IF(B45="EL",Accounts!B$8,""),IF(AND(B45="OA",Cases!B45="3"),Accounts!B$8,""),IF(AND(B45="OA",Cases!B45="Z"),Accounts!B$7,"")),CONCATENATE(IF(B45="EB",Accounts!B$9,""),IF(B45="EL",Accounts!B$10,""),IF(AND(B45="OA",Cases!B45="3"),Accounts!B$10,""),IF(AND(B45="OA",Cases!B45="Z"),Accounts!B$9,""))))</f>
        <v>KALOCZKAY JNÉ EUR</v>
      </c>
      <c r="F45" s="5" t="str">
        <f>IF(Cases!C45="Q","0983731042101",IF(OR(Cases!C45="A",Cases!C45="E",Cases!C45="B",Cases!C45="K",Cases!C45="M"),CONCATENATE(IF(B45="EB",Accounts!C$7,""),IF(B45="EL",Accounts!C$8,""),IF(AND(B45="OA",Cases!B45="3"),Accounts!C$8,""),IF(AND(B45="OA",Cases!B45="Z"),Accounts!C$7,"")),CONCATENATE(IF(B45="EB",Accounts!C$9,""),IF(B45="EL",Accounts!C$10,""),IF(AND(B45="OA",Cases!B45="3"),Accounts!C$10,""),IF(AND(B45="OA",Cases!B45="Z"),Accounts!C$9,""))))</f>
        <v>0002G94287102</v>
      </c>
      <c r="G45" t="s">
        <v>17</v>
      </c>
      <c r="H45" s="5" t="str">
        <f t="shared" si="1"/>
        <v>KALOCZKAY JNÉ EUR</v>
      </c>
      <c r="I45" t="s">
        <v>18</v>
      </c>
      <c r="J45" t="str">
        <f t="shared" si="2"/>
        <v>EBNG000000901044</v>
      </c>
      <c r="K45" t="str">
        <f t="shared" si="3"/>
        <v>EBNG000000901044</v>
      </c>
      <c r="L45" s="2" t="s">
        <v>22</v>
      </c>
      <c r="M45" s="2" t="str">
        <f>IF(OR(Cases!C45="A",Cases!C45="C",Cases!C45="G",Cases!C45="J",Cases!C45="O"),"DV","DA")</f>
        <v>DA</v>
      </c>
      <c r="N45" t="s">
        <v>1207</v>
      </c>
      <c r="O45" t="str">
        <f>IF(OR(Cases!C45="A",Cases!C45="B",Cases!C45="C",Cases!C45="E",Cases!C45="F",Cases!C45="I",Cases!C45="J",Cases!C45="K",Cases!C45="L",Cases!C45="Q"),"EUR","HUF")</f>
        <v>EUR</v>
      </c>
      <c r="P45" s="5" t="str">
        <f t="shared" si="4"/>
        <v>1.3</v>
      </c>
      <c r="Q45" t="str">
        <f>IF(Cases!I45="Y","INTC","")</f>
        <v/>
      </c>
      <c r="R45" t="str">
        <f>IF(OR(Cases!C45="K",Cases!C45="L"),IF(M45="DA",Accounts!B$1,CONCATENATE(
IF(B45="EB",Accounts!D$1,""
),IF(B45="EL",Accounts!F$1,""
),IF(AND(B45="OA",Cases!B45="3"),Accounts!F$1,""
),IF(AND(B45="OA",Cases!B45="Z"),Accounts!D$1,""
)
)
),IF(OR(Cases!C45="B",Cases!C45="I",Cases!C45="O",Cases!C45="J",Cases!C45="H"),IF(M45="DA",Accounts!B$4,CONCATENATE(
IF(B45="EB",Accounts!D$4,""
),IF(B45="EL",Accounts!F$4,""
),IF(AND(B45="OA",Cases!B45="3"),Accounts!F$4,""
),IF(AND(B45="OA",Cases!B45="Z"),Accounts!D$4,""
)
)
),IF(OR(Cases!C45="D",Cases!C45="G",Cases!C45="O",Cases!C45="H",Cases!C45="M",AND(Cases!D45="I",Cases!C45="C"),AND(Cases!D45="I",Cases!C45="F")),IF(M45="DA",Accounts!B$3,CONCATENATE(
IF(B45="EB",Accounts!D$3,""
),IF(B45="EL",Accounts!F$3,""
),IF(AND(B45="OA",Cases!B45="3"),Accounts!F$3,""
),IF(AND(B45="OA",Cases!B45="Z"),Accounts!D$3,""
)
)
),IF(M45="DA",Accounts!B$12,CONCATENATE(
IF(B45="EB",Accounts!D$12,""
),IF(B45="EL",Accounts!F$12,""
),IF(AND(B45="OA",Cases!B45="3"),Accounts!F$12,""
),IF(AND(B45="OA",Cases!B45="Z"),Accounts!D$12,""
)
)
)
)
))</f>
        <v>UPC Magyarország</v>
      </c>
      <c r="S45" t="str">
        <f>IF(OR(Cases!C45="K",Cases!C45="L"),IF(M45="DA",Accounts!C$1,CONCATENATE(
   IF(B45="EB",Accounts!E$1,""
   ),IF(B45="EL",Accounts!G$1,""
   ),IF(AND(B45="OA",Cases!B45="3"),Accounts!G$1,""
   ),IF(AND(B45="OA",Cases!B45="Z"),Accounts!E$1,""
   )
  )
 ),IF(OR(Cases!C45="B",Cases!C45="I",Cases!C45="O",Cases!C45="J",Cases!C45="H"),IF(M45="DA",Accounts!C$4,CONCATENATE(
   IF(B45="EB",Accounts!E$4,""
   ),IF(B45="EL",Accounts!G$4,""
   ),IF(AND(B45="OA",Cases!B45="3"),Accounts!G$4,""
   ),IF(AND(B45="OA",Cases!B45="Z"),Accounts!E$4,""
   )
  )
 ),IF(OR(Cases!C45="D",Cases!C45="G",Cases!C45="O",Cases!C45="H",Cases!C45="M",AND(Cases!D45="I",Cases!C45="C"),AND(Cases!D45="I",Cases!C45="F")),IF(M45="DA",Accounts!C$3,CONCATENATE(
   IF(B45="EB",Accounts!E$3,""
   ),IF(B45="EL",Accounts!G$3,""
   ),IF(AND(B45="OA",Cases!B45="3"),Accounts!G$3,""
   ),IF(AND(B45="OA",Cases!B45="Z"),Accounts!E$3,""
   )
  )
 ),IF(M45="DA",Accounts!C$12,CONCATENATE(
   IF(B45="EB",Accounts!E$12,""
   ),IF(B45="EL",Accounts!G$12,""
   ),IF(AND(B45="OA",Cases!B45="3"),Accounts!G$12,""
   ),IF(AND(B45="OA",Cases!B45="Z"),Accounts!E$12,""
   )
  )
 )
)
))</f>
        <v>HU78104100220021994330000100</v>
      </c>
      <c r="T45" t="str">
        <f>IF(Cases!F45="SHA","SLEV",IF(Cases!F45="OUR","DEBT",IF(Cases!F45="BEN","CRED","")))</f>
        <v/>
      </c>
      <c r="U45" s="5" t="str">
        <f>IF(Cases!H45="N","Instrukciók","")</f>
        <v>Instrukciók</v>
      </c>
      <c r="V45" s="5" t="str">
        <f>IF(Cases!E45="I","URGP","")</f>
        <v/>
      </c>
      <c r="W45" t="str">
        <f>Cases!L45</f>
        <v>Közl-158 -Ebank lakossági-KötelezettSzla FCY-FCY-Bankon belüli átutalás-Konverziós-KöltsVis Nincs</v>
      </c>
    </row>
    <row r="46" spans="1:23" x14ac:dyDescent="0.3">
      <c r="A46" t="str">
        <f>CONCATENATE(IF(B46="EB",CONCATENATE(IF(Cases!B46&lt;&gt;"7","EBNG","EBNL"),TEXT(Refszámok!$B$1+ROW()-2,"000000000000")),""),IF(B46="EL",CONCATENATE("E",TEXT(Refszámok!$B$2+ROW()-2,"0000000000"),"00001"),""),IF(B46="OA",CONCATENATE("EBNGOA",TEXT(Refszámok!$B$3+ROW()-2,"0000000000")),""))</f>
        <v>EBNG000000901045</v>
      </c>
      <c r="B46" t="str">
        <f>CONCATENATE(IF(Cases!B46="E","EL",""),IF(Cases!B46="B","EB",""),IF(Cases!B46="Q","EB",""),IF(Cases!B46="7","EB",""),IF(Cases!B46="Z","OA",""),IF(Cases!B46="3","OA",""))</f>
        <v>EB</v>
      </c>
      <c r="C46" t="str">
        <f t="shared" si="0"/>
        <v>EBNG000000901045</v>
      </c>
      <c r="D46" t="str">
        <f>IF(Cases!K46="Y","2018-11-10","")</f>
        <v/>
      </c>
      <c r="E46" s="5" t="str">
        <f>IF(Cases!C46="Q","BANKKÁRTYA ELSZ",IF(OR(Cases!C46="A",Cases!C46="E",Cases!C46="B",Cases!C46="K",Cases!C46="M"),CONCATENATE(IF(B46="EB",Accounts!B$7,""),IF(B46="EL",Accounts!B$8,""),IF(AND(B46="OA",Cases!B46="3"),Accounts!B$8,""),IF(AND(B46="OA",Cases!B46="Z"),Accounts!B$7,"")),CONCATENATE(IF(B46="EB",Accounts!B$9,""),IF(B46="EL",Accounts!B$10,""),IF(AND(B46="OA",Cases!B46="3"),Accounts!B$10,""),IF(AND(B46="OA",Cases!B46="Z"),Accounts!B$9,""))))</f>
        <v>KALOCZKAY JNÉ EUR</v>
      </c>
      <c r="F46" s="5" t="str">
        <f>IF(Cases!C46="Q","0983731042101",IF(OR(Cases!C46="A",Cases!C46="E",Cases!C46="B",Cases!C46="K",Cases!C46="M"),CONCATENATE(IF(B46="EB",Accounts!C$7,""),IF(B46="EL",Accounts!C$8,""),IF(AND(B46="OA",Cases!B46="3"),Accounts!C$8,""),IF(AND(B46="OA",Cases!B46="Z"),Accounts!C$7,"")),CONCATENATE(IF(B46="EB",Accounts!C$9,""),IF(B46="EL",Accounts!C$10,""),IF(AND(B46="OA",Cases!B46="3"),Accounts!C$10,""),IF(AND(B46="OA",Cases!B46="Z"),Accounts!C$9,""))))</f>
        <v>0002G94287102</v>
      </c>
      <c r="G46" t="s">
        <v>17</v>
      </c>
      <c r="H46" s="5" t="str">
        <f t="shared" si="1"/>
        <v>KALOCZKAY JNÉ EUR</v>
      </c>
      <c r="I46" t="s">
        <v>18</v>
      </c>
      <c r="J46" t="str">
        <f t="shared" si="2"/>
        <v>EBNG000000901045</v>
      </c>
      <c r="K46" t="str">
        <f t="shared" si="3"/>
        <v>EBNG000000901045</v>
      </c>
      <c r="L46" s="2" t="s">
        <v>22</v>
      </c>
      <c r="M46" s="2" t="str">
        <f>IF(OR(Cases!C46="A",Cases!C46="C",Cases!C46="G",Cases!C46="J",Cases!C46="O"),"DV","DA")</f>
        <v>DA</v>
      </c>
      <c r="N46" t="s">
        <v>1207</v>
      </c>
      <c r="O46" t="str">
        <f>IF(OR(Cases!C46="A",Cases!C46="B",Cases!C46="C",Cases!C46="E",Cases!C46="F",Cases!C46="I",Cases!C46="J",Cases!C46="K",Cases!C46="L",Cases!C46="Q"),"EUR","HUF")</f>
        <v>EUR</v>
      </c>
      <c r="P46" s="5" t="str">
        <f t="shared" si="4"/>
        <v>1.3</v>
      </c>
      <c r="Q46" t="str">
        <f>IF(Cases!I46="Y","INTC","")</f>
        <v/>
      </c>
      <c r="R46" t="str">
        <f>IF(OR(Cases!C46="K",Cases!C46="L"),IF(M46="DA",Accounts!B$1,CONCATENATE(
IF(B46="EB",Accounts!D$1,""
),IF(B46="EL",Accounts!F$1,""
),IF(AND(B46="OA",Cases!B46="3"),Accounts!F$1,""
),IF(AND(B46="OA",Cases!B46="Z"),Accounts!D$1,""
)
)
),IF(OR(Cases!C46="B",Cases!C46="I",Cases!C46="O",Cases!C46="J",Cases!C46="H"),IF(M46="DA",Accounts!B$4,CONCATENATE(
IF(B46="EB",Accounts!D$4,""
),IF(B46="EL",Accounts!F$4,""
),IF(AND(B46="OA",Cases!B46="3"),Accounts!F$4,""
),IF(AND(B46="OA",Cases!B46="Z"),Accounts!D$4,""
)
)
),IF(OR(Cases!C46="D",Cases!C46="G",Cases!C46="O",Cases!C46="H",Cases!C46="M",AND(Cases!D46="I",Cases!C46="C"),AND(Cases!D46="I",Cases!C46="F")),IF(M46="DA",Accounts!B$3,CONCATENATE(
IF(B46="EB",Accounts!D$3,""
),IF(B46="EL",Accounts!F$3,""
),IF(AND(B46="OA",Cases!B46="3"),Accounts!F$3,""
),IF(AND(B46="OA",Cases!B46="Z"),Accounts!D$3,""
)
)
),IF(M46="DA",Accounts!B$12,CONCATENATE(
IF(B46="EB",Accounts!D$12,""
),IF(B46="EL",Accounts!F$12,""
),IF(AND(B46="OA",Cases!B46="3"),Accounts!F$12,""
),IF(AND(B46="OA",Cases!B46="Z"),Accounts!D$12,""
)
)
)
)
))</f>
        <v>UPC Magyarország</v>
      </c>
      <c r="S46" t="str">
        <f>IF(OR(Cases!C46="K",Cases!C46="L"),IF(M46="DA",Accounts!C$1,CONCATENATE(
   IF(B46="EB",Accounts!E$1,""
   ),IF(B46="EL",Accounts!G$1,""
   ),IF(AND(B46="OA",Cases!B46="3"),Accounts!G$1,""
   ),IF(AND(B46="OA",Cases!B46="Z"),Accounts!E$1,""
   )
  )
 ),IF(OR(Cases!C46="B",Cases!C46="I",Cases!C46="O",Cases!C46="J",Cases!C46="H"),IF(M46="DA",Accounts!C$4,CONCATENATE(
   IF(B46="EB",Accounts!E$4,""
   ),IF(B46="EL",Accounts!G$4,""
   ),IF(AND(B46="OA",Cases!B46="3"),Accounts!G$4,""
   ),IF(AND(B46="OA",Cases!B46="Z"),Accounts!E$4,""
   )
  )
 ),IF(OR(Cases!C46="D",Cases!C46="G",Cases!C46="O",Cases!C46="H",Cases!C46="M",AND(Cases!D46="I",Cases!C46="C"),AND(Cases!D46="I",Cases!C46="F")),IF(M46="DA",Accounts!C$3,CONCATENATE(
   IF(B46="EB",Accounts!E$3,""
   ),IF(B46="EL",Accounts!G$3,""
   ),IF(AND(B46="OA",Cases!B46="3"),Accounts!G$3,""
   ),IF(AND(B46="OA",Cases!B46="Z"),Accounts!E$3,""
   )
  )
 ),IF(M46="DA",Accounts!C$12,CONCATENATE(
   IF(B46="EB",Accounts!E$12,""
   ),IF(B46="EL",Accounts!G$12,""
   ),IF(AND(B46="OA",Cases!B46="3"),Accounts!G$12,""
   ),IF(AND(B46="OA",Cases!B46="Z"),Accounts!E$12,""
   )
  )
 )
)
))</f>
        <v>HU78104100220021994330000100</v>
      </c>
      <c r="T46" t="str">
        <f>IF(Cases!F46="SHA","SLEV",IF(Cases!F46="OUR","DEBT",IF(Cases!F46="BEN","CRED","")))</f>
        <v/>
      </c>
      <c r="U46" s="5" t="str">
        <f>IF(Cases!H46="N","Instrukciók","")</f>
        <v>Instrukciók</v>
      </c>
      <c r="V46" s="5" t="str">
        <f>IF(Cases!E46="I","URGP","")</f>
        <v/>
      </c>
      <c r="W46" t="str">
        <f>Cases!L46</f>
        <v>Közl-174 -Ebank lakossági-KötelezettSzla FCY-FCY-Bankon belüli átutalás-KöltsVis Nincs</v>
      </c>
    </row>
    <row r="47" spans="1:23" x14ac:dyDescent="0.3">
      <c r="A47" t="str">
        <f>CONCATENATE(IF(B47="EB",CONCATENATE(IF(Cases!B47&lt;&gt;"7","EBNG","EBNL"),TEXT(Refszámok!$B$1+ROW()-2,"000000000000")),""),IF(B47="EL",CONCATENATE("E",TEXT(Refszámok!$B$2+ROW()-2,"0000000000"),"00001"),""),IF(B47="OA",CONCATENATE("EBNGOA",TEXT(Refszámok!$B$3+ROW()-2,"0000000000")),""))</f>
        <v>EBNG000000901046</v>
      </c>
      <c r="B47" t="str">
        <f>CONCATENATE(IF(Cases!B47="E","EL",""),IF(Cases!B47="B","EB",""),IF(Cases!B47="Q","EB",""),IF(Cases!B47="7","EB",""),IF(Cases!B47="Z","OA",""),IF(Cases!B47="3","OA",""))</f>
        <v>EB</v>
      </c>
      <c r="C47" t="str">
        <f t="shared" si="0"/>
        <v>EBNG000000901046</v>
      </c>
      <c r="D47" t="str">
        <f>IF(Cases!K47="Y","2018-11-10","")</f>
        <v/>
      </c>
      <c r="E47" s="5" t="str">
        <f>IF(Cases!C47="Q","BANKKÁRTYA ELSZ",IF(OR(Cases!C47="A",Cases!C47="E",Cases!C47="B",Cases!C47="K",Cases!C47="M"),CONCATENATE(IF(B47="EB",Accounts!B$7,""),IF(B47="EL",Accounts!B$8,""),IF(AND(B47="OA",Cases!B47="3"),Accounts!B$8,""),IF(AND(B47="OA",Cases!B47="Z"),Accounts!B$7,"")),CONCATENATE(IF(B47="EB",Accounts!B$9,""),IF(B47="EL",Accounts!B$10,""),IF(AND(B47="OA",Cases!B47="3"),Accounts!B$10,""),IF(AND(B47="OA",Cases!B47="Z"),Accounts!B$9,""))))</f>
        <v>KALOCZKAY JNÉ EUR</v>
      </c>
      <c r="F47" s="5" t="str">
        <f>IF(Cases!C47="Q","0983731042101",IF(OR(Cases!C47="A",Cases!C47="E",Cases!C47="B",Cases!C47="K",Cases!C47="M"),CONCATENATE(IF(B47="EB",Accounts!C$7,""),IF(B47="EL",Accounts!C$8,""),IF(AND(B47="OA",Cases!B47="3"),Accounts!C$8,""),IF(AND(B47="OA",Cases!B47="Z"),Accounts!C$7,"")),CONCATENATE(IF(B47="EB",Accounts!C$9,""),IF(B47="EL",Accounts!C$10,""),IF(AND(B47="OA",Cases!B47="3"),Accounts!C$10,""),IF(AND(B47="OA",Cases!B47="Z"),Accounts!C$9,""))))</f>
        <v>0002G94287102</v>
      </c>
      <c r="G47" t="s">
        <v>17</v>
      </c>
      <c r="H47" s="5" t="str">
        <f t="shared" si="1"/>
        <v>KALOCZKAY JNÉ EUR</v>
      </c>
      <c r="I47" t="s">
        <v>18</v>
      </c>
      <c r="J47" t="str">
        <f t="shared" si="2"/>
        <v>EBNG000000901046</v>
      </c>
      <c r="K47" t="str">
        <f t="shared" si="3"/>
        <v>EBNG000000901046</v>
      </c>
      <c r="L47" s="2" t="s">
        <v>22</v>
      </c>
      <c r="M47" s="2" t="str">
        <f>IF(OR(Cases!C47="A",Cases!C47="C",Cases!C47="G",Cases!C47="J",Cases!C47="O"),"DV","DA")</f>
        <v>DV</v>
      </c>
      <c r="N47" t="s">
        <v>1207</v>
      </c>
      <c r="O47" t="str">
        <f>IF(OR(Cases!C47="A",Cases!C47="B",Cases!C47="C",Cases!C47="E",Cases!C47="F",Cases!C47="I",Cases!C47="J",Cases!C47="K",Cases!C47="L",Cases!C47="Q"),"EUR","HUF")</f>
        <v>HUF</v>
      </c>
      <c r="P47" s="5" t="str">
        <f t="shared" si="4"/>
        <v>2</v>
      </c>
      <c r="Q47" t="str">
        <f>IF(Cases!I47="Y","INTC","")</f>
        <v/>
      </c>
      <c r="R47" t="str">
        <f>IF(OR(Cases!C47="K",Cases!C47="L"),IF(M47="DA",Accounts!B$1,CONCATENATE(
IF(B47="EB",Accounts!D$1,""
),IF(B47="EL",Accounts!F$1,""
),IF(AND(B47="OA",Cases!B47="3"),Accounts!F$1,""
),IF(AND(B47="OA",Cases!B47="Z"),Accounts!D$1,""
)
)
),IF(OR(Cases!C47="B",Cases!C47="I",Cases!C47="O",Cases!C47="J",Cases!C47="H"),IF(M47="DA",Accounts!B$4,CONCATENATE(
IF(B47="EB",Accounts!D$4,""
),IF(B47="EL",Accounts!F$4,""
),IF(AND(B47="OA",Cases!B47="3"),Accounts!F$4,""
),IF(AND(B47="OA",Cases!B47="Z"),Accounts!D$4,""
)
)
),IF(OR(Cases!C47="D",Cases!C47="G",Cases!C47="O",Cases!C47="H",Cases!C47="M",AND(Cases!D47="I",Cases!C47="C"),AND(Cases!D47="I",Cases!C47="F")),IF(M47="DA",Accounts!B$3,CONCATENATE(
IF(B47="EB",Accounts!D$3,""
),IF(B47="EL",Accounts!F$3,""
),IF(AND(B47="OA",Cases!B47="3"),Accounts!F$3,""
),IF(AND(B47="OA",Cases!B47="Z"),Accounts!D$3,""
)
)
),IF(M47="DA",Accounts!B$12,CONCATENATE(
IF(B47="EB",Accounts!D$12,""
),IF(B47="EL",Accounts!F$12,""
),IF(AND(B47="OA",Cases!B47="3"),Accounts!F$12,""
),IF(AND(B47="OA",Cases!B47="Z"),Accounts!D$12,""
)
)
)
)
))</f>
        <v>Haidai Viachesl</v>
      </c>
      <c r="S47" t="str">
        <f>IF(OR(Cases!C47="K",Cases!C47="L"),IF(M47="DA",Accounts!C$1,CONCATENATE(
   IF(B47="EB",Accounts!E$1,""
   ),IF(B47="EL",Accounts!G$1,""
   ),IF(AND(B47="OA",Cases!B47="3"),Accounts!G$1,""
   ),IF(AND(B47="OA",Cases!B47="Z"),Accounts!E$1,""
   )
  )
 ),IF(OR(Cases!C47="B",Cases!C47="I",Cases!C47="O",Cases!C47="J",Cases!C47="H"),IF(M47="DA",Accounts!C$4,CONCATENATE(
   IF(B47="EB",Accounts!E$4,""
   ),IF(B47="EL",Accounts!G$4,""
   ),IF(AND(B47="OA",Cases!B47="3"),Accounts!G$4,""
   ),IF(AND(B47="OA",Cases!B47="Z"),Accounts!E$4,""
   )
  )
 ),IF(OR(Cases!C47="D",Cases!C47="G",Cases!C47="O",Cases!C47="H",Cases!C47="M",AND(Cases!D47="I",Cases!C47="C"),AND(Cases!D47="I",Cases!C47="F")),IF(M47="DA",Accounts!C$3,CONCATENATE(
   IF(B47="EB",Accounts!E$3,""
   ),IF(B47="EL",Accounts!G$3,""
   ),IF(AND(B47="OA",Cases!B47="3"),Accounts!G$3,""
   ),IF(AND(B47="OA",Cases!B47="Z"),Accounts!E$3,""
   )
  )
 ),IF(M47="DA",Accounts!C$12,CONCATENATE(
   IF(B47="EB",Accounts!E$12,""
   ),IF(B47="EL",Accounts!G$12,""
   ),IF(AND(B47="OA",Cases!B47="3"),Accounts!G$12,""
   ),IF(AND(B47="OA",Cases!B47="Z"),Accounts!E$12,""
   )
  )
 )
)
))</f>
        <v>HU24104075017811111100480681</v>
      </c>
      <c r="T47" t="str">
        <f>IF(Cases!F47="SHA","SLEV",IF(Cases!F47="OUR","DEBT",IF(Cases!F47="BEN","CRED","")))</f>
        <v/>
      </c>
      <c r="U47" s="5" t="str">
        <f>IF(Cases!H47="N","Instrukciók","")</f>
        <v>Instrukciók</v>
      </c>
      <c r="V47" s="5" t="str">
        <f>IF(Cases!E47="I","URGP","")</f>
        <v>URGP</v>
      </c>
      <c r="W47" t="str">
        <f>Cases!L47</f>
        <v>Közl-21P -Forint konverziós-Ebank lakossági-KötelezettSzla FCY-HUF-Bankon belüli átvezetés-Konverziós-Sürgős/AzonKonv-KöltsVis Nincs</v>
      </c>
    </row>
    <row r="48" spans="1:23" x14ac:dyDescent="0.3">
      <c r="A48" t="str">
        <f>CONCATENATE(IF(B48="EB",CONCATENATE(IF(Cases!B48&lt;&gt;"7","EBNG","EBNL"),TEXT(Refszámok!$B$1+ROW()-2,"000000000000")),""),IF(B48="EL",CONCATENATE("E",TEXT(Refszámok!$B$2+ROW()-2,"0000000000"),"00001"),""),IF(B48="OA",CONCATENATE("EBNGOA",TEXT(Refszámok!$B$3+ROW()-2,"0000000000")),""))</f>
        <v>EBNG000000901047</v>
      </c>
      <c r="B48" t="str">
        <f>CONCATENATE(IF(Cases!B48="E","EL",""),IF(Cases!B48="B","EB",""),IF(Cases!B48="Q","EB",""),IF(Cases!B48="7","EB",""),IF(Cases!B48="Z","OA",""),IF(Cases!B48="3","OA",""))</f>
        <v>EB</v>
      </c>
      <c r="C48" t="str">
        <f t="shared" si="0"/>
        <v>EBNG000000901047</v>
      </c>
      <c r="D48" t="str">
        <f>IF(Cases!K48="Y","2018-11-10","")</f>
        <v/>
      </c>
      <c r="E48" s="5" t="str">
        <f>IF(Cases!C48="Q","BANKKÁRTYA ELSZ",IF(OR(Cases!C48="A",Cases!C48="E",Cases!C48="B",Cases!C48="K",Cases!C48="M"),CONCATENATE(IF(B48="EB",Accounts!B$7,""),IF(B48="EL",Accounts!B$8,""),IF(AND(B48="OA",Cases!B48="3"),Accounts!B$8,""),IF(AND(B48="OA",Cases!B48="Z"),Accounts!B$7,"")),CONCATENATE(IF(B48="EB",Accounts!B$9,""),IF(B48="EL",Accounts!B$10,""),IF(AND(B48="OA",Cases!B48="3"),Accounts!B$10,""),IF(AND(B48="OA",Cases!B48="Z"),Accounts!B$9,""))))</f>
        <v>KALOCZKAY JNÉ EUR</v>
      </c>
      <c r="F48" s="5" t="str">
        <f>IF(Cases!C48="Q","0983731042101",IF(OR(Cases!C48="A",Cases!C48="E",Cases!C48="B",Cases!C48="K",Cases!C48="M"),CONCATENATE(IF(B48="EB",Accounts!C$7,""),IF(B48="EL",Accounts!C$8,""),IF(AND(B48="OA",Cases!B48="3"),Accounts!C$8,""),IF(AND(B48="OA",Cases!B48="Z"),Accounts!C$7,"")),CONCATENATE(IF(B48="EB",Accounts!C$9,""),IF(B48="EL",Accounts!C$10,""),IF(AND(B48="OA",Cases!B48="3"),Accounts!C$10,""),IF(AND(B48="OA",Cases!B48="Z"),Accounts!C$9,""))))</f>
        <v>0002G94287102</v>
      </c>
      <c r="G48" t="s">
        <v>17</v>
      </c>
      <c r="H48" s="5" t="str">
        <f t="shared" si="1"/>
        <v>KALOCZKAY JNÉ EUR</v>
      </c>
      <c r="I48" t="s">
        <v>18</v>
      </c>
      <c r="J48" t="str">
        <f t="shared" si="2"/>
        <v>EBNG000000901047</v>
      </c>
      <c r="K48" t="str">
        <f t="shared" si="3"/>
        <v>EBNG000000901047</v>
      </c>
      <c r="L48" s="2" t="s">
        <v>22</v>
      </c>
      <c r="M48" s="2" t="str">
        <f>IF(OR(Cases!C48="A",Cases!C48="C",Cases!C48="G",Cases!C48="J",Cases!C48="O"),"DV","DA")</f>
        <v>DV</v>
      </c>
      <c r="N48" t="s">
        <v>1207</v>
      </c>
      <c r="O48" t="str">
        <f>IF(OR(Cases!C48="A",Cases!C48="B",Cases!C48="C",Cases!C48="E",Cases!C48="F",Cases!C48="I",Cases!C48="J",Cases!C48="K",Cases!C48="L",Cases!C48="Q"),"EUR","HUF")</f>
        <v>HUF</v>
      </c>
      <c r="P48" s="5" t="str">
        <f t="shared" si="4"/>
        <v>2</v>
      </c>
      <c r="Q48" t="str">
        <f>IF(Cases!I48="Y","INTC","")</f>
        <v/>
      </c>
      <c r="R48" t="str">
        <f>IF(OR(Cases!C48="K",Cases!C48="L"),IF(M48="DA",Accounts!B$1,CONCATENATE(
IF(B48="EB",Accounts!D$1,""
),IF(B48="EL",Accounts!F$1,""
),IF(AND(B48="OA",Cases!B48="3"),Accounts!F$1,""
),IF(AND(B48="OA",Cases!B48="Z"),Accounts!D$1,""
)
)
),IF(OR(Cases!C48="B",Cases!C48="I",Cases!C48="O",Cases!C48="J",Cases!C48="H"),IF(M48="DA",Accounts!B$4,CONCATENATE(
IF(B48="EB",Accounts!D$4,""
),IF(B48="EL",Accounts!F$4,""
),IF(AND(B48="OA",Cases!B48="3"),Accounts!F$4,""
),IF(AND(B48="OA",Cases!B48="Z"),Accounts!D$4,""
)
)
),IF(OR(Cases!C48="D",Cases!C48="G",Cases!C48="O",Cases!C48="H",Cases!C48="M",AND(Cases!D48="I",Cases!C48="C"),AND(Cases!D48="I",Cases!C48="F")),IF(M48="DA",Accounts!B$3,CONCATENATE(
IF(B48="EB",Accounts!D$3,""
),IF(B48="EL",Accounts!F$3,""
),IF(AND(B48="OA",Cases!B48="3"),Accounts!F$3,""
),IF(AND(B48="OA",Cases!B48="Z"),Accounts!D$3,""
)
)
),IF(M48="DA",Accounts!B$12,CONCATENATE(
IF(B48="EB",Accounts!D$12,""
),IF(B48="EL",Accounts!F$12,""
),IF(AND(B48="OA",Cases!B48="3"),Accounts!F$12,""
),IF(AND(B48="OA",Cases!B48="Z"),Accounts!D$12,""
)
)
)
)
))</f>
        <v>Haidai Viachesl</v>
      </c>
      <c r="S48" t="str">
        <f>IF(OR(Cases!C48="K",Cases!C48="L"),IF(M48="DA",Accounts!C$1,CONCATENATE(
   IF(B48="EB",Accounts!E$1,""
   ),IF(B48="EL",Accounts!G$1,""
   ),IF(AND(B48="OA",Cases!B48="3"),Accounts!G$1,""
   ),IF(AND(B48="OA",Cases!B48="Z"),Accounts!E$1,""
   )
  )
 ),IF(OR(Cases!C48="B",Cases!C48="I",Cases!C48="O",Cases!C48="J",Cases!C48="H"),IF(M48="DA",Accounts!C$4,CONCATENATE(
   IF(B48="EB",Accounts!E$4,""
   ),IF(B48="EL",Accounts!G$4,""
   ),IF(AND(B48="OA",Cases!B48="3"),Accounts!G$4,""
   ),IF(AND(B48="OA",Cases!B48="Z"),Accounts!E$4,""
   )
  )
 ),IF(OR(Cases!C48="D",Cases!C48="G",Cases!C48="O",Cases!C48="H",Cases!C48="M",AND(Cases!D48="I",Cases!C48="C"),AND(Cases!D48="I",Cases!C48="F")),IF(M48="DA",Accounts!C$3,CONCATENATE(
   IF(B48="EB",Accounts!E$3,""
   ),IF(B48="EL",Accounts!G$3,""
   ),IF(AND(B48="OA",Cases!B48="3"),Accounts!G$3,""
   ),IF(AND(B48="OA",Cases!B48="Z"),Accounts!E$3,""
   )
  )
 ),IF(M48="DA",Accounts!C$12,CONCATENATE(
   IF(B48="EB",Accounts!E$12,""
   ),IF(B48="EL",Accounts!G$12,""
   ),IF(AND(B48="OA",Cases!B48="3"),Accounts!G$12,""
   ),IF(AND(B48="OA",Cases!B48="Z"),Accounts!E$12,""
   )
  )
 )
)
))</f>
        <v>HU24104075017811111100480681</v>
      </c>
      <c r="T48" t="str">
        <f>IF(Cases!F48="SHA","SLEV",IF(Cases!F48="OUR","DEBT",IF(Cases!F48="BEN","CRED","")))</f>
        <v/>
      </c>
      <c r="U48" s="5" t="str">
        <f>IF(Cases!H48="N","Instrukciók","")</f>
        <v>Instrukciók</v>
      </c>
      <c r="V48" s="5" t="str">
        <f>IF(Cases!E48="I","URGP","")</f>
        <v/>
      </c>
      <c r="W48" t="str">
        <f>Cases!L48</f>
        <v>Közl-21P -Forint konverziós-Ebank lakossági-KötelezettSzla FCY-HUF-Bankon belüli átvezetés-Konverziós-KöltsVis Nincs</v>
      </c>
    </row>
    <row r="49" spans="1:23" x14ac:dyDescent="0.3">
      <c r="A49" t="str">
        <f>CONCATENATE(IF(B49="EB",CONCATENATE(IF(Cases!B49&lt;&gt;"7","EBNG","EBNL"),TEXT(Refszámok!$B$1+ROW()-2,"000000000000")),""),IF(B49="EL",CONCATENATE("E",TEXT(Refszámok!$B$2+ROW()-2,"0000000000"),"00001"),""),IF(B49="OA",CONCATENATE("EBNGOA",TEXT(Refszámok!$B$3+ROW()-2,"0000000000")),""))</f>
        <v>EBNG000000901048</v>
      </c>
      <c r="B49" t="str">
        <f>CONCATENATE(IF(Cases!B49="E","EL",""),IF(Cases!B49="B","EB",""),IF(Cases!B49="Q","EB",""),IF(Cases!B49="7","EB",""),IF(Cases!B49="Z","OA",""),IF(Cases!B49="3","OA",""))</f>
        <v>EB</v>
      </c>
      <c r="C49" t="str">
        <f t="shared" si="0"/>
        <v>EBNG000000901048</v>
      </c>
      <c r="D49" t="str">
        <f>IF(Cases!K49="Y","2018-11-10","")</f>
        <v/>
      </c>
      <c r="E49" s="5" t="str">
        <f>IF(Cases!C49="Q","BANKKÁRTYA ELSZ",IF(OR(Cases!C49="A",Cases!C49="E",Cases!C49="B",Cases!C49="K",Cases!C49="M"),CONCATENATE(IF(B49="EB",Accounts!B$7,""),IF(B49="EL",Accounts!B$8,""),IF(AND(B49="OA",Cases!B49="3"),Accounts!B$8,""),IF(AND(B49="OA",Cases!B49="Z"),Accounts!B$7,"")),CONCATENATE(IF(B49="EB",Accounts!B$9,""),IF(B49="EL",Accounts!B$10,""),IF(AND(B49="OA",Cases!B49="3"),Accounts!B$10,""),IF(AND(B49="OA",Cases!B49="Z"),Accounts!B$9,""))))</f>
        <v>KALOCZKAY JNÉ EUR</v>
      </c>
      <c r="F49" s="5" t="str">
        <f>IF(Cases!C49="Q","0983731042101",IF(OR(Cases!C49="A",Cases!C49="E",Cases!C49="B",Cases!C49="K",Cases!C49="M"),CONCATENATE(IF(B49="EB",Accounts!C$7,""),IF(B49="EL",Accounts!C$8,""),IF(AND(B49="OA",Cases!B49="3"),Accounts!C$8,""),IF(AND(B49="OA",Cases!B49="Z"),Accounts!C$7,"")),CONCATENATE(IF(B49="EB",Accounts!C$9,""),IF(B49="EL",Accounts!C$10,""),IF(AND(B49="OA",Cases!B49="3"),Accounts!C$10,""),IF(AND(B49="OA",Cases!B49="Z"),Accounts!C$9,""))))</f>
        <v>0002G94287102</v>
      </c>
      <c r="G49" t="s">
        <v>17</v>
      </c>
      <c r="H49" s="5" t="str">
        <f t="shared" si="1"/>
        <v>KALOCZKAY JNÉ EUR</v>
      </c>
      <c r="I49" t="s">
        <v>18</v>
      </c>
      <c r="J49" t="str">
        <f t="shared" si="2"/>
        <v>EBNG000000901048</v>
      </c>
      <c r="K49" t="str">
        <f t="shared" si="3"/>
        <v>EBNG000000901048</v>
      </c>
      <c r="L49" s="2" t="s">
        <v>22</v>
      </c>
      <c r="M49" s="2" t="str">
        <f>IF(OR(Cases!C49="A",Cases!C49="C",Cases!C49="G",Cases!C49="J",Cases!C49="O"),"DV","DA")</f>
        <v>DA</v>
      </c>
      <c r="N49" t="s">
        <v>1207</v>
      </c>
      <c r="O49" t="str">
        <f>IF(OR(Cases!C49="A",Cases!C49="B",Cases!C49="C",Cases!C49="E",Cases!C49="F",Cases!C49="I",Cases!C49="J",Cases!C49="K",Cases!C49="L",Cases!C49="Q"),"EUR","HUF")</f>
        <v>HUF</v>
      </c>
      <c r="P49" s="5" t="str">
        <f t="shared" si="4"/>
        <v>2</v>
      </c>
      <c r="Q49" t="str">
        <f>IF(Cases!I49="Y","INTC","")</f>
        <v/>
      </c>
      <c r="R49" t="str">
        <f>IF(OR(Cases!C49="K",Cases!C49="L"),IF(M49="DA",Accounts!B$1,CONCATENATE(
IF(B49="EB",Accounts!D$1,""
),IF(B49="EL",Accounts!F$1,""
),IF(AND(B49="OA",Cases!B49="3"),Accounts!F$1,""
),IF(AND(B49="OA",Cases!B49="Z"),Accounts!D$1,""
)
)
),IF(OR(Cases!C49="B",Cases!C49="I",Cases!C49="O",Cases!C49="J",Cases!C49="H"),IF(M49="DA",Accounts!B$4,CONCATENATE(
IF(B49="EB",Accounts!D$4,""
),IF(B49="EL",Accounts!F$4,""
),IF(AND(B49="OA",Cases!B49="3"),Accounts!F$4,""
),IF(AND(B49="OA",Cases!B49="Z"),Accounts!D$4,""
)
)
),IF(OR(Cases!C49="D",Cases!C49="G",Cases!C49="O",Cases!C49="H",Cases!C49="M",AND(Cases!D49="I",Cases!C49="C"),AND(Cases!D49="I",Cases!C49="F")),IF(M49="DA",Accounts!B$3,CONCATENATE(
IF(B49="EB",Accounts!D$3,""
),IF(B49="EL",Accounts!F$3,""
),IF(AND(B49="OA",Cases!B49="3"),Accounts!F$3,""
),IF(AND(B49="OA",Cases!B49="Z"),Accounts!D$3,""
)
)
),IF(M49="DA",Accounts!B$12,CONCATENATE(
IF(B49="EB",Accounts!D$12,""
),IF(B49="EL",Accounts!F$12,""
),IF(AND(B49="OA",Cases!B49="3"),Accounts!F$12,""
),IF(AND(B49="OA",Cases!B49="Z"),Accounts!D$12,""
)
)
)
)
))</f>
        <v>UPC Magyarország</v>
      </c>
      <c r="S49" t="str">
        <f>IF(OR(Cases!C49="K",Cases!C49="L"),IF(M49="DA",Accounts!C$1,CONCATENATE(
   IF(B49="EB",Accounts!E$1,""
   ),IF(B49="EL",Accounts!G$1,""
   ),IF(AND(B49="OA",Cases!B49="3"),Accounts!G$1,""
   ),IF(AND(B49="OA",Cases!B49="Z"),Accounts!E$1,""
   )
  )
 ),IF(OR(Cases!C49="B",Cases!C49="I",Cases!C49="O",Cases!C49="J",Cases!C49="H"),IF(M49="DA",Accounts!C$4,CONCATENATE(
   IF(B49="EB",Accounts!E$4,""
   ),IF(B49="EL",Accounts!G$4,""
   ),IF(AND(B49="OA",Cases!B49="3"),Accounts!G$4,""
   ),IF(AND(B49="OA",Cases!B49="Z"),Accounts!E$4,""
   )
  )
 ),IF(OR(Cases!C49="D",Cases!C49="G",Cases!C49="O",Cases!C49="H",Cases!C49="M",AND(Cases!D49="I",Cases!C49="C"),AND(Cases!D49="I",Cases!C49="F")),IF(M49="DA",Accounts!C$3,CONCATENATE(
   IF(B49="EB",Accounts!E$3,""
   ),IF(B49="EL",Accounts!G$3,""
   ),IF(AND(B49="OA",Cases!B49="3"),Accounts!G$3,""
   ),IF(AND(B49="OA",Cases!B49="Z"),Accounts!E$3,""
   )
  )
 ),IF(M49="DA",Accounts!C$12,CONCATENATE(
   IF(B49="EB",Accounts!E$12,""
   ),IF(B49="EL",Accounts!G$12,""
   ),IF(AND(B49="OA",Cases!B49="3"),Accounts!G$12,""
   ),IF(AND(B49="OA",Cases!B49="Z"),Accounts!E$12,""
   )
  )
 )
)
))</f>
        <v>HU78104100220021994330000100</v>
      </c>
      <c r="T49" t="str">
        <f>IF(Cases!F49="SHA","SLEV",IF(Cases!F49="OUR","DEBT",IF(Cases!F49="BEN","CRED","")))</f>
        <v/>
      </c>
      <c r="U49" s="5" t="str">
        <f>IF(Cases!H49="N","Instrukciók","")</f>
        <v>Instrukciók</v>
      </c>
      <c r="V49" s="5" t="str">
        <f>IF(Cases!E49="I","URGP","")</f>
        <v>URGP</v>
      </c>
      <c r="W49" t="str">
        <f>Cases!L49</f>
        <v>Közl-216 -Forint konverziós-Ebank lakossági-KötelezettSzla FCY-HUF-Bankon belüli átutalás-Konverziós-Sürgős/AzonKonv-KöltsVis Nincs</v>
      </c>
    </row>
    <row r="50" spans="1:23" x14ac:dyDescent="0.3">
      <c r="A50" t="str">
        <f>CONCATENATE(IF(B50="EB",CONCATENATE(IF(Cases!B50&lt;&gt;"7","EBNG","EBNL"),TEXT(Refszámok!$B$1+ROW()-2,"000000000000")),""),IF(B50="EL",CONCATENATE("E",TEXT(Refszámok!$B$2+ROW()-2,"0000000000"),"00001"),""),IF(B50="OA",CONCATENATE("EBNGOA",TEXT(Refszámok!$B$3+ROW()-2,"0000000000")),""))</f>
        <v>EBNG000000901049</v>
      </c>
      <c r="B50" t="str">
        <f>CONCATENATE(IF(Cases!B50="E","EL",""),IF(Cases!B50="B","EB",""),IF(Cases!B50="Q","EB",""),IF(Cases!B50="7","EB",""),IF(Cases!B50="Z","OA",""),IF(Cases!B50="3","OA",""))</f>
        <v>EB</v>
      </c>
      <c r="C50" t="str">
        <f t="shared" si="0"/>
        <v>EBNG000000901049</v>
      </c>
      <c r="D50" t="str">
        <f>IF(Cases!K50="Y","2018-11-10","")</f>
        <v/>
      </c>
      <c r="E50" s="5" t="str">
        <f>IF(Cases!C50="Q","BANKKÁRTYA ELSZ",IF(OR(Cases!C50="A",Cases!C50="E",Cases!C50="B",Cases!C50="K",Cases!C50="M"),CONCATENATE(IF(B50="EB",Accounts!B$7,""),IF(B50="EL",Accounts!B$8,""),IF(AND(B50="OA",Cases!B50="3"),Accounts!B$8,""),IF(AND(B50="OA",Cases!B50="Z"),Accounts!B$7,"")),CONCATENATE(IF(B50="EB",Accounts!B$9,""),IF(B50="EL",Accounts!B$10,""),IF(AND(B50="OA",Cases!B50="3"),Accounts!B$10,""),IF(AND(B50="OA",Cases!B50="Z"),Accounts!B$9,""))))</f>
        <v>KALOCZKAY JNÉ EUR</v>
      </c>
      <c r="F50" s="5" t="str">
        <f>IF(Cases!C50="Q","0983731042101",IF(OR(Cases!C50="A",Cases!C50="E",Cases!C50="B",Cases!C50="K",Cases!C50="M"),CONCATENATE(IF(B50="EB",Accounts!C$7,""),IF(B50="EL",Accounts!C$8,""),IF(AND(B50="OA",Cases!B50="3"),Accounts!C$8,""),IF(AND(B50="OA",Cases!B50="Z"),Accounts!C$7,"")),CONCATENATE(IF(B50="EB",Accounts!C$9,""),IF(B50="EL",Accounts!C$10,""),IF(AND(B50="OA",Cases!B50="3"),Accounts!C$10,""),IF(AND(B50="OA",Cases!B50="Z"),Accounts!C$9,""))))</f>
        <v>0002G94287102</v>
      </c>
      <c r="G50" t="s">
        <v>17</v>
      </c>
      <c r="H50" s="5" t="str">
        <f t="shared" si="1"/>
        <v>KALOCZKAY JNÉ EUR</v>
      </c>
      <c r="I50" t="s">
        <v>18</v>
      </c>
      <c r="J50" t="str">
        <f t="shared" si="2"/>
        <v>EBNG000000901049</v>
      </c>
      <c r="K50" t="str">
        <f t="shared" si="3"/>
        <v>EBNG000000901049</v>
      </c>
      <c r="L50" s="2" t="s">
        <v>22</v>
      </c>
      <c r="M50" s="2" t="str">
        <f>IF(OR(Cases!C50="A",Cases!C50="C",Cases!C50="G",Cases!C50="J",Cases!C50="O"),"DV","DA")</f>
        <v>DA</v>
      </c>
      <c r="N50" t="s">
        <v>1207</v>
      </c>
      <c r="O50" t="str">
        <f>IF(OR(Cases!C50="A",Cases!C50="B",Cases!C50="C",Cases!C50="E",Cases!C50="F",Cases!C50="I",Cases!C50="J",Cases!C50="K",Cases!C50="L",Cases!C50="Q"),"EUR","HUF")</f>
        <v>HUF</v>
      </c>
      <c r="P50" s="5" t="str">
        <f t="shared" si="4"/>
        <v>2</v>
      </c>
      <c r="Q50" t="str">
        <f>IF(Cases!I50="Y","INTC","")</f>
        <v/>
      </c>
      <c r="R50" t="str">
        <f>IF(OR(Cases!C50="K",Cases!C50="L"),IF(M50="DA",Accounts!B$1,CONCATENATE(
IF(B50="EB",Accounts!D$1,""
),IF(B50="EL",Accounts!F$1,""
),IF(AND(B50="OA",Cases!B50="3"),Accounts!F$1,""
),IF(AND(B50="OA",Cases!B50="Z"),Accounts!D$1,""
)
)
),IF(OR(Cases!C50="B",Cases!C50="I",Cases!C50="O",Cases!C50="J",Cases!C50="H"),IF(M50="DA",Accounts!B$4,CONCATENATE(
IF(B50="EB",Accounts!D$4,""
),IF(B50="EL",Accounts!F$4,""
),IF(AND(B50="OA",Cases!B50="3"),Accounts!F$4,""
),IF(AND(B50="OA",Cases!B50="Z"),Accounts!D$4,""
)
)
),IF(OR(Cases!C50="D",Cases!C50="G",Cases!C50="O",Cases!C50="H",Cases!C50="M",AND(Cases!D50="I",Cases!C50="C"),AND(Cases!D50="I",Cases!C50="F")),IF(M50="DA",Accounts!B$3,CONCATENATE(
IF(B50="EB",Accounts!D$3,""
),IF(B50="EL",Accounts!F$3,""
),IF(AND(B50="OA",Cases!B50="3"),Accounts!F$3,""
),IF(AND(B50="OA",Cases!B50="Z"),Accounts!D$3,""
)
)
),IF(M50="DA",Accounts!B$12,CONCATENATE(
IF(B50="EB",Accounts!D$12,""
),IF(B50="EL",Accounts!F$12,""
),IF(AND(B50="OA",Cases!B50="3"),Accounts!F$12,""
),IF(AND(B50="OA",Cases!B50="Z"),Accounts!D$12,""
)
)
)
)
))</f>
        <v>UPC Magyarország</v>
      </c>
      <c r="S50" t="str">
        <f>IF(OR(Cases!C50="K",Cases!C50="L"),IF(M50="DA",Accounts!C$1,CONCATENATE(
   IF(B50="EB",Accounts!E$1,""
   ),IF(B50="EL",Accounts!G$1,""
   ),IF(AND(B50="OA",Cases!B50="3"),Accounts!G$1,""
   ),IF(AND(B50="OA",Cases!B50="Z"),Accounts!E$1,""
   )
  )
 ),IF(OR(Cases!C50="B",Cases!C50="I",Cases!C50="O",Cases!C50="J",Cases!C50="H"),IF(M50="DA",Accounts!C$4,CONCATENATE(
   IF(B50="EB",Accounts!E$4,""
   ),IF(B50="EL",Accounts!G$4,""
   ),IF(AND(B50="OA",Cases!B50="3"),Accounts!G$4,""
   ),IF(AND(B50="OA",Cases!B50="Z"),Accounts!E$4,""
   )
  )
 ),IF(OR(Cases!C50="D",Cases!C50="G",Cases!C50="O",Cases!C50="H",Cases!C50="M",AND(Cases!D50="I",Cases!C50="C"),AND(Cases!D50="I",Cases!C50="F")),IF(M50="DA",Accounts!C$3,CONCATENATE(
   IF(B50="EB",Accounts!E$3,""
   ),IF(B50="EL",Accounts!G$3,""
   ),IF(AND(B50="OA",Cases!B50="3"),Accounts!G$3,""
   ),IF(AND(B50="OA",Cases!B50="Z"),Accounts!E$3,""
   )
  )
 ),IF(M50="DA",Accounts!C$12,CONCATENATE(
   IF(B50="EB",Accounts!E$12,""
   ),IF(B50="EL",Accounts!G$12,""
   ),IF(AND(B50="OA",Cases!B50="3"),Accounts!G$12,""
   ),IF(AND(B50="OA",Cases!B50="Z"),Accounts!E$12,""
   )
  )
 )
)
))</f>
        <v>HU78104100220021994330000100</v>
      </c>
      <c r="T50" t="str">
        <f>IF(Cases!F50="SHA","SLEV",IF(Cases!F50="OUR","DEBT",IF(Cases!F50="BEN","CRED","")))</f>
        <v/>
      </c>
      <c r="U50" s="5" t="str">
        <f>IF(Cases!H50="N","Instrukciók","")</f>
        <v>Instrukciók</v>
      </c>
      <c r="V50" s="5" t="str">
        <f>IF(Cases!E50="I","URGP","")</f>
        <v/>
      </c>
      <c r="W50" t="str">
        <f>Cases!L50</f>
        <v>Közl-216 -Forint konverziós-Ebank lakossági-KötelezettSzla FCY-HUF-Bankon belüli átutalás-Konverziós-KöltsVis Nincs</v>
      </c>
    </row>
    <row r="51" spans="1:23" x14ac:dyDescent="0.3">
      <c r="A51" t="str">
        <f>CONCATENATE(IF(B51="EB",CONCATENATE(IF(Cases!B51&lt;&gt;"7","EBNG","EBNL"),TEXT(Refszámok!$B$1+ROW()-2,"000000000000")),""),IF(B51="EL",CONCATENATE("E",TEXT(Refszámok!$B$2+ROW()-2,"0000000000"),"00001"),""),IF(B51="OA",CONCATENATE("EBNGOA",TEXT(Refszámok!$B$3+ROW()-2,"0000000000")),""))</f>
        <v>EBNG000000901050</v>
      </c>
      <c r="B51" t="str">
        <f>CONCATENATE(IF(Cases!B51="E","EL",""),IF(Cases!B51="B","EB",""),IF(Cases!B51="Q","EB",""),IF(Cases!B51="7","EB",""),IF(Cases!B51="Z","OA",""),IF(Cases!B51="3","OA",""))</f>
        <v>EB</v>
      </c>
      <c r="C51" t="str">
        <f t="shared" si="0"/>
        <v>EBNG000000901050</v>
      </c>
      <c r="D51" t="str">
        <f>IF(Cases!K51="Y","2018-11-10","")</f>
        <v/>
      </c>
      <c r="E51" s="5" t="str">
        <f>IF(Cases!C51="Q","BANKKÁRTYA ELSZ",IF(OR(Cases!C51="A",Cases!C51="E",Cases!C51="B",Cases!C51="K",Cases!C51="M"),CONCATENATE(IF(B51="EB",Accounts!B$7,""),IF(B51="EL",Accounts!B$8,""),IF(AND(B51="OA",Cases!B51="3"),Accounts!B$8,""),IF(AND(B51="OA",Cases!B51="Z"),Accounts!B$7,"")),CONCATENATE(IF(B51="EB",Accounts!B$9,""),IF(B51="EL",Accounts!B$10,""),IF(AND(B51="OA",Cases!B51="3"),Accounts!B$10,""),IF(AND(B51="OA",Cases!B51="Z"),Accounts!B$9,""))))</f>
        <v>KALOCZKAY JNÉ</v>
      </c>
      <c r="F51" s="5" t="str">
        <f>IF(Cases!C51="Q","0983731042101",IF(OR(Cases!C51="A",Cases!C51="E",Cases!C51="B",Cases!C51="K",Cases!C51="M"),CONCATENATE(IF(B51="EB",Accounts!C$7,""),IF(B51="EL",Accounts!C$8,""),IF(AND(B51="OA",Cases!B51="3"),Accounts!C$8,""),IF(AND(B51="OA",Cases!B51="Z"),Accounts!C$7,"")),CONCATENATE(IF(B51="EB",Accounts!C$9,""),IF(B51="EL",Accounts!C$10,""),IF(AND(B51="OA",Cases!B51="3"),Accounts!C$10,""),IF(AND(B51="OA",Cases!B51="Z"),Accounts!C$9,""))))</f>
        <v>0002G94287100</v>
      </c>
      <c r="G51" t="s">
        <v>17</v>
      </c>
      <c r="H51" s="5" t="str">
        <f t="shared" si="1"/>
        <v>KALOCZKAY JNÉ</v>
      </c>
      <c r="I51" t="s">
        <v>18</v>
      </c>
      <c r="J51" t="str">
        <f t="shared" si="2"/>
        <v>EBNG000000901050</v>
      </c>
      <c r="K51" t="str">
        <f t="shared" si="3"/>
        <v>EBNG000000901050</v>
      </c>
      <c r="L51" s="2" t="s">
        <v>22</v>
      </c>
      <c r="M51" s="2" t="str">
        <f>IF(OR(Cases!C51="A",Cases!C51="C",Cases!C51="G",Cases!C51="J",Cases!C51="O"),"DV","DA")</f>
        <v>DA</v>
      </c>
      <c r="N51" t="s">
        <v>1207</v>
      </c>
      <c r="O51" t="str">
        <f>IF(OR(Cases!C51="A",Cases!C51="B",Cases!C51="C",Cases!C51="E",Cases!C51="F",Cases!C51="I",Cases!C51="J",Cases!C51="K",Cases!C51="L",Cases!C51="Q"),"EUR","HUF")</f>
        <v>EUR</v>
      </c>
      <c r="P51" s="5" t="str">
        <f t="shared" si="4"/>
        <v>1.3</v>
      </c>
      <c r="Q51" t="str">
        <f>IF(Cases!I51="Y","INTC","")</f>
        <v/>
      </c>
      <c r="R51" t="str">
        <f>IF(OR(Cases!C51="K",Cases!C51="L"),IF(M51="DA",Accounts!B$1,CONCATENATE(
IF(B51="EB",Accounts!D$1,""
),IF(B51="EL",Accounts!F$1,""
),IF(AND(B51="OA",Cases!B51="3"),Accounts!F$1,""
),IF(AND(B51="OA",Cases!B51="Z"),Accounts!D$1,""
)
)
),IF(OR(Cases!C51="B",Cases!C51="I",Cases!C51="O",Cases!C51="J",Cases!C51="H"),IF(M51="DA",Accounts!B$4,CONCATENATE(
IF(B51="EB",Accounts!D$4,""
),IF(B51="EL",Accounts!F$4,""
),IF(AND(B51="OA",Cases!B51="3"),Accounts!F$4,""
),IF(AND(B51="OA",Cases!B51="Z"),Accounts!D$4,""
)
)
),IF(OR(Cases!C51="D",Cases!C51="G",Cases!C51="O",Cases!C51="H",Cases!C51="M",AND(Cases!D51="I",Cases!C51="C"),AND(Cases!D51="I",Cases!C51="F")),IF(M51="DA",Accounts!B$3,CONCATENATE(
IF(B51="EB",Accounts!D$3,""
),IF(B51="EL",Accounts!F$3,""
),IF(AND(B51="OA",Cases!B51="3"),Accounts!F$3,""
),IF(AND(B51="OA",Cases!B51="Z"),Accounts!D$3,""
)
)
),IF(M51="DA",Accounts!B$12,CONCATENATE(
IF(B51="EB",Accounts!D$12,""
),IF(B51="EL",Accounts!F$12,""
),IF(AND(B51="OA",Cases!B51="3"),Accounts!F$12,""
),IF(AND(B51="OA",Cases!B51="Z"),Accounts!D$12,""
)
)
)
)
))</f>
        <v>Bank kívüli Kedvezm.</v>
      </c>
      <c r="S51" t="str">
        <f>IF(OR(Cases!C51="K",Cases!C51="L"),IF(M51="DA",Accounts!C$1,CONCATENATE(
   IF(B51="EB",Accounts!E$1,""
   ),IF(B51="EL",Accounts!G$1,""
   ),IF(AND(B51="OA",Cases!B51="3"),Accounts!G$1,""
   ),IF(AND(B51="OA",Cases!B51="Z"),Accounts!E$1,""
   )
  )
 ),IF(OR(Cases!C51="B",Cases!C51="I",Cases!C51="O",Cases!C51="J",Cases!C51="H"),IF(M51="DA",Accounts!C$4,CONCATENATE(
   IF(B51="EB",Accounts!E$4,""
   ),IF(B51="EL",Accounts!G$4,""
   ),IF(AND(B51="OA",Cases!B51="3"),Accounts!G$4,""
   ),IF(AND(B51="OA",Cases!B51="Z"),Accounts!E$4,""
   )
  )
 ),IF(OR(Cases!C51="D",Cases!C51="G",Cases!C51="O",Cases!C51="H",Cases!C51="M",AND(Cases!D51="I",Cases!C51="C"),AND(Cases!D51="I",Cases!C51="F")),IF(M51="DA",Accounts!C$3,CONCATENATE(
   IF(B51="EB",Accounts!E$3,""
   ),IF(B51="EL",Accounts!G$3,""
   ),IF(AND(B51="OA",Cases!B51="3"),Accounts!G$3,""
   ),IF(AND(B51="OA",Cases!B51="Z"),Accounts!E$3,""
   )
  )
 ),IF(M51="DA",Accounts!C$12,CONCATENATE(
   IF(B51="EB",Accounts!E$12,""
   ),IF(B51="EL",Accounts!G$12,""
   ),IF(AND(B51="OA",Cases!B51="3"),Accounts!G$12,""
   ),IF(AND(B51="OA",Cases!B51="Z"),Accounts!E$12,""
   )
  )
 )
)
))</f>
        <v>HU71117490082015982100000000</v>
      </c>
      <c r="T51" t="str">
        <f>IF(Cases!F51="SHA","SLEV",IF(Cases!F51="OUR","DEBT",IF(Cases!F51="BEN","CRED","")))</f>
        <v>SLEV</v>
      </c>
      <c r="U51" s="5" t="str">
        <f>IF(Cases!H51="N","Instrukciók","")</f>
        <v>Instrukciók</v>
      </c>
      <c r="V51" s="5" t="str">
        <f>IF(Cases!E51="I","URGP","")</f>
        <v/>
      </c>
      <c r="W51" t="str">
        <f>Cases!L51</f>
        <v>Közl-347 -Ebank lakossági-KötelezettSzla HUF-FCY-Bankon kívül utalás-Konverziós-KöltsVis Osztott</v>
      </c>
    </row>
    <row r="52" spans="1:23" x14ac:dyDescent="0.3">
      <c r="A52" t="str">
        <f>CONCATENATE(IF(B52="EB",CONCATENATE(IF(Cases!B52&lt;&gt;"7","EBNG","EBNL"),TEXT(Refszámok!$B$1+ROW()-2,"000000000000")),""),IF(B52="EL",CONCATENATE("E",TEXT(Refszámok!$B$2+ROW()-2,"0000000000"),"00001"),""),IF(B52="OA",CONCATENATE("EBNGOA",TEXT(Refszámok!$B$3+ROW()-2,"0000000000")),""))</f>
        <v>EBNG000000901051</v>
      </c>
      <c r="B52" t="str">
        <f>CONCATENATE(IF(Cases!B52="E","EL",""),IF(Cases!B52="B","EB",""),IF(Cases!B52="Q","EB",""),IF(Cases!B52="7","EB",""),IF(Cases!B52="Z","OA",""),IF(Cases!B52="3","OA",""))</f>
        <v>EB</v>
      </c>
      <c r="C52" t="str">
        <f t="shared" si="0"/>
        <v>EBNG000000901051</v>
      </c>
      <c r="D52" t="str">
        <f>IF(Cases!K52="Y","2018-11-10","")</f>
        <v/>
      </c>
      <c r="E52" s="5" t="str">
        <f>IF(Cases!C52="Q","BANKKÁRTYA ELSZ",IF(OR(Cases!C52="A",Cases!C52="E",Cases!C52="B",Cases!C52="K",Cases!C52="M"),CONCATENATE(IF(B52="EB",Accounts!B$7,""),IF(B52="EL",Accounts!B$8,""),IF(AND(B52="OA",Cases!B52="3"),Accounts!B$8,""),IF(AND(B52="OA",Cases!B52="Z"),Accounts!B$7,"")),CONCATENATE(IF(B52="EB",Accounts!B$9,""),IF(B52="EL",Accounts!B$10,""),IF(AND(B52="OA",Cases!B52="3"),Accounts!B$10,""),IF(AND(B52="OA",Cases!B52="Z"),Accounts!B$9,""))))</f>
        <v>KALOCZKAY JNÉ</v>
      </c>
      <c r="F52" s="5" t="str">
        <f>IF(Cases!C52="Q","0983731042101",IF(OR(Cases!C52="A",Cases!C52="E",Cases!C52="B",Cases!C52="K",Cases!C52="M"),CONCATENATE(IF(B52="EB",Accounts!C$7,""),IF(B52="EL",Accounts!C$8,""),IF(AND(B52="OA",Cases!B52="3"),Accounts!C$8,""),IF(AND(B52="OA",Cases!B52="Z"),Accounts!C$7,"")),CONCATENATE(IF(B52="EB",Accounts!C$9,""),IF(B52="EL",Accounts!C$10,""),IF(AND(B52="OA",Cases!B52="3"),Accounts!C$10,""),IF(AND(B52="OA",Cases!B52="Z"),Accounts!C$9,""))))</f>
        <v>0002G94287100</v>
      </c>
      <c r="G52" t="s">
        <v>17</v>
      </c>
      <c r="H52" s="5" t="str">
        <f t="shared" si="1"/>
        <v>KALOCZKAY JNÉ</v>
      </c>
      <c r="I52" t="s">
        <v>18</v>
      </c>
      <c r="J52" t="str">
        <f t="shared" si="2"/>
        <v>EBNG000000901051</v>
      </c>
      <c r="K52" t="str">
        <f t="shared" si="3"/>
        <v>EBNG000000901051</v>
      </c>
      <c r="L52" s="2" t="s">
        <v>22</v>
      </c>
      <c r="M52" s="2" t="str">
        <f>IF(OR(Cases!C52="A",Cases!C52="C",Cases!C52="G",Cases!C52="J",Cases!C52="O"),"DV","DA")</f>
        <v>DA</v>
      </c>
      <c r="N52" t="s">
        <v>1207</v>
      </c>
      <c r="O52" t="str">
        <f>IF(OR(Cases!C52="A",Cases!C52="B",Cases!C52="C",Cases!C52="E",Cases!C52="F",Cases!C52="I",Cases!C52="J",Cases!C52="K",Cases!C52="L",Cases!C52="Q"),"EUR","HUF")</f>
        <v>EUR</v>
      </c>
      <c r="P52" s="5" t="str">
        <f t="shared" si="4"/>
        <v>1.3</v>
      </c>
      <c r="Q52" t="str">
        <f>IF(Cases!I52="Y","INTC","")</f>
        <v/>
      </c>
      <c r="R52" t="str">
        <f>IF(OR(Cases!C52="K",Cases!C52="L"),IF(M52="DA",Accounts!B$1,CONCATENATE(
IF(B52="EB",Accounts!D$1,""
),IF(B52="EL",Accounts!F$1,""
),IF(AND(B52="OA",Cases!B52="3"),Accounts!F$1,""
),IF(AND(B52="OA",Cases!B52="Z"),Accounts!D$1,""
)
)
),IF(OR(Cases!C52="B",Cases!C52="I",Cases!C52="O",Cases!C52="J",Cases!C52="H"),IF(M52="DA",Accounts!B$4,CONCATENATE(
IF(B52="EB",Accounts!D$4,""
),IF(B52="EL",Accounts!F$4,""
),IF(AND(B52="OA",Cases!B52="3"),Accounts!F$4,""
),IF(AND(B52="OA",Cases!B52="Z"),Accounts!D$4,""
)
)
),IF(OR(Cases!C52="D",Cases!C52="G",Cases!C52="O",Cases!C52="H",Cases!C52="M",AND(Cases!D52="I",Cases!C52="C"),AND(Cases!D52="I",Cases!C52="F")),IF(M52="DA",Accounts!B$3,CONCATENATE(
IF(B52="EB",Accounts!D$3,""
),IF(B52="EL",Accounts!F$3,""
),IF(AND(B52="OA",Cases!B52="3"),Accounts!F$3,""
),IF(AND(B52="OA",Cases!B52="Z"),Accounts!D$3,""
)
)
),IF(M52="DA",Accounts!B$12,CONCATENATE(
IF(B52="EB",Accounts!D$12,""
),IF(B52="EL",Accounts!F$12,""
),IF(AND(B52="OA",Cases!B52="3"),Accounts!F$12,""
),IF(AND(B52="OA",Cases!B52="Z"),Accounts!D$12,""
)
)
)
)
))</f>
        <v>Bank kívüli Kedvezm.</v>
      </c>
      <c r="S52" t="str">
        <f>IF(OR(Cases!C52="K",Cases!C52="L"),IF(M52="DA",Accounts!C$1,CONCATENATE(
   IF(B52="EB",Accounts!E$1,""
   ),IF(B52="EL",Accounts!G$1,""
   ),IF(AND(B52="OA",Cases!B52="3"),Accounts!G$1,""
   ),IF(AND(B52="OA",Cases!B52="Z"),Accounts!E$1,""
   )
  )
 ),IF(OR(Cases!C52="B",Cases!C52="I",Cases!C52="O",Cases!C52="J",Cases!C52="H"),IF(M52="DA",Accounts!C$4,CONCATENATE(
   IF(B52="EB",Accounts!E$4,""
   ),IF(B52="EL",Accounts!G$4,""
   ),IF(AND(B52="OA",Cases!B52="3"),Accounts!G$4,""
   ),IF(AND(B52="OA",Cases!B52="Z"),Accounts!E$4,""
   )
  )
 ),IF(OR(Cases!C52="D",Cases!C52="G",Cases!C52="O",Cases!C52="H",Cases!C52="M",AND(Cases!D52="I",Cases!C52="C"),AND(Cases!D52="I",Cases!C52="F")),IF(M52="DA",Accounts!C$3,CONCATENATE(
   IF(B52="EB",Accounts!E$3,""
   ),IF(B52="EL",Accounts!G$3,""
   ),IF(AND(B52="OA",Cases!B52="3"),Accounts!G$3,""
   ),IF(AND(B52="OA",Cases!B52="Z"),Accounts!E$3,""
   )
  )
 ),IF(M52="DA",Accounts!C$12,CONCATENATE(
   IF(B52="EB",Accounts!E$12,""
   ),IF(B52="EL",Accounts!G$12,""
   ),IF(AND(B52="OA",Cases!B52="3"),Accounts!G$12,""
   ),IF(AND(B52="OA",Cases!B52="Z"),Accounts!E$12,""
   )
  )
 )
)
))</f>
        <v>HU71117490082015982100000000</v>
      </c>
      <c r="T52" t="str">
        <f>IF(Cases!F52="SHA","SLEV",IF(Cases!F52="OUR","DEBT",IF(Cases!F52="BEN","CRED","")))</f>
        <v>DEBT</v>
      </c>
      <c r="U52" s="5" t="str">
        <f>IF(Cases!H52="N","Instrukciók","")</f>
        <v>Instrukciók</v>
      </c>
      <c r="V52" s="5" t="str">
        <f>IF(Cases!E52="I","URGP","")</f>
        <v/>
      </c>
      <c r="W52" t="str">
        <f>Cases!L52</f>
        <v>Közl-348 -Ebank lakossági-KötelezettSzla HUF-FCY-Bankon kívül utalás-Konverziós-KöltsVis Indító</v>
      </c>
    </row>
    <row r="53" spans="1:23" x14ac:dyDescent="0.3">
      <c r="A53" t="str">
        <f>CONCATENATE(IF(B53="EB",CONCATENATE(IF(Cases!B53&lt;&gt;"7","EBNG","EBNL"),TEXT(Refszámok!$B$1+ROW()-2,"000000000000")),""),IF(B53="EL",CONCATENATE("E",TEXT(Refszámok!$B$2+ROW()-2,"0000000000"),"00001"),""),IF(B53="OA",CONCATENATE("EBNGOA",TEXT(Refszámok!$B$3+ROW()-2,"0000000000")),""))</f>
        <v>EBNG000000901052</v>
      </c>
      <c r="B53" t="str">
        <f>CONCATENATE(IF(Cases!B53="E","EL",""),IF(Cases!B53="B","EB",""),IF(Cases!B53="Q","EB",""),IF(Cases!B53="7","EB",""),IF(Cases!B53="Z","OA",""),IF(Cases!B53="3","OA",""))</f>
        <v>EB</v>
      </c>
      <c r="C53" t="str">
        <f t="shared" si="0"/>
        <v>EBNG000000901052</v>
      </c>
      <c r="D53" t="str">
        <f>IF(Cases!K53="Y","2018-11-10","")</f>
        <v/>
      </c>
      <c r="E53" s="5" t="str">
        <f>IF(Cases!C53="Q","BANKKÁRTYA ELSZ",IF(OR(Cases!C53="A",Cases!C53="E",Cases!C53="B",Cases!C53="K",Cases!C53="M"),CONCATENATE(IF(B53="EB",Accounts!B$7,""),IF(B53="EL",Accounts!B$8,""),IF(AND(B53="OA",Cases!B53="3"),Accounts!B$8,""),IF(AND(B53="OA",Cases!B53="Z"),Accounts!B$7,"")),CONCATENATE(IF(B53="EB",Accounts!B$9,""),IF(B53="EL",Accounts!B$10,""),IF(AND(B53="OA",Cases!B53="3"),Accounts!B$10,""),IF(AND(B53="OA",Cases!B53="Z"),Accounts!B$9,""))))</f>
        <v>KALOCZKAY JNÉ</v>
      </c>
      <c r="F53" s="5" t="str">
        <f>IF(Cases!C53="Q","0983731042101",IF(OR(Cases!C53="A",Cases!C53="E",Cases!C53="B",Cases!C53="K",Cases!C53="M"),CONCATENATE(IF(B53="EB",Accounts!C$7,""),IF(B53="EL",Accounts!C$8,""),IF(AND(B53="OA",Cases!B53="3"),Accounts!C$8,""),IF(AND(B53="OA",Cases!B53="Z"),Accounts!C$7,"")),CONCATENATE(IF(B53="EB",Accounts!C$9,""),IF(B53="EL",Accounts!C$10,""),IF(AND(B53="OA",Cases!B53="3"),Accounts!C$10,""),IF(AND(B53="OA",Cases!B53="Z"),Accounts!C$9,""))))</f>
        <v>0002G94287100</v>
      </c>
      <c r="G53" t="s">
        <v>17</v>
      </c>
      <c r="H53" s="5" t="str">
        <f t="shared" si="1"/>
        <v>KALOCZKAY JNÉ</v>
      </c>
      <c r="I53" t="s">
        <v>18</v>
      </c>
      <c r="J53" t="str">
        <f t="shared" si="2"/>
        <v>EBNG000000901052</v>
      </c>
      <c r="K53" t="str">
        <f t="shared" si="3"/>
        <v>EBNG000000901052</v>
      </c>
      <c r="L53" s="2" t="s">
        <v>22</v>
      </c>
      <c r="M53" s="2" t="str">
        <f>IF(OR(Cases!C53="A",Cases!C53="C",Cases!C53="G",Cases!C53="J",Cases!C53="O"),"DV","DA")</f>
        <v>DA</v>
      </c>
      <c r="N53" t="s">
        <v>1207</v>
      </c>
      <c r="O53" t="str">
        <f>IF(OR(Cases!C53="A",Cases!C53="B",Cases!C53="C",Cases!C53="E",Cases!C53="F",Cases!C53="I",Cases!C53="J",Cases!C53="K",Cases!C53="L",Cases!C53="Q"),"EUR","HUF")</f>
        <v>EUR</v>
      </c>
      <c r="P53" s="5" t="str">
        <f t="shared" si="4"/>
        <v>1.3</v>
      </c>
      <c r="Q53" t="str">
        <f>IF(Cases!I53="Y","INTC","")</f>
        <v/>
      </c>
      <c r="R53" t="str">
        <f>IF(OR(Cases!C53="K",Cases!C53="L"),IF(M53="DA",Accounts!B$1,CONCATENATE(
IF(B53="EB",Accounts!D$1,""
),IF(B53="EL",Accounts!F$1,""
),IF(AND(B53="OA",Cases!B53="3"),Accounts!F$1,""
),IF(AND(B53="OA",Cases!B53="Z"),Accounts!D$1,""
)
)
),IF(OR(Cases!C53="B",Cases!C53="I",Cases!C53="O",Cases!C53="J",Cases!C53="H"),IF(M53="DA",Accounts!B$4,CONCATENATE(
IF(B53="EB",Accounts!D$4,""
),IF(B53="EL",Accounts!F$4,""
),IF(AND(B53="OA",Cases!B53="3"),Accounts!F$4,""
),IF(AND(B53="OA",Cases!B53="Z"),Accounts!D$4,""
)
)
),IF(OR(Cases!C53="D",Cases!C53="G",Cases!C53="O",Cases!C53="H",Cases!C53="M",AND(Cases!D53="I",Cases!C53="C"),AND(Cases!D53="I",Cases!C53="F")),IF(M53="DA",Accounts!B$3,CONCATENATE(
IF(B53="EB",Accounts!D$3,""
),IF(B53="EL",Accounts!F$3,""
),IF(AND(B53="OA",Cases!B53="3"),Accounts!F$3,""
),IF(AND(B53="OA",Cases!B53="Z"),Accounts!D$3,""
)
)
),IF(M53="DA",Accounts!B$12,CONCATENATE(
IF(B53="EB",Accounts!D$12,""
),IF(B53="EL",Accounts!F$12,""
),IF(AND(B53="OA",Cases!B53="3"),Accounts!F$12,""
),IF(AND(B53="OA",Cases!B53="Z"),Accounts!D$12,""
)
)
)
)
))</f>
        <v>Bank kívüli Kedvezm.</v>
      </c>
      <c r="S53" t="str">
        <f>IF(OR(Cases!C53="K",Cases!C53="L"),IF(M53="DA",Accounts!C$1,CONCATENATE(
   IF(B53="EB",Accounts!E$1,""
   ),IF(B53="EL",Accounts!G$1,""
   ),IF(AND(B53="OA",Cases!B53="3"),Accounts!G$1,""
   ),IF(AND(B53="OA",Cases!B53="Z"),Accounts!E$1,""
   )
  )
 ),IF(OR(Cases!C53="B",Cases!C53="I",Cases!C53="O",Cases!C53="J",Cases!C53="H"),IF(M53="DA",Accounts!C$4,CONCATENATE(
   IF(B53="EB",Accounts!E$4,""
   ),IF(B53="EL",Accounts!G$4,""
   ),IF(AND(B53="OA",Cases!B53="3"),Accounts!G$4,""
   ),IF(AND(B53="OA",Cases!B53="Z"),Accounts!E$4,""
   )
  )
 ),IF(OR(Cases!C53="D",Cases!C53="G",Cases!C53="O",Cases!C53="H",Cases!C53="M",AND(Cases!D53="I",Cases!C53="C"),AND(Cases!D53="I",Cases!C53="F")),IF(M53="DA",Accounts!C$3,CONCATENATE(
   IF(B53="EB",Accounts!E$3,""
   ),IF(B53="EL",Accounts!G$3,""
   ),IF(AND(B53="OA",Cases!B53="3"),Accounts!G$3,""
   ),IF(AND(B53="OA",Cases!B53="Z"),Accounts!E$3,""
   )
  )
 ),IF(M53="DA",Accounts!C$12,CONCATENATE(
   IF(B53="EB",Accounts!E$12,""
   ),IF(B53="EL",Accounts!G$12,""
   ),IF(AND(B53="OA",Cases!B53="3"),Accounts!G$12,""
   ),IF(AND(B53="OA",Cases!B53="Z"),Accounts!E$12,""
   )
  )
 )
)
))</f>
        <v>HU71117490082015982100000000</v>
      </c>
      <c r="T53" t="str">
        <f>IF(Cases!F53="SHA","SLEV",IF(Cases!F53="OUR","DEBT",IF(Cases!F53="BEN","CRED","")))</f>
        <v>CRED</v>
      </c>
      <c r="U53" s="5" t="str">
        <f>IF(Cases!H53="N","Instrukciók","")</f>
        <v>Instrukciók</v>
      </c>
      <c r="V53" s="5" t="str">
        <f>IF(Cases!E53="I","URGP","")</f>
        <v/>
      </c>
      <c r="W53" t="str">
        <f>Cases!L53</f>
        <v>Közl-349 -Ebank lakossági-KötelezettSzla HUF-FCY-Bankon kívül utalás-Konverziós-KöltsVis Kedvezm</v>
      </c>
    </row>
    <row r="54" spans="1:23" x14ac:dyDescent="0.3">
      <c r="A54" t="str">
        <f>CONCATENATE(IF(B54="EB",CONCATENATE(IF(Cases!B54&lt;&gt;"7","EBNG","EBNL"),TEXT(Refszámok!$B$1+ROW()-2,"000000000000")),""),IF(B54="EL",CONCATENATE("E",TEXT(Refszámok!$B$2+ROW()-2,"0000000000"),"00001"),""),IF(B54="OA",CONCATENATE("EBNGOA",TEXT(Refszámok!$B$3+ROW()-2,"0000000000")),""))</f>
        <v>EBNG000000901053</v>
      </c>
      <c r="B54" t="str">
        <f>CONCATENATE(IF(Cases!B54="E","EL",""),IF(Cases!B54="B","EB",""),IF(Cases!B54="Q","EB",""),IF(Cases!B54="7","EB",""),IF(Cases!B54="Z","OA",""),IF(Cases!B54="3","OA",""))</f>
        <v>EB</v>
      </c>
      <c r="C54" t="str">
        <f t="shared" si="0"/>
        <v>EBNG000000901053</v>
      </c>
      <c r="D54" t="str">
        <f>IF(Cases!K54="Y","2018-11-10","")</f>
        <v/>
      </c>
      <c r="E54" s="5" t="str">
        <f>IF(Cases!C54="Q","BANKKÁRTYA ELSZ",IF(OR(Cases!C54="A",Cases!C54="E",Cases!C54="B",Cases!C54="K",Cases!C54="M"),CONCATENATE(IF(B54="EB",Accounts!B$7,""),IF(B54="EL",Accounts!B$8,""),IF(AND(B54="OA",Cases!B54="3"),Accounts!B$8,""),IF(AND(B54="OA",Cases!B54="Z"),Accounts!B$7,"")),CONCATENATE(IF(B54="EB",Accounts!B$9,""),IF(B54="EL",Accounts!B$10,""),IF(AND(B54="OA",Cases!B54="3"),Accounts!B$10,""),IF(AND(B54="OA",Cases!B54="Z"),Accounts!B$9,""))))</f>
        <v>KALOCZKAY JNÉ EUR</v>
      </c>
      <c r="F54" s="5" t="str">
        <f>IF(Cases!C54="Q","0983731042101",IF(OR(Cases!C54="A",Cases!C54="E",Cases!C54="B",Cases!C54="K",Cases!C54="M"),CONCATENATE(IF(B54="EB",Accounts!C$7,""),IF(B54="EL",Accounts!C$8,""),IF(AND(B54="OA",Cases!B54="3"),Accounts!C$8,""),IF(AND(B54="OA",Cases!B54="Z"),Accounts!C$7,"")),CONCATENATE(IF(B54="EB",Accounts!C$9,""),IF(B54="EL",Accounts!C$10,""),IF(AND(B54="OA",Cases!B54="3"),Accounts!C$10,""),IF(AND(B54="OA",Cases!B54="Z"),Accounts!C$9,""))))</f>
        <v>0002G94287102</v>
      </c>
      <c r="G54" t="s">
        <v>17</v>
      </c>
      <c r="H54" s="5" t="str">
        <f t="shared" si="1"/>
        <v>KALOCZKAY JNÉ EUR</v>
      </c>
      <c r="I54" t="s">
        <v>18</v>
      </c>
      <c r="J54" t="str">
        <f t="shared" si="2"/>
        <v>EBNG000000901053</v>
      </c>
      <c r="K54" t="str">
        <f t="shared" si="3"/>
        <v>EBNG000000901053</v>
      </c>
      <c r="L54" s="2" t="s">
        <v>22</v>
      </c>
      <c r="M54" s="2" t="str">
        <f>IF(OR(Cases!C54="A",Cases!C54="C",Cases!C54="G",Cases!C54="J",Cases!C54="O"),"DV","DA")</f>
        <v>DA</v>
      </c>
      <c r="N54" t="s">
        <v>1207</v>
      </c>
      <c r="O54" t="str">
        <f>IF(OR(Cases!C54="A",Cases!C54="B",Cases!C54="C",Cases!C54="E",Cases!C54="F",Cases!C54="I",Cases!C54="J",Cases!C54="K",Cases!C54="L",Cases!C54="Q"),"EUR","HUF")</f>
        <v>EUR</v>
      </c>
      <c r="P54" s="5" t="str">
        <f t="shared" si="4"/>
        <v>1.3</v>
      </c>
      <c r="Q54" t="str">
        <f>IF(Cases!I54="Y","INTC","")</f>
        <v/>
      </c>
      <c r="R54" t="str">
        <f>IF(OR(Cases!C54="K",Cases!C54="L"),IF(M54="DA",Accounts!B$1,CONCATENATE(
IF(B54="EB",Accounts!D$1,""
),IF(B54="EL",Accounts!F$1,""
),IF(AND(B54="OA",Cases!B54="3"),Accounts!F$1,""
),IF(AND(B54="OA",Cases!B54="Z"),Accounts!D$1,""
)
)
),IF(OR(Cases!C54="B",Cases!C54="I",Cases!C54="O",Cases!C54="J",Cases!C54="H"),IF(M54="DA",Accounts!B$4,CONCATENATE(
IF(B54="EB",Accounts!D$4,""
),IF(B54="EL",Accounts!F$4,""
),IF(AND(B54="OA",Cases!B54="3"),Accounts!F$4,""
),IF(AND(B54="OA",Cases!B54="Z"),Accounts!D$4,""
)
)
),IF(OR(Cases!C54="D",Cases!C54="G",Cases!C54="O",Cases!C54="H",Cases!C54="M",AND(Cases!D54="I",Cases!C54="C"),AND(Cases!D54="I",Cases!C54="F")),IF(M54="DA",Accounts!B$3,CONCATENATE(
IF(B54="EB",Accounts!D$3,""
),IF(B54="EL",Accounts!F$3,""
),IF(AND(B54="OA",Cases!B54="3"),Accounts!F$3,""
),IF(AND(B54="OA",Cases!B54="Z"),Accounts!D$3,""
)
)
),IF(M54="DA",Accounts!B$12,CONCATENATE(
IF(B54="EB",Accounts!D$12,""
),IF(B54="EL",Accounts!F$12,""
),IF(AND(B54="OA",Cases!B54="3"),Accounts!F$12,""
),IF(AND(B54="OA",Cases!B54="Z"),Accounts!D$12,""
)
)
)
)
))</f>
        <v>Bank kívüli Kedvezm.</v>
      </c>
      <c r="S54" t="str">
        <f>IF(OR(Cases!C54="K",Cases!C54="L"),IF(M54="DA",Accounts!C$1,CONCATENATE(
   IF(B54="EB",Accounts!E$1,""
   ),IF(B54="EL",Accounts!G$1,""
   ),IF(AND(B54="OA",Cases!B54="3"),Accounts!G$1,""
   ),IF(AND(B54="OA",Cases!B54="Z"),Accounts!E$1,""
   )
  )
 ),IF(OR(Cases!C54="B",Cases!C54="I",Cases!C54="O",Cases!C54="J",Cases!C54="H"),IF(M54="DA",Accounts!C$4,CONCATENATE(
   IF(B54="EB",Accounts!E$4,""
   ),IF(B54="EL",Accounts!G$4,""
   ),IF(AND(B54="OA",Cases!B54="3"),Accounts!G$4,""
   ),IF(AND(B54="OA",Cases!B54="Z"),Accounts!E$4,""
   )
  )
 ),IF(OR(Cases!C54="D",Cases!C54="G",Cases!C54="O",Cases!C54="H",Cases!C54="M",AND(Cases!D54="I",Cases!C54="C"),AND(Cases!D54="I",Cases!C54="F")),IF(M54="DA",Accounts!C$3,CONCATENATE(
   IF(B54="EB",Accounts!E$3,""
   ),IF(B54="EL",Accounts!G$3,""
   ),IF(AND(B54="OA",Cases!B54="3"),Accounts!G$3,""
   ),IF(AND(B54="OA",Cases!B54="Z"),Accounts!E$3,""
   )
  )
 ),IF(M54="DA",Accounts!C$12,CONCATENATE(
   IF(B54="EB",Accounts!E$12,""
   ),IF(B54="EL",Accounts!G$12,""
   ),IF(AND(B54="OA",Cases!B54="3"),Accounts!G$12,""
   ),IF(AND(B54="OA",Cases!B54="Z"),Accounts!E$12,""
   )
  )
 )
)
))</f>
        <v>HU71117490082015982100000000</v>
      </c>
      <c r="T54" t="str">
        <f>IF(Cases!F54="SHA","SLEV",IF(Cases!F54="OUR","DEBT",IF(Cases!F54="BEN","CRED","")))</f>
        <v>SLEV</v>
      </c>
      <c r="U54" s="5" t="str">
        <f>IF(Cases!H54="N","Instrukciók","")</f>
        <v>Instrukciók</v>
      </c>
      <c r="V54" s="5" t="str">
        <f>IF(Cases!E54="I","URGP","")</f>
        <v/>
      </c>
      <c r="W54" t="str">
        <f>Cases!L54</f>
        <v>Közl-377 -Ebank lakossági-KötelezettSzla FCY-FCY Bankon kívül utalás-Konverziós-KöltsVis Osztott</v>
      </c>
    </row>
    <row r="55" spans="1:23" x14ac:dyDescent="0.3">
      <c r="A55" t="str">
        <f>CONCATENATE(IF(B55="EB",CONCATENATE(IF(Cases!B55&lt;&gt;"7","EBNG","EBNL"),TEXT(Refszámok!$B$1+ROW()-2,"000000000000")),""),IF(B55="EL",CONCATENATE("E",TEXT(Refszámok!$B$2+ROW()-2,"0000000000"),"00001"),""),IF(B55="OA",CONCATENATE("EBNGOA",TEXT(Refszámok!$B$3+ROW()-2,"0000000000")),""))</f>
        <v>EBNG000000901054</v>
      </c>
      <c r="B55" t="str">
        <f>CONCATENATE(IF(Cases!B55="E","EL",""),IF(Cases!B55="B","EB",""),IF(Cases!B55="Q","EB",""),IF(Cases!B55="7","EB",""),IF(Cases!B55="Z","OA",""),IF(Cases!B55="3","OA",""))</f>
        <v>EB</v>
      </c>
      <c r="C55" t="str">
        <f t="shared" si="0"/>
        <v>EBNG000000901054</v>
      </c>
      <c r="D55" t="str">
        <f>IF(Cases!K55="Y","2018-11-10","")</f>
        <v/>
      </c>
      <c r="E55" s="5" t="str">
        <f>IF(Cases!C55="Q","BANKKÁRTYA ELSZ",IF(OR(Cases!C55="A",Cases!C55="E",Cases!C55="B",Cases!C55="K",Cases!C55="M"),CONCATENATE(IF(B55="EB",Accounts!B$7,""),IF(B55="EL",Accounts!B$8,""),IF(AND(B55="OA",Cases!B55="3"),Accounts!B$8,""),IF(AND(B55="OA",Cases!B55="Z"),Accounts!B$7,"")),CONCATENATE(IF(B55="EB",Accounts!B$9,""),IF(B55="EL",Accounts!B$10,""),IF(AND(B55="OA",Cases!B55="3"),Accounts!B$10,""),IF(AND(B55="OA",Cases!B55="Z"),Accounts!B$9,""))))</f>
        <v>KALOCZKAY JNÉ EUR</v>
      </c>
      <c r="F55" s="5" t="str">
        <f>IF(Cases!C55="Q","0983731042101",IF(OR(Cases!C55="A",Cases!C55="E",Cases!C55="B",Cases!C55="K",Cases!C55="M"),CONCATENATE(IF(B55="EB",Accounts!C$7,""),IF(B55="EL",Accounts!C$8,""),IF(AND(B55="OA",Cases!B55="3"),Accounts!C$8,""),IF(AND(B55="OA",Cases!B55="Z"),Accounts!C$7,"")),CONCATENATE(IF(B55="EB",Accounts!C$9,""),IF(B55="EL",Accounts!C$10,""),IF(AND(B55="OA",Cases!B55="3"),Accounts!C$10,""),IF(AND(B55="OA",Cases!B55="Z"),Accounts!C$9,""))))</f>
        <v>0002G94287102</v>
      </c>
      <c r="G55" t="s">
        <v>17</v>
      </c>
      <c r="H55" s="5" t="str">
        <f t="shared" si="1"/>
        <v>KALOCZKAY JNÉ EUR</v>
      </c>
      <c r="I55" t="s">
        <v>18</v>
      </c>
      <c r="J55" t="str">
        <f t="shared" si="2"/>
        <v>EBNG000000901054</v>
      </c>
      <c r="K55" t="str">
        <f t="shared" si="3"/>
        <v>EBNG000000901054</v>
      </c>
      <c r="L55" s="2" t="s">
        <v>22</v>
      </c>
      <c r="M55" s="2" t="str">
        <f>IF(OR(Cases!C55="A",Cases!C55="C",Cases!C55="G",Cases!C55="J",Cases!C55="O"),"DV","DA")</f>
        <v>DA</v>
      </c>
      <c r="N55" t="s">
        <v>1207</v>
      </c>
      <c r="O55" t="str">
        <f>IF(OR(Cases!C55="A",Cases!C55="B",Cases!C55="C",Cases!C55="E",Cases!C55="F",Cases!C55="I",Cases!C55="J",Cases!C55="K",Cases!C55="L",Cases!C55="Q"),"EUR","HUF")</f>
        <v>EUR</v>
      </c>
      <c r="P55" s="5" t="str">
        <f t="shared" si="4"/>
        <v>1.3</v>
      </c>
      <c r="Q55" t="str">
        <f>IF(Cases!I55="Y","INTC","")</f>
        <v/>
      </c>
      <c r="R55" t="str">
        <f>IF(OR(Cases!C55="K",Cases!C55="L"),IF(M55="DA",Accounts!B$1,CONCATENATE(
IF(B55="EB",Accounts!D$1,""
),IF(B55="EL",Accounts!F$1,""
),IF(AND(B55="OA",Cases!B55="3"),Accounts!F$1,""
),IF(AND(B55="OA",Cases!B55="Z"),Accounts!D$1,""
)
)
),IF(OR(Cases!C55="B",Cases!C55="I",Cases!C55="O",Cases!C55="J",Cases!C55="H"),IF(M55="DA",Accounts!B$4,CONCATENATE(
IF(B55="EB",Accounts!D$4,""
),IF(B55="EL",Accounts!F$4,""
),IF(AND(B55="OA",Cases!B55="3"),Accounts!F$4,""
),IF(AND(B55="OA",Cases!B55="Z"),Accounts!D$4,""
)
)
),IF(OR(Cases!C55="D",Cases!C55="G",Cases!C55="O",Cases!C55="H",Cases!C55="M",AND(Cases!D55="I",Cases!C55="C"),AND(Cases!D55="I",Cases!C55="F")),IF(M55="DA",Accounts!B$3,CONCATENATE(
IF(B55="EB",Accounts!D$3,""
),IF(B55="EL",Accounts!F$3,""
),IF(AND(B55="OA",Cases!B55="3"),Accounts!F$3,""
),IF(AND(B55="OA",Cases!B55="Z"),Accounts!D$3,""
)
)
),IF(M55="DA",Accounts!B$12,CONCATENATE(
IF(B55="EB",Accounts!D$12,""
),IF(B55="EL",Accounts!F$12,""
),IF(AND(B55="OA",Cases!B55="3"),Accounts!F$12,""
),IF(AND(B55="OA",Cases!B55="Z"),Accounts!D$12,""
)
)
)
)
))</f>
        <v>Bank kívüli Kedvezm.</v>
      </c>
      <c r="S55" t="str">
        <f>IF(OR(Cases!C55="K",Cases!C55="L"),IF(M55="DA",Accounts!C$1,CONCATENATE(
   IF(B55="EB",Accounts!E$1,""
   ),IF(B55="EL",Accounts!G$1,""
   ),IF(AND(B55="OA",Cases!B55="3"),Accounts!G$1,""
   ),IF(AND(B55="OA",Cases!B55="Z"),Accounts!E$1,""
   )
  )
 ),IF(OR(Cases!C55="B",Cases!C55="I",Cases!C55="O",Cases!C55="J",Cases!C55="H"),IF(M55="DA",Accounts!C$4,CONCATENATE(
   IF(B55="EB",Accounts!E$4,""
   ),IF(B55="EL",Accounts!G$4,""
   ),IF(AND(B55="OA",Cases!B55="3"),Accounts!G$4,""
   ),IF(AND(B55="OA",Cases!B55="Z"),Accounts!E$4,""
   )
  )
 ),IF(OR(Cases!C55="D",Cases!C55="G",Cases!C55="O",Cases!C55="H",Cases!C55="M",AND(Cases!D55="I",Cases!C55="C"),AND(Cases!D55="I",Cases!C55="F")),IF(M55="DA",Accounts!C$3,CONCATENATE(
   IF(B55="EB",Accounts!E$3,""
   ),IF(B55="EL",Accounts!G$3,""
   ),IF(AND(B55="OA",Cases!B55="3"),Accounts!G$3,""
   ),IF(AND(B55="OA",Cases!B55="Z"),Accounts!E$3,""
   )
  )
 ),IF(M55="DA",Accounts!C$12,CONCATENATE(
   IF(B55="EB",Accounts!E$12,""
   ),IF(B55="EL",Accounts!G$12,""
   ),IF(AND(B55="OA",Cases!B55="3"),Accounts!G$12,""
   ),IF(AND(B55="OA",Cases!B55="Z"),Accounts!E$12,""
   )
  )
 )
)
))</f>
        <v>HU71117490082015982100000000</v>
      </c>
      <c r="T55" t="str">
        <f>IF(Cases!F55="SHA","SLEV",IF(Cases!F55="OUR","DEBT",IF(Cases!F55="BEN","CRED","")))</f>
        <v>DEBT</v>
      </c>
      <c r="U55" s="5" t="str">
        <f>IF(Cases!H55="N","Instrukciók","")</f>
        <v>Instrukciók</v>
      </c>
      <c r="V55" s="5" t="str">
        <f>IF(Cases!E55="I","URGP","")</f>
        <v/>
      </c>
      <c r="W55" t="str">
        <f>Cases!L55</f>
        <v>Közl-378 -Ebank lakossági-KötelezettSzla FCY-FCY Bankon kívül utalás-Konverziós-KöltsVis Indító</v>
      </c>
    </row>
    <row r="56" spans="1:23" x14ac:dyDescent="0.3">
      <c r="A56" t="str">
        <f>CONCATENATE(IF(B56="EB",CONCATENATE(IF(Cases!B56&lt;&gt;"7","EBNG","EBNL"),TEXT(Refszámok!$B$1+ROW()-2,"000000000000")),""),IF(B56="EL",CONCATENATE("E",TEXT(Refszámok!$B$2+ROW()-2,"0000000000"),"00001"),""),IF(B56="OA",CONCATENATE("EBNGOA",TEXT(Refszámok!$B$3+ROW()-2,"0000000000")),""))</f>
        <v>EBNG000000901055</v>
      </c>
      <c r="B56" t="str">
        <f>CONCATENATE(IF(Cases!B56="E","EL",""),IF(Cases!B56="B","EB",""),IF(Cases!B56="Q","EB",""),IF(Cases!B56="7","EB",""),IF(Cases!B56="Z","OA",""),IF(Cases!B56="3","OA",""))</f>
        <v>EB</v>
      </c>
      <c r="C56" t="str">
        <f t="shared" si="0"/>
        <v>EBNG000000901055</v>
      </c>
      <c r="D56" t="str">
        <f>IF(Cases!K56="Y","2018-11-10","")</f>
        <v/>
      </c>
      <c r="E56" s="5" t="str">
        <f>IF(Cases!C56="Q","BANKKÁRTYA ELSZ",IF(OR(Cases!C56="A",Cases!C56="E",Cases!C56="B",Cases!C56="K",Cases!C56="M"),CONCATENATE(IF(B56="EB",Accounts!B$7,""),IF(B56="EL",Accounts!B$8,""),IF(AND(B56="OA",Cases!B56="3"),Accounts!B$8,""),IF(AND(B56="OA",Cases!B56="Z"),Accounts!B$7,"")),CONCATENATE(IF(B56="EB",Accounts!B$9,""),IF(B56="EL",Accounts!B$10,""),IF(AND(B56="OA",Cases!B56="3"),Accounts!B$10,""),IF(AND(B56="OA",Cases!B56="Z"),Accounts!B$9,""))))</f>
        <v>KALOCZKAY JNÉ EUR</v>
      </c>
      <c r="F56" s="5" t="str">
        <f>IF(Cases!C56="Q","0983731042101",IF(OR(Cases!C56="A",Cases!C56="E",Cases!C56="B",Cases!C56="K",Cases!C56="M"),CONCATENATE(IF(B56="EB",Accounts!C$7,""),IF(B56="EL",Accounts!C$8,""),IF(AND(B56="OA",Cases!B56="3"),Accounts!C$8,""),IF(AND(B56="OA",Cases!B56="Z"),Accounts!C$7,"")),CONCATENATE(IF(B56="EB",Accounts!C$9,""),IF(B56="EL",Accounts!C$10,""),IF(AND(B56="OA",Cases!B56="3"),Accounts!C$10,""),IF(AND(B56="OA",Cases!B56="Z"),Accounts!C$9,""))))</f>
        <v>0002G94287102</v>
      </c>
      <c r="G56" t="s">
        <v>17</v>
      </c>
      <c r="H56" s="5" t="str">
        <f t="shared" si="1"/>
        <v>KALOCZKAY JNÉ EUR</v>
      </c>
      <c r="I56" t="s">
        <v>18</v>
      </c>
      <c r="J56" t="str">
        <f t="shared" si="2"/>
        <v>EBNG000000901055</v>
      </c>
      <c r="K56" t="str">
        <f t="shared" si="3"/>
        <v>EBNG000000901055</v>
      </c>
      <c r="L56" s="2" t="s">
        <v>22</v>
      </c>
      <c r="M56" s="2" t="str">
        <f>IF(OR(Cases!C56="A",Cases!C56="C",Cases!C56="G",Cases!C56="J",Cases!C56="O"),"DV","DA")</f>
        <v>DA</v>
      </c>
      <c r="N56" t="s">
        <v>1207</v>
      </c>
      <c r="O56" t="str">
        <f>IF(OR(Cases!C56="A",Cases!C56="B",Cases!C56="C",Cases!C56="E",Cases!C56="F",Cases!C56="I",Cases!C56="J",Cases!C56="K",Cases!C56="L",Cases!C56="Q"),"EUR","HUF")</f>
        <v>EUR</v>
      </c>
      <c r="P56" s="5" t="str">
        <f t="shared" si="4"/>
        <v>1.3</v>
      </c>
      <c r="Q56" t="str">
        <f>IF(Cases!I56="Y","INTC","")</f>
        <v/>
      </c>
      <c r="R56" t="str">
        <f>IF(OR(Cases!C56="K",Cases!C56="L"),IF(M56="DA",Accounts!B$1,CONCATENATE(
IF(B56="EB",Accounts!D$1,""
),IF(B56="EL",Accounts!F$1,""
),IF(AND(B56="OA",Cases!B56="3"),Accounts!F$1,""
),IF(AND(B56="OA",Cases!B56="Z"),Accounts!D$1,""
)
)
),IF(OR(Cases!C56="B",Cases!C56="I",Cases!C56="O",Cases!C56="J",Cases!C56="H"),IF(M56="DA",Accounts!B$4,CONCATENATE(
IF(B56="EB",Accounts!D$4,""
),IF(B56="EL",Accounts!F$4,""
),IF(AND(B56="OA",Cases!B56="3"),Accounts!F$4,""
),IF(AND(B56="OA",Cases!B56="Z"),Accounts!D$4,""
)
)
),IF(OR(Cases!C56="D",Cases!C56="G",Cases!C56="O",Cases!C56="H",Cases!C56="M",AND(Cases!D56="I",Cases!C56="C"),AND(Cases!D56="I",Cases!C56="F")),IF(M56="DA",Accounts!B$3,CONCATENATE(
IF(B56="EB",Accounts!D$3,""
),IF(B56="EL",Accounts!F$3,""
),IF(AND(B56="OA",Cases!B56="3"),Accounts!F$3,""
),IF(AND(B56="OA",Cases!B56="Z"),Accounts!D$3,""
)
)
),IF(M56="DA",Accounts!B$12,CONCATENATE(
IF(B56="EB",Accounts!D$12,""
),IF(B56="EL",Accounts!F$12,""
),IF(AND(B56="OA",Cases!B56="3"),Accounts!F$12,""
),IF(AND(B56="OA",Cases!B56="Z"),Accounts!D$12,""
)
)
)
)
))</f>
        <v>Bank kívüli Kedvezm.</v>
      </c>
      <c r="S56" t="str">
        <f>IF(OR(Cases!C56="K",Cases!C56="L"),IF(M56="DA",Accounts!C$1,CONCATENATE(
   IF(B56="EB",Accounts!E$1,""
   ),IF(B56="EL",Accounts!G$1,""
   ),IF(AND(B56="OA",Cases!B56="3"),Accounts!G$1,""
   ),IF(AND(B56="OA",Cases!B56="Z"),Accounts!E$1,""
   )
  )
 ),IF(OR(Cases!C56="B",Cases!C56="I",Cases!C56="O",Cases!C56="J",Cases!C56="H"),IF(M56="DA",Accounts!C$4,CONCATENATE(
   IF(B56="EB",Accounts!E$4,""
   ),IF(B56="EL",Accounts!G$4,""
   ),IF(AND(B56="OA",Cases!B56="3"),Accounts!G$4,""
   ),IF(AND(B56="OA",Cases!B56="Z"),Accounts!E$4,""
   )
  )
 ),IF(OR(Cases!C56="D",Cases!C56="G",Cases!C56="O",Cases!C56="H",Cases!C56="M",AND(Cases!D56="I",Cases!C56="C"),AND(Cases!D56="I",Cases!C56="F")),IF(M56="DA",Accounts!C$3,CONCATENATE(
   IF(B56="EB",Accounts!E$3,""
   ),IF(B56="EL",Accounts!G$3,""
   ),IF(AND(B56="OA",Cases!B56="3"),Accounts!G$3,""
   ),IF(AND(B56="OA",Cases!B56="Z"),Accounts!E$3,""
   )
  )
 ),IF(M56="DA",Accounts!C$12,CONCATENATE(
   IF(B56="EB",Accounts!E$12,""
   ),IF(B56="EL",Accounts!G$12,""
   ),IF(AND(B56="OA",Cases!B56="3"),Accounts!G$12,""
   ),IF(AND(B56="OA",Cases!B56="Z"),Accounts!E$12,""
   )
  )
 )
)
))</f>
        <v>HU71117490082015982100000000</v>
      </c>
      <c r="T56" t="str">
        <f>IF(Cases!F56="SHA","SLEV",IF(Cases!F56="OUR","DEBT",IF(Cases!F56="BEN","CRED","")))</f>
        <v>CRED</v>
      </c>
      <c r="U56" s="5" t="str">
        <f>IF(Cases!H56="N","Instrukciók","")</f>
        <v>Instrukciók</v>
      </c>
      <c r="V56" s="5" t="str">
        <f>IF(Cases!E56="I","URGP","")</f>
        <v/>
      </c>
      <c r="W56" t="str">
        <f>Cases!L56</f>
        <v>Közl-379 -Ebank lakossági-KötelezettSzla FCY-FCY Bankon kívül utalás-Konverziós-KöltsVis Kedvezm</v>
      </c>
    </row>
    <row r="57" spans="1:23" x14ac:dyDescent="0.3">
      <c r="A57" t="str">
        <f>CONCATENATE(IF(B57="EB",CONCATENATE(IF(Cases!B57&lt;&gt;"7","EBNG","EBNL"),TEXT(Refszámok!$B$1+ROW()-2,"000000000000")),""),IF(B57="EL",CONCATENATE("E",TEXT(Refszámok!$B$2+ROW()-2,"0000000000"),"00001"),""),IF(B57="OA",CONCATENATE("EBNGOA",TEXT(Refszámok!$B$3+ROW()-2,"0000000000")),""))</f>
        <v>EBNG000000901056</v>
      </c>
      <c r="B57" t="str">
        <f>CONCATENATE(IF(Cases!B57="E","EL",""),IF(Cases!B57="B","EB",""),IF(Cases!B57="Q","EB",""),IF(Cases!B57="7","EB",""),IF(Cases!B57="Z","OA",""),IF(Cases!B57="3","OA",""))</f>
        <v>EB</v>
      </c>
      <c r="C57" t="str">
        <f t="shared" si="0"/>
        <v>EBNG000000901056</v>
      </c>
      <c r="D57" t="str">
        <f>IF(Cases!K57="Y","2018-11-10","")</f>
        <v/>
      </c>
      <c r="E57" s="5" t="str">
        <f>IF(Cases!C57="Q","BANKKÁRTYA ELSZ",IF(OR(Cases!C57="A",Cases!C57="E",Cases!C57="B",Cases!C57="K",Cases!C57="M"),CONCATENATE(IF(B57="EB",Accounts!B$7,""),IF(B57="EL",Accounts!B$8,""),IF(AND(B57="OA",Cases!B57="3"),Accounts!B$8,""),IF(AND(B57="OA",Cases!B57="Z"),Accounts!B$7,"")),CONCATENATE(IF(B57="EB",Accounts!B$9,""),IF(B57="EL",Accounts!B$10,""),IF(AND(B57="OA",Cases!B57="3"),Accounts!B$10,""),IF(AND(B57="OA",Cases!B57="Z"),Accounts!B$9,""))))</f>
        <v>KALOCZKAY JNÉ EUR</v>
      </c>
      <c r="F57" s="5" t="str">
        <f>IF(Cases!C57="Q","0983731042101",IF(OR(Cases!C57="A",Cases!C57="E",Cases!C57="B",Cases!C57="K",Cases!C57="M"),CONCATENATE(IF(B57="EB",Accounts!C$7,""),IF(B57="EL",Accounts!C$8,""),IF(AND(B57="OA",Cases!B57="3"),Accounts!C$8,""),IF(AND(B57="OA",Cases!B57="Z"),Accounts!C$7,"")),CONCATENATE(IF(B57="EB",Accounts!C$9,""),IF(B57="EL",Accounts!C$10,""),IF(AND(B57="OA",Cases!B57="3"),Accounts!C$10,""),IF(AND(B57="OA",Cases!B57="Z"),Accounts!C$9,""))))</f>
        <v>0002G94287102</v>
      </c>
      <c r="G57" t="s">
        <v>17</v>
      </c>
      <c r="H57" s="5" t="str">
        <f t="shared" si="1"/>
        <v>KALOCZKAY JNÉ EUR</v>
      </c>
      <c r="I57" t="s">
        <v>18</v>
      </c>
      <c r="J57" t="str">
        <f t="shared" si="2"/>
        <v>EBNG000000901056</v>
      </c>
      <c r="K57" t="str">
        <f t="shared" si="3"/>
        <v>EBNG000000901056</v>
      </c>
      <c r="L57" s="2" t="s">
        <v>22</v>
      </c>
      <c r="M57" s="2" t="str">
        <f>IF(OR(Cases!C57="A",Cases!C57="C",Cases!C57="G",Cases!C57="J",Cases!C57="O"),"DV","DA")</f>
        <v>DA</v>
      </c>
      <c r="N57" t="s">
        <v>1207</v>
      </c>
      <c r="O57" t="str">
        <f>IF(OR(Cases!C57="A",Cases!C57="B",Cases!C57="C",Cases!C57="E",Cases!C57="F",Cases!C57="I",Cases!C57="J",Cases!C57="K",Cases!C57="L",Cases!C57="Q"),"EUR","HUF")</f>
        <v>EUR</v>
      </c>
      <c r="P57" s="5" t="str">
        <f t="shared" si="4"/>
        <v>1.3</v>
      </c>
      <c r="Q57" t="str">
        <f>IF(Cases!I57="Y","INTC","")</f>
        <v/>
      </c>
      <c r="R57" t="str">
        <f>IF(OR(Cases!C57="K",Cases!C57="L"),IF(M57="DA",Accounts!B$1,CONCATENATE(
IF(B57="EB",Accounts!D$1,""
),IF(B57="EL",Accounts!F$1,""
),IF(AND(B57="OA",Cases!B57="3"),Accounts!F$1,""
),IF(AND(B57="OA",Cases!B57="Z"),Accounts!D$1,""
)
)
),IF(OR(Cases!C57="B",Cases!C57="I",Cases!C57="O",Cases!C57="J",Cases!C57="H"),IF(M57="DA",Accounts!B$4,CONCATENATE(
IF(B57="EB",Accounts!D$4,""
),IF(B57="EL",Accounts!F$4,""
),IF(AND(B57="OA",Cases!B57="3"),Accounts!F$4,""
),IF(AND(B57="OA",Cases!B57="Z"),Accounts!D$4,""
)
)
),IF(OR(Cases!C57="D",Cases!C57="G",Cases!C57="O",Cases!C57="H",Cases!C57="M",AND(Cases!D57="I",Cases!C57="C"),AND(Cases!D57="I",Cases!C57="F")),IF(M57="DA",Accounts!B$3,CONCATENATE(
IF(B57="EB",Accounts!D$3,""
),IF(B57="EL",Accounts!F$3,""
),IF(AND(B57="OA",Cases!B57="3"),Accounts!F$3,""
),IF(AND(B57="OA",Cases!B57="Z"),Accounts!D$3,""
)
)
),IF(M57="DA",Accounts!B$12,CONCATENATE(
IF(B57="EB",Accounts!D$12,""
),IF(B57="EL",Accounts!F$12,""
),IF(AND(B57="OA",Cases!B57="3"),Accounts!F$12,""
),IF(AND(B57="OA",Cases!B57="Z"),Accounts!D$12,""
)
)
)
)
))</f>
        <v>Bank kívüli Kedvezm.</v>
      </c>
      <c r="S57" t="str">
        <f>IF(OR(Cases!C57="K",Cases!C57="L"),IF(M57="DA",Accounts!C$1,CONCATENATE(
   IF(B57="EB",Accounts!E$1,""
   ),IF(B57="EL",Accounts!G$1,""
   ),IF(AND(B57="OA",Cases!B57="3"),Accounts!G$1,""
   ),IF(AND(B57="OA",Cases!B57="Z"),Accounts!E$1,""
   )
  )
 ),IF(OR(Cases!C57="B",Cases!C57="I",Cases!C57="O",Cases!C57="J",Cases!C57="H"),IF(M57="DA",Accounts!C$4,CONCATENATE(
   IF(B57="EB",Accounts!E$4,""
   ),IF(B57="EL",Accounts!G$4,""
   ),IF(AND(B57="OA",Cases!B57="3"),Accounts!G$4,""
   ),IF(AND(B57="OA",Cases!B57="Z"),Accounts!E$4,""
   )
  )
 ),IF(OR(Cases!C57="D",Cases!C57="G",Cases!C57="O",Cases!C57="H",Cases!C57="M",AND(Cases!D57="I",Cases!C57="C"),AND(Cases!D57="I",Cases!C57="F")),IF(M57="DA",Accounts!C$3,CONCATENATE(
   IF(B57="EB",Accounts!E$3,""
   ),IF(B57="EL",Accounts!G$3,""
   ),IF(AND(B57="OA",Cases!B57="3"),Accounts!G$3,""
   ),IF(AND(B57="OA",Cases!B57="Z"),Accounts!E$3,""
   )
  )
 ),IF(M57="DA",Accounts!C$12,CONCATENATE(
   IF(B57="EB",Accounts!E$12,""
   ),IF(B57="EL",Accounts!G$12,""
   ),IF(AND(B57="OA",Cases!B57="3"),Accounts!G$12,""
   ),IF(AND(B57="OA",Cases!B57="Z"),Accounts!E$12,""
   )
  )
 )
)
))</f>
        <v>HU71117490082015982100000000</v>
      </c>
      <c r="T57" t="str">
        <f>IF(Cases!F57="SHA","SLEV",IF(Cases!F57="OUR","DEBT",IF(Cases!F57="BEN","CRED","")))</f>
        <v>SLEV</v>
      </c>
      <c r="U57" s="5" t="str">
        <f>IF(Cases!H57="N","Instrukciók","")</f>
        <v>Instrukciók</v>
      </c>
      <c r="V57" s="5" t="str">
        <f>IF(Cases!E57="I","URGP","")</f>
        <v/>
      </c>
      <c r="W57" t="str">
        <f>Cases!L57</f>
        <v>Közl-398 -Ebank lakossági-KötelezettSzla FCY-FCY Bankon kívül utalás-KöltsVis Osztott</v>
      </c>
    </row>
    <row r="58" spans="1:23" x14ac:dyDescent="0.3">
      <c r="A58" t="str">
        <f>CONCATENATE(IF(B58="EB",CONCATENATE(IF(Cases!B58&lt;&gt;"7","EBNG","EBNL"),TEXT(Refszámok!$B$1+ROW()-2,"000000000000")),""),IF(B58="EL",CONCATENATE("E",TEXT(Refszámok!$B$2+ROW()-2,"0000000000"),"00001"),""),IF(B58="OA",CONCATENATE("EBNGOA",TEXT(Refszámok!$B$3+ROW()-2,"0000000000")),""))</f>
        <v>EBNG000000901057</v>
      </c>
      <c r="B58" t="str">
        <f>CONCATENATE(IF(Cases!B58="E","EL",""),IF(Cases!B58="B","EB",""),IF(Cases!B58="Q","EB",""),IF(Cases!B58="7","EB",""),IF(Cases!B58="Z","OA",""),IF(Cases!B58="3","OA",""))</f>
        <v>EB</v>
      </c>
      <c r="C58" t="str">
        <f t="shared" si="0"/>
        <v>EBNG000000901057</v>
      </c>
      <c r="D58" t="str">
        <f>IF(Cases!K58="Y","2018-11-10","")</f>
        <v/>
      </c>
      <c r="E58" s="5" t="str">
        <f>IF(Cases!C58="Q","BANKKÁRTYA ELSZ",IF(OR(Cases!C58="A",Cases!C58="E",Cases!C58="B",Cases!C58="K",Cases!C58="M"),CONCATENATE(IF(B58="EB",Accounts!B$7,""),IF(B58="EL",Accounts!B$8,""),IF(AND(B58="OA",Cases!B58="3"),Accounts!B$8,""),IF(AND(B58="OA",Cases!B58="Z"),Accounts!B$7,"")),CONCATENATE(IF(B58="EB",Accounts!B$9,""),IF(B58="EL",Accounts!B$10,""),IF(AND(B58="OA",Cases!B58="3"),Accounts!B$10,""),IF(AND(B58="OA",Cases!B58="Z"),Accounts!B$9,""))))</f>
        <v>KALOCZKAY JNÉ EUR</v>
      </c>
      <c r="F58" s="5" t="str">
        <f>IF(Cases!C58="Q","0983731042101",IF(OR(Cases!C58="A",Cases!C58="E",Cases!C58="B",Cases!C58="K",Cases!C58="M"),CONCATENATE(IF(B58="EB",Accounts!C$7,""),IF(B58="EL",Accounts!C$8,""),IF(AND(B58="OA",Cases!B58="3"),Accounts!C$8,""),IF(AND(B58="OA",Cases!B58="Z"),Accounts!C$7,"")),CONCATENATE(IF(B58="EB",Accounts!C$9,""),IF(B58="EL",Accounts!C$10,""),IF(AND(B58="OA",Cases!B58="3"),Accounts!C$10,""),IF(AND(B58="OA",Cases!B58="Z"),Accounts!C$9,""))))</f>
        <v>0002G94287102</v>
      </c>
      <c r="G58" t="s">
        <v>17</v>
      </c>
      <c r="H58" s="5" t="str">
        <f t="shared" si="1"/>
        <v>KALOCZKAY JNÉ EUR</v>
      </c>
      <c r="I58" t="s">
        <v>18</v>
      </c>
      <c r="J58" t="str">
        <f t="shared" si="2"/>
        <v>EBNG000000901057</v>
      </c>
      <c r="K58" t="str">
        <f t="shared" si="3"/>
        <v>EBNG000000901057</v>
      </c>
      <c r="L58" s="2" t="s">
        <v>22</v>
      </c>
      <c r="M58" s="2" t="str">
        <f>IF(OR(Cases!C58="A",Cases!C58="C",Cases!C58="G",Cases!C58="J",Cases!C58="O"),"DV","DA")</f>
        <v>DA</v>
      </c>
      <c r="N58" t="s">
        <v>1207</v>
      </c>
      <c r="O58" t="str">
        <f>IF(OR(Cases!C58="A",Cases!C58="B",Cases!C58="C",Cases!C58="E",Cases!C58="F",Cases!C58="I",Cases!C58="J",Cases!C58="K",Cases!C58="L",Cases!C58="Q"),"EUR","HUF")</f>
        <v>EUR</v>
      </c>
      <c r="P58" s="5" t="str">
        <f t="shared" si="4"/>
        <v>1.3</v>
      </c>
      <c r="Q58" t="str">
        <f>IF(Cases!I58="Y","INTC","")</f>
        <v/>
      </c>
      <c r="R58" t="str">
        <f>IF(OR(Cases!C58="K",Cases!C58="L"),IF(M58="DA",Accounts!B$1,CONCATENATE(
IF(B58="EB",Accounts!D$1,""
),IF(B58="EL",Accounts!F$1,""
),IF(AND(B58="OA",Cases!B58="3"),Accounts!F$1,""
),IF(AND(B58="OA",Cases!B58="Z"),Accounts!D$1,""
)
)
),IF(OR(Cases!C58="B",Cases!C58="I",Cases!C58="O",Cases!C58="J",Cases!C58="H"),IF(M58="DA",Accounts!B$4,CONCATENATE(
IF(B58="EB",Accounts!D$4,""
),IF(B58="EL",Accounts!F$4,""
),IF(AND(B58="OA",Cases!B58="3"),Accounts!F$4,""
),IF(AND(B58="OA",Cases!B58="Z"),Accounts!D$4,""
)
)
),IF(OR(Cases!C58="D",Cases!C58="G",Cases!C58="O",Cases!C58="H",Cases!C58="M",AND(Cases!D58="I",Cases!C58="C"),AND(Cases!D58="I",Cases!C58="F")),IF(M58="DA",Accounts!B$3,CONCATENATE(
IF(B58="EB",Accounts!D$3,""
),IF(B58="EL",Accounts!F$3,""
),IF(AND(B58="OA",Cases!B58="3"),Accounts!F$3,""
),IF(AND(B58="OA",Cases!B58="Z"),Accounts!D$3,""
)
)
),IF(M58="DA",Accounts!B$12,CONCATENATE(
IF(B58="EB",Accounts!D$12,""
),IF(B58="EL",Accounts!F$12,""
),IF(AND(B58="OA",Cases!B58="3"),Accounts!F$12,""
),IF(AND(B58="OA",Cases!B58="Z"),Accounts!D$12,""
)
)
)
)
))</f>
        <v>Bank kívüli Kedvezm.</v>
      </c>
      <c r="S58" t="str">
        <f>IF(OR(Cases!C58="K",Cases!C58="L"),IF(M58="DA",Accounts!C$1,CONCATENATE(
   IF(B58="EB",Accounts!E$1,""
   ),IF(B58="EL",Accounts!G$1,""
   ),IF(AND(B58="OA",Cases!B58="3"),Accounts!G$1,""
   ),IF(AND(B58="OA",Cases!B58="Z"),Accounts!E$1,""
   )
  )
 ),IF(OR(Cases!C58="B",Cases!C58="I",Cases!C58="O",Cases!C58="J",Cases!C58="H"),IF(M58="DA",Accounts!C$4,CONCATENATE(
   IF(B58="EB",Accounts!E$4,""
   ),IF(B58="EL",Accounts!G$4,""
   ),IF(AND(B58="OA",Cases!B58="3"),Accounts!G$4,""
   ),IF(AND(B58="OA",Cases!B58="Z"),Accounts!E$4,""
   )
  )
 ),IF(OR(Cases!C58="D",Cases!C58="G",Cases!C58="O",Cases!C58="H",Cases!C58="M",AND(Cases!D58="I",Cases!C58="C"),AND(Cases!D58="I",Cases!C58="F")),IF(M58="DA",Accounts!C$3,CONCATENATE(
   IF(B58="EB",Accounts!E$3,""
   ),IF(B58="EL",Accounts!G$3,""
   ),IF(AND(B58="OA",Cases!B58="3"),Accounts!G$3,""
   ),IF(AND(B58="OA",Cases!B58="Z"),Accounts!E$3,""
   )
  )
 ),IF(M58="DA",Accounts!C$12,CONCATENATE(
   IF(B58="EB",Accounts!E$12,""
   ),IF(B58="EL",Accounts!G$12,""
   ),IF(AND(B58="OA",Cases!B58="3"),Accounts!G$12,""
   ),IF(AND(B58="OA",Cases!B58="Z"),Accounts!E$12,""
   )
  )
 )
)
))</f>
        <v>HU71117490082015982100000000</v>
      </c>
      <c r="T58" t="str">
        <f>IF(Cases!F58="SHA","SLEV",IF(Cases!F58="OUR","DEBT",IF(Cases!F58="BEN","CRED","")))</f>
        <v>DEBT</v>
      </c>
      <c r="U58" s="5" t="str">
        <f>IF(Cases!H58="N","Instrukciók","")</f>
        <v>Instrukciók</v>
      </c>
      <c r="V58" s="5" t="str">
        <f>IF(Cases!E58="I","URGP","")</f>
        <v/>
      </c>
      <c r="W58" t="str">
        <f>Cases!L58</f>
        <v>Közl-399 -Ebank lakossági-KötelezettSzla FCY-FCY Bankon kívül utalás-KöltsVis Indító</v>
      </c>
    </row>
    <row r="59" spans="1:23" x14ac:dyDescent="0.3">
      <c r="A59" t="str">
        <f>CONCATENATE(IF(B59="EB",CONCATENATE(IF(Cases!B59&lt;&gt;"7","EBNG","EBNL"),TEXT(Refszámok!$B$1+ROW()-2,"000000000000")),""),IF(B59="EL",CONCATENATE("E",TEXT(Refszámok!$B$2+ROW()-2,"0000000000"),"00001"),""),IF(B59="OA",CONCATENATE("EBNGOA",TEXT(Refszámok!$B$3+ROW()-2,"0000000000")),""))</f>
        <v>EBNG000000901058</v>
      </c>
      <c r="B59" t="str">
        <f>CONCATENATE(IF(Cases!B59="E","EL",""),IF(Cases!B59="B","EB",""),IF(Cases!B59="Q","EB",""),IF(Cases!B59="7","EB",""),IF(Cases!B59="Z","OA",""),IF(Cases!B59="3","OA",""))</f>
        <v>EB</v>
      </c>
      <c r="C59" t="str">
        <f t="shared" si="0"/>
        <v>EBNG000000901058</v>
      </c>
      <c r="D59" t="str">
        <f>IF(Cases!K59="Y","2018-11-10","")</f>
        <v/>
      </c>
      <c r="E59" s="5" t="str">
        <f>IF(Cases!C59="Q","BANKKÁRTYA ELSZ",IF(OR(Cases!C59="A",Cases!C59="E",Cases!C59="B",Cases!C59="K",Cases!C59="M"),CONCATENATE(IF(B59="EB",Accounts!B$7,""),IF(B59="EL",Accounts!B$8,""),IF(AND(B59="OA",Cases!B59="3"),Accounts!B$8,""),IF(AND(B59="OA",Cases!B59="Z"),Accounts!B$7,"")),CONCATENATE(IF(B59="EB",Accounts!B$9,""),IF(B59="EL",Accounts!B$10,""),IF(AND(B59="OA",Cases!B59="3"),Accounts!B$10,""),IF(AND(B59="OA",Cases!B59="Z"),Accounts!B$9,""))))</f>
        <v>KALOCZKAY JNÉ EUR</v>
      </c>
      <c r="F59" s="5" t="str">
        <f>IF(Cases!C59="Q","0983731042101",IF(OR(Cases!C59="A",Cases!C59="E",Cases!C59="B",Cases!C59="K",Cases!C59="M"),CONCATENATE(IF(B59="EB",Accounts!C$7,""),IF(B59="EL",Accounts!C$8,""),IF(AND(B59="OA",Cases!B59="3"),Accounts!C$8,""),IF(AND(B59="OA",Cases!B59="Z"),Accounts!C$7,"")),CONCATENATE(IF(B59="EB",Accounts!C$9,""),IF(B59="EL",Accounts!C$10,""),IF(AND(B59="OA",Cases!B59="3"),Accounts!C$10,""),IF(AND(B59="OA",Cases!B59="Z"),Accounts!C$9,""))))</f>
        <v>0002G94287102</v>
      </c>
      <c r="G59" t="s">
        <v>17</v>
      </c>
      <c r="H59" s="5" t="str">
        <f t="shared" si="1"/>
        <v>KALOCZKAY JNÉ EUR</v>
      </c>
      <c r="I59" t="s">
        <v>18</v>
      </c>
      <c r="J59" t="str">
        <f t="shared" si="2"/>
        <v>EBNG000000901058</v>
      </c>
      <c r="K59" t="str">
        <f t="shared" si="3"/>
        <v>EBNG000000901058</v>
      </c>
      <c r="L59" s="2" t="s">
        <v>22</v>
      </c>
      <c r="M59" s="2" t="str">
        <f>IF(OR(Cases!C59="A",Cases!C59="C",Cases!C59="G",Cases!C59="J",Cases!C59="O"),"DV","DA")</f>
        <v>DA</v>
      </c>
      <c r="N59" t="s">
        <v>1207</v>
      </c>
      <c r="O59" t="str">
        <f>IF(OR(Cases!C59="A",Cases!C59="B",Cases!C59="C",Cases!C59="E",Cases!C59="F",Cases!C59="I",Cases!C59="J",Cases!C59="K",Cases!C59="L",Cases!C59="Q"),"EUR","HUF")</f>
        <v>EUR</v>
      </c>
      <c r="P59" s="5" t="str">
        <f t="shared" si="4"/>
        <v>1.3</v>
      </c>
      <c r="Q59" t="str">
        <f>IF(Cases!I59="Y","INTC","")</f>
        <v/>
      </c>
      <c r="R59" t="str">
        <f>IF(OR(Cases!C59="K",Cases!C59="L"),IF(M59="DA",Accounts!B$1,CONCATENATE(
IF(B59="EB",Accounts!D$1,""
),IF(B59="EL",Accounts!F$1,""
),IF(AND(B59="OA",Cases!B59="3"),Accounts!F$1,""
),IF(AND(B59="OA",Cases!B59="Z"),Accounts!D$1,""
)
)
),IF(OR(Cases!C59="B",Cases!C59="I",Cases!C59="O",Cases!C59="J",Cases!C59="H"),IF(M59="DA",Accounts!B$4,CONCATENATE(
IF(B59="EB",Accounts!D$4,""
),IF(B59="EL",Accounts!F$4,""
),IF(AND(B59="OA",Cases!B59="3"),Accounts!F$4,""
),IF(AND(B59="OA",Cases!B59="Z"),Accounts!D$4,""
)
)
),IF(OR(Cases!C59="D",Cases!C59="G",Cases!C59="O",Cases!C59="H",Cases!C59="M",AND(Cases!D59="I",Cases!C59="C"),AND(Cases!D59="I",Cases!C59="F")),IF(M59="DA",Accounts!B$3,CONCATENATE(
IF(B59="EB",Accounts!D$3,""
),IF(B59="EL",Accounts!F$3,""
),IF(AND(B59="OA",Cases!B59="3"),Accounts!F$3,""
),IF(AND(B59="OA",Cases!B59="Z"),Accounts!D$3,""
)
)
),IF(M59="DA",Accounts!B$12,CONCATENATE(
IF(B59="EB",Accounts!D$12,""
),IF(B59="EL",Accounts!F$12,""
),IF(AND(B59="OA",Cases!B59="3"),Accounts!F$12,""
),IF(AND(B59="OA",Cases!B59="Z"),Accounts!D$12,""
)
)
)
)
))</f>
        <v>Bank kívüli Kedvezm.</v>
      </c>
      <c r="S59" t="str">
        <f>IF(OR(Cases!C59="K",Cases!C59="L"),IF(M59="DA",Accounts!C$1,CONCATENATE(
   IF(B59="EB",Accounts!E$1,""
   ),IF(B59="EL",Accounts!G$1,""
   ),IF(AND(B59="OA",Cases!B59="3"),Accounts!G$1,""
   ),IF(AND(B59="OA",Cases!B59="Z"),Accounts!E$1,""
   )
  )
 ),IF(OR(Cases!C59="B",Cases!C59="I",Cases!C59="O",Cases!C59="J",Cases!C59="H"),IF(M59="DA",Accounts!C$4,CONCATENATE(
   IF(B59="EB",Accounts!E$4,""
   ),IF(B59="EL",Accounts!G$4,""
   ),IF(AND(B59="OA",Cases!B59="3"),Accounts!G$4,""
   ),IF(AND(B59="OA",Cases!B59="Z"),Accounts!E$4,""
   )
  )
 ),IF(OR(Cases!C59="D",Cases!C59="G",Cases!C59="O",Cases!C59="H",Cases!C59="M",AND(Cases!D59="I",Cases!C59="C"),AND(Cases!D59="I",Cases!C59="F")),IF(M59="DA",Accounts!C$3,CONCATENATE(
   IF(B59="EB",Accounts!E$3,""
   ),IF(B59="EL",Accounts!G$3,""
   ),IF(AND(B59="OA",Cases!B59="3"),Accounts!G$3,""
   ),IF(AND(B59="OA",Cases!B59="Z"),Accounts!E$3,""
   )
  )
 ),IF(M59="DA",Accounts!C$12,CONCATENATE(
   IF(B59="EB",Accounts!E$12,""
   ),IF(B59="EL",Accounts!G$12,""
   ),IF(AND(B59="OA",Cases!B59="3"),Accounts!G$12,""
   ),IF(AND(B59="OA",Cases!B59="Z"),Accounts!E$12,""
   )
  )
 )
)
))</f>
        <v>HU71117490082015982100000000</v>
      </c>
      <c r="T59" t="str">
        <f>IF(Cases!F59="SHA","SLEV",IF(Cases!F59="OUR","DEBT",IF(Cases!F59="BEN","CRED","")))</f>
        <v>CRED</v>
      </c>
      <c r="U59" s="5" t="str">
        <f>IF(Cases!H59="N","Instrukciók","")</f>
        <v>Instrukciók</v>
      </c>
      <c r="V59" s="5" t="str">
        <f>IF(Cases!E59="I","URGP","")</f>
        <v/>
      </c>
      <c r="W59" t="str">
        <f>Cases!L59</f>
        <v>Közl-400 -Ebank lakossági-KötelezettSzla FCY-FCY Bankon kívül utalás-KöltsVis Kedvezm</v>
      </c>
    </row>
    <row r="60" spans="1:23" x14ac:dyDescent="0.3">
      <c r="A60" t="str">
        <f>CONCATENATE(IF(B60="EB",CONCATENATE(IF(Cases!B60&lt;&gt;"7","EBNG","EBNL"),TEXT(Refszámok!$B$1+ROW()-2,"000000000000")),""),IF(B60="EL",CONCATENATE("E",TEXT(Refszámok!$B$2+ROW()-2,"0000000000"),"00001"),""),IF(B60="OA",CONCATENATE("EBNGOA",TEXT(Refszámok!$B$3+ROW()-2,"0000000000")),""))</f>
        <v>E000010105900001</v>
      </c>
      <c r="B60" t="str">
        <f>CONCATENATE(IF(Cases!B60="E","EL",""),IF(Cases!B60="B","EB",""),IF(Cases!B60="Q","EB",""),IF(Cases!B60="7","EB",""),IF(Cases!B60="Z","OA",""),IF(Cases!B60="3","OA",""))</f>
        <v>EL</v>
      </c>
      <c r="C60" t="str">
        <f t="shared" si="0"/>
        <v>E000010105900001</v>
      </c>
      <c r="D60" t="str">
        <f>IF(Cases!K60="Y","2018-11-10","")</f>
        <v/>
      </c>
      <c r="E60" s="5" t="str">
        <f>IF(Cases!C60="Q","BANKKÁRTYA ELSZ",IF(OR(Cases!C60="A",Cases!C60="E",Cases!C60="B",Cases!C60="K",Cases!C60="M"),CONCATENATE(IF(B60="EB",Accounts!B$7,""),IF(B60="EL",Accounts!B$8,""),IF(AND(B60="OA",Cases!B60="3"),Accounts!B$8,""),IF(AND(B60="OA",Cases!B60="Z"),Accounts!B$7,"")),CONCATENATE(IF(B60="EB",Accounts!B$9,""),IF(B60="EL",Accounts!B$10,""),IF(AND(B60="OA",Cases!B60="3"),Accounts!B$10,""),IF(AND(B60="OA",Cases!B60="Z"),Accounts!B$9,""))))</f>
        <v>Electra számlatípus-művelettípus ts</v>
      </c>
      <c r="F60" s="5" t="str">
        <f>IF(Cases!C60="Q","0983731042101",IF(OR(Cases!C60="A",Cases!C60="E",Cases!C60="B",Cases!C60="K",Cases!C60="M"),CONCATENATE(IF(B60="EB",Accounts!C$7,""),IF(B60="EL",Accounts!C$8,""),IF(AND(B60="OA",Cases!B60="3"),Accounts!C$8,""),IF(AND(B60="OA",Cases!B60="Z"),Accounts!C$7,"")),CONCATENATE(IF(B60="EB",Accounts!C$9,""),IF(B60="EL",Accounts!C$10,""),IF(AND(B60="OA",Cases!B60="3"),Accounts!C$10,""),IF(AND(B60="OA",Cases!B60="Z"),Accounts!C$9,""))))</f>
        <v>00021018F0100</v>
      </c>
      <c r="G60" t="s">
        <v>17</v>
      </c>
      <c r="H60" s="5" t="str">
        <f t="shared" si="1"/>
        <v>Electra számlatípus-művelettípus ts</v>
      </c>
      <c r="I60" t="s">
        <v>18</v>
      </c>
      <c r="J60" t="str">
        <f t="shared" si="2"/>
        <v>E000010105900001</v>
      </c>
      <c r="K60" t="str">
        <f t="shared" si="3"/>
        <v>E000010105900001</v>
      </c>
      <c r="L60" s="2" t="s">
        <v>22</v>
      </c>
      <c r="M60" s="2" t="str">
        <f>IF(OR(Cases!C60="A",Cases!C60="C",Cases!C60="G",Cases!C60="J",Cases!C60="O"),"DV","DA")</f>
        <v>DV</v>
      </c>
      <c r="N60" t="s">
        <v>1207</v>
      </c>
      <c r="O60" t="str">
        <f>IF(OR(Cases!C60="A",Cases!C60="B",Cases!C60="C",Cases!C60="E",Cases!C60="F",Cases!C60="I",Cases!C60="J",Cases!C60="K",Cases!C60="L",Cases!C60="Q"),"EUR","HUF")</f>
        <v>EUR</v>
      </c>
      <c r="P60" s="5" t="str">
        <f t="shared" si="4"/>
        <v>1.3</v>
      </c>
      <c r="Q60" t="str">
        <f>IF(Cases!I60="Y","INTC","")</f>
        <v/>
      </c>
      <c r="R60" t="str">
        <f>IF(OR(Cases!C60="K",Cases!C60="L"),IF(M60="DA",Accounts!B$1,CONCATENATE(
IF(B60="EB",Accounts!D$1,""
),IF(B60="EL",Accounts!F$1,""
),IF(AND(B60="OA",Cases!B60="3"),Accounts!F$1,""
),IF(AND(B60="OA",Cases!B60="Z"),Accounts!D$1,""
)
)
),IF(OR(Cases!C60="B",Cases!C60="I",Cases!C60="O",Cases!C60="J",Cases!C60="H"),IF(M60="DA",Accounts!B$4,CONCATENATE(
IF(B60="EB",Accounts!D$4,""
),IF(B60="EL",Accounts!F$4,""
),IF(AND(B60="OA",Cases!B60="3"),Accounts!F$4,""
),IF(AND(B60="OA",Cases!B60="Z"),Accounts!D$4,""
)
)
),IF(OR(Cases!C60="D",Cases!C60="G",Cases!C60="O",Cases!C60="H",Cases!C60="M",AND(Cases!D60="I",Cases!C60="C"),AND(Cases!D60="I",Cases!C60="F")),IF(M60="DA",Accounts!B$3,CONCATENATE(
IF(B60="EB",Accounts!D$3,""
),IF(B60="EL",Accounts!F$3,""
),IF(AND(B60="OA",Cases!B60="3"),Accounts!F$3,""
),IF(AND(B60="OA",Cases!B60="Z"),Accounts!D$3,""
)
)
),IF(M60="DA",Accounts!B$12,CONCATENATE(
IF(B60="EB",Accounts!D$12,""
),IF(B60="EL",Accounts!F$12,""
),IF(AND(B60="OA",Cases!B60="3"),Accounts!F$12,""
),IF(AND(B60="OA",Cases!B60="Z"),Accounts!D$12,""
)
)
)
)
))</f>
        <v>Electra számlatípus-művelettípus EUR</v>
      </c>
      <c r="S60" t="str">
        <f>IF(OR(Cases!C60="K",Cases!C60="L"),IF(M60="DA",Accounts!C$1,CONCATENATE(
   IF(B60="EB",Accounts!E$1,""
   ),IF(B60="EL",Accounts!G$1,""
   ),IF(AND(B60="OA",Cases!B60="3"),Accounts!G$1,""
   ),IF(AND(B60="OA",Cases!B60="Z"),Accounts!E$1,""
   )
  )
 ),IF(OR(Cases!C60="B",Cases!C60="I",Cases!C60="O",Cases!C60="J",Cases!C60="H"),IF(M60="DA",Accounts!C$4,CONCATENATE(
   IF(B60="EB",Accounts!E$4,""
   ),IF(B60="EL",Accounts!G$4,""
   ),IF(AND(B60="OA",Cases!B60="3"),Accounts!G$4,""
   ),IF(AND(B60="OA",Cases!B60="Z"),Accounts!E$4,""
   )
  )
 ),IF(OR(Cases!C60="D",Cases!C60="G",Cases!C60="O",Cases!C60="H",Cases!C60="M",AND(Cases!D60="I",Cases!C60="C"),AND(Cases!D60="I",Cases!C60="F")),IF(M60="DA",Accounts!C$3,CONCATENATE(
   IF(B60="EB",Accounts!E$3,""
   ),IF(B60="EL",Accounts!G$3,""
   ),IF(AND(B60="OA",Cases!B60="3"),Accounts!G$3,""
   ),IF(AND(B60="OA",Cases!B60="Z"),Accounts!E$3,""
   )
  )
 ),IF(M60="DA",Accounts!C$12,CONCATENATE(
   IF(B60="EB",Accounts!E$12,""
   ),IF(B60="EL",Accounts!G$12,""
   ),IF(AND(B60="OA",Cases!B60="3"),Accounts!G$12,""
   ),IF(AND(B60="OA",Cases!B60="Z"),Accounts!E$12,""
   )
  )
 )
)
))</f>
        <v>HU05104000234948495670481243</v>
      </c>
      <c r="T60" t="str">
        <f>IF(Cases!F60="SHA","SLEV",IF(Cases!F60="OUR","DEBT",IF(Cases!F60="BEN","CRED","")))</f>
        <v/>
      </c>
      <c r="U60" s="5" t="str">
        <f>IF(Cases!H60="N","Instrukciók","")</f>
        <v/>
      </c>
      <c r="V60" s="5" t="str">
        <f>IF(Cases!E60="I","URGP","")</f>
        <v>URGP</v>
      </c>
      <c r="W60" t="str">
        <f>Cases!L60</f>
        <v>Közl-01L-Elektra/Ebank KKV-KötelezettSzla HUF-FCY-EQ átvezetés-Konverziós-Sürgős/AzonKonv-EgyediÁrf/NonSTP-KöltsVis Nincs</v>
      </c>
    </row>
    <row r="61" spans="1:23" x14ac:dyDescent="0.3">
      <c r="A61" t="str">
        <f>CONCATENATE(IF(B61="EB",CONCATENATE(IF(Cases!B61&lt;&gt;"7","EBNG","EBNL"),TEXT(Refszámok!$B$1+ROW()-2,"000000000000")),""),IF(B61="EL",CONCATENATE("E",TEXT(Refszámok!$B$2+ROW()-2,"0000000000"),"00001"),""),IF(B61="OA",CONCATENATE("EBNGOA",TEXT(Refszámok!$B$3+ROW()-2,"0000000000")),""))</f>
        <v>E000010106000001</v>
      </c>
      <c r="B61" t="str">
        <f>CONCATENATE(IF(Cases!B61="E","EL",""),IF(Cases!B61="B","EB",""),IF(Cases!B61="Q","EB",""),IF(Cases!B61="7","EB",""),IF(Cases!B61="Z","OA",""),IF(Cases!B61="3","OA",""))</f>
        <v>EL</v>
      </c>
      <c r="C61" t="str">
        <f t="shared" si="0"/>
        <v>E000010106000001</v>
      </c>
      <c r="D61" t="str">
        <f>IF(Cases!K61="Y","2018-11-10","")</f>
        <v/>
      </c>
      <c r="E61" s="5" t="str">
        <f>IF(Cases!C61="Q","BANKKÁRTYA ELSZ",IF(OR(Cases!C61="A",Cases!C61="E",Cases!C61="B",Cases!C61="K",Cases!C61="M"),CONCATENATE(IF(B61="EB",Accounts!B$7,""),IF(B61="EL",Accounts!B$8,""),IF(AND(B61="OA",Cases!B61="3"),Accounts!B$8,""),IF(AND(B61="OA",Cases!B61="Z"),Accounts!B$7,"")),CONCATENATE(IF(B61="EB",Accounts!B$9,""),IF(B61="EL",Accounts!B$10,""),IF(AND(B61="OA",Cases!B61="3"),Accounts!B$10,""),IF(AND(B61="OA",Cases!B61="Z"),Accounts!B$9,""))))</f>
        <v>Electra számlatípus-művelettípus ts</v>
      </c>
      <c r="F61" s="5" t="str">
        <f>IF(Cases!C61="Q","0983731042101",IF(OR(Cases!C61="A",Cases!C61="E",Cases!C61="B",Cases!C61="K",Cases!C61="M"),CONCATENATE(IF(B61="EB",Accounts!C$7,""),IF(B61="EL",Accounts!C$8,""),IF(AND(B61="OA",Cases!B61="3"),Accounts!C$8,""),IF(AND(B61="OA",Cases!B61="Z"),Accounts!C$7,"")),CONCATENATE(IF(B61="EB",Accounts!C$9,""),IF(B61="EL",Accounts!C$10,""),IF(AND(B61="OA",Cases!B61="3"),Accounts!C$10,""),IF(AND(B61="OA",Cases!B61="Z"),Accounts!C$9,""))))</f>
        <v>00021018F0100</v>
      </c>
      <c r="G61" t="s">
        <v>17</v>
      </c>
      <c r="H61" s="5" t="str">
        <f t="shared" si="1"/>
        <v>Electra számlatípus-művelettípus ts</v>
      </c>
      <c r="I61" t="s">
        <v>18</v>
      </c>
      <c r="J61" t="str">
        <f t="shared" si="2"/>
        <v>E000010106000001</v>
      </c>
      <c r="K61" t="str">
        <f t="shared" si="3"/>
        <v>E000010106000001</v>
      </c>
      <c r="L61" s="2" t="s">
        <v>22</v>
      </c>
      <c r="M61" s="2" t="str">
        <f>IF(OR(Cases!C61="A",Cases!C61="C",Cases!C61="G",Cases!C61="J",Cases!C61="O"),"DV","DA")</f>
        <v>DV</v>
      </c>
      <c r="N61" t="s">
        <v>1207</v>
      </c>
      <c r="O61" t="str">
        <f>IF(OR(Cases!C61="A",Cases!C61="B",Cases!C61="C",Cases!C61="E",Cases!C61="F",Cases!C61="I",Cases!C61="J",Cases!C61="K",Cases!C61="L",Cases!C61="Q"),"EUR","HUF")</f>
        <v>EUR</v>
      </c>
      <c r="P61" s="5" t="str">
        <f t="shared" si="4"/>
        <v>1.3</v>
      </c>
      <c r="Q61" t="str">
        <f>IF(Cases!I61="Y","INTC","")</f>
        <v>INTC</v>
      </c>
      <c r="R61" t="str">
        <f>IF(OR(Cases!C61="K",Cases!C61="L"),IF(M61="DA",Accounts!B$1,CONCATENATE(
IF(B61="EB",Accounts!D$1,""
),IF(B61="EL",Accounts!F$1,""
),IF(AND(B61="OA",Cases!B61="3"),Accounts!F$1,""
),IF(AND(B61="OA",Cases!B61="Z"),Accounts!D$1,""
)
)
),IF(OR(Cases!C61="B",Cases!C61="I",Cases!C61="O",Cases!C61="J",Cases!C61="H"),IF(M61="DA",Accounts!B$4,CONCATENATE(
IF(B61="EB",Accounts!D$4,""
),IF(B61="EL",Accounts!F$4,""
),IF(AND(B61="OA",Cases!B61="3"),Accounts!F$4,""
),IF(AND(B61="OA",Cases!B61="Z"),Accounts!D$4,""
)
)
),IF(OR(Cases!C61="D",Cases!C61="G",Cases!C61="O",Cases!C61="H",Cases!C61="M",AND(Cases!D61="I",Cases!C61="C"),AND(Cases!D61="I",Cases!C61="F")),IF(M61="DA",Accounts!B$3,CONCATENATE(
IF(B61="EB",Accounts!D$3,""
),IF(B61="EL",Accounts!F$3,""
),IF(AND(B61="OA",Cases!B61="3"),Accounts!F$3,""
),IF(AND(B61="OA",Cases!B61="Z"),Accounts!D$3,""
)
)
),IF(M61="DA",Accounts!B$12,CONCATENATE(
IF(B61="EB",Accounts!D$12,""
),IF(B61="EL",Accounts!F$12,""
),IF(AND(B61="OA",Cases!B61="3"),Accounts!F$12,""
),IF(AND(B61="OA",Cases!B61="Z"),Accounts!D$12,""
)
)
)
)
))</f>
        <v>Electra számlatípus-művelettípus EUR</v>
      </c>
      <c r="S61" t="str">
        <f>IF(OR(Cases!C61="K",Cases!C61="L"),IF(M61="DA",Accounts!C$1,CONCATENATE(
   IF(B61="EB",Accounts!E$1,""
   ),IF(B61="EL",Accounts!G$1,""
   ),IF(AND(B61="OA",Cases!B61="3"),Accounts!G$1,""
   ),IF(AND(B61="OA",Cases!B61="Z"),Accounts!E$1,""
   )
  )
 ),IF(OR(Cases!C61="B",Cases!C61="I",Cases!C61="O",Cases!C61="J",Cases!C61="H"),IF(M61="DA",Accounts!C$4,CONCATENATE(
   IF(B61="EB",Accounts!E$4,""
   ),IF(B61="EL",Accounts!G$4,""
   ),IF(AND(B61="OA",Cases!B61="3"),Accounts!G$4,""
   ),IF(AND(B61="OA",Cases!B61="Z"),Accounts!E$4,""
   )
  )
 ),IF(OR(Cases!C61="D",Cases!C61="G",Cases!C61="O",Cases!C61="H",Cases!C61="M",AND(Cases!D61="I",Cases!C61="C"),AND(Cases!D61="I",Cases!C61="F")),IF(M61="DA",Accounts!C$3,CONCATENATE(
   IF(B61="EB",Accounts!E$3,""
   ),IF(B61="EL",Accounts!G$3,""
   ),IF(AND(B61="OA",Cases!B61="3"),Accounts!G$3,""
   ),IF(AND(B61="OA",Cases!B61="Z"),Accounts!E$3,""
   )
  )
 ),IF(M61="DA",Accounts!C$12,CONCATENATE(
   IF(B61="EB",Accounts!E$12,""
   ),IF(B61="EL",Accounts!G$12,""
   ),IF(AND(B61="OA",Cases!B61="3"),Accounts!G$12,""
   ),IF(AND(B61="OA",Cases!B61="Z"),Accounts!E$12,""
   )
  )
 )
)
))</f>
        <v>HU05104000234948495670481243</v>
      </c>
      <c r="T61" t="str">
        <f>IF(Cases!F61="SHA","SLEV",IF(Cases!F61="OUR","DEBT",IF(Cases!F61="BEN","CRED","")))</f>
        <v/>
      </c>
      <c r="U61" s="5" t="str">
        <f>IF(Cases!H61="N","Instrukciók","")</f>
        <v/>
      </c>
      <c r="V61" s="5" t="str">
        <f>IF(Cases!E61="I","URGP","")</f>
        <v>URGP</v>
      </c>
      <c r="W61" t="str">
        <f>Cases!L61</f>
        <v>Közl-01L-Elektra/Ebank KKV-KötelezettSzla HUF-FCY-EQ átvezetés-InterCompany-Konverziós-Sürgős/AzonKonv-EgyediÁrf/NonSTP-KöltsVis Nincs</v>
      </c>
    </row>
    <row r="62" spans="1:23" x14ac:dyDescent="0.3">
      <c r="A62" t="str">
        <f>CONCATENATE(IF(B62="EB",CONCATENATE(IF(Cases!B62&lt;&gt;"7","EBNG","EBNL"),TEXT(Refszámok!$B$1+ROW()-2,"000000000000")),""),IF(B62="EL",CONCATENATE("E",TEXT(Refszámok!$B$2+ROW()-2,"0000000000"),"00001"),""),IF(B62="OA",CONCATENATE("EBNGOA",TEXT(Refszámok!$B$3+ROW()-2,"0000000000")),""))</f>
        <v>E000010106100001</v>
      </c>
      <c r="B62" t="str">
        <f>CONCATENATE(IF(Cases!B62="E","EL",""),IF(Cases!B62="B","EB",""),IF(Cases!B62="Q","EB",""),IF(Cases!B62="7","EB",""),IF(Cases!B62="Z","OA",""),IF(Cases!B62="3","OA",""))</f>
        <v>EL</v>
      </c>
      <c r="C62" t="str">
        <f t="shared" si="0"/>
        <v>E000010106100001</v>
      </c>
      <c r="D62" t="str">
        <f>IF(Cases!K62="Y","2018-11-10","")</f>
        <v/>
      </c>
      <c r="E62" s="5" t="str">
        <f>IF(Cases!C62="Q","BANKKÁRTYA ELSZ",IF(OR(Cases!C62="A",Cases!C62="E",Cases!C62="B",Cases!C62="K",Cases!C62="M"),CONCATENATE(IF(B62="EB",Accounts!B$7,""),IF(B62="EL",Accounts!B$8,""),IF(AND(B62="OA",Cases!B62="3"),Accounts!B$8,""),IF(AND(B62="OA",Cases!B62="Z"),Accounts!B$7,"")),CONCATENATE(IF(B62="EB",Accounts!B$9,""),IF(B62="EL",Accounts!B$10,""),IF(AND(B62="OA",Cases!B62="3"),Accounts!B$10,""),IF(AND(B62="OA",Cases!B62="Z"),Accounts!B$9,""))))</f>
        <v>Electra számlatípus-művelettípus ts</v>
      </c>
      <c r="F62" s="5" t="str">
        <f>IF(Cases!C62="Q","0983731042101",IF(OR(Cases!C62="A",Cases!C62="E",Cases!C62="B",Cases!C62="K",Cases!C62="M"),CONCATENATE(IF(B62="EB",Accounts!C$7,""),IF(B62="EL",Accounts!C$8,""),IF(AND(B62="OA",Cases!B62="3"),Accounts!C$8,""),IF(AND(B62="OA",Cases!B62="Z"),Accounts!C$7,"")),CONCATENATE(IF(B62="EB",Accounts!C$9,""),IF(B62="EL",Accounts!C$10,""),IF(AND(B62="OA",Cases!B62="3"),Accounts!C$10,""),IF(AND(B62="OA",Cases!B62="Z"),Accounts!C$9,""))))</f>
        <v>00021018F0100</v>
      </c>
      <c r="G62" t="s">
        <v>17</v>
      </c>
      <c r="H62" s="5" t="str">
        <f t="shared" si="1"/>
        <v>Electra számlatípus-művelettípus ts</v>
      </c>
      <c r="I62" t="s">
        <v>18</v>
      </c>
      <c r="J62" t="str">
        <f t="shared" si="2"/>
        <v>E000010106100001</v>
      </c>
      <c r="K62" t="str">
        <f t="shared" si="3"/>
        <v>E000010106100001</v>
      </c>
      <c r="L62" s="2" t="s">
        <v>22</v>
      </c>
      <c r="M62" s="2" t="str">
        <f>IF(OR(Cases!C62="A",Cases!C62="C",Cases!C62="G",Cases!C62="J",Cases!C62="O"),"DV","DA")</f>
        <v>DV</v>
      </c>
      <c r="N62" t="s">
        <v>1207</v>
      </c>
      <c r="O62" t="str">
        <f>IF(OR(Cases!C62="A",Cases!C62="B",Cases!C62="C",Cases!C62="E",Cases!C62="F",Cases!C62="I",Cases!C62="J",Cases!C62="K",Cases!C62="L",Cases!C62="Q"),"EUR","HUF")</f>
        <v>EUR</v>
      </c>
      <c r="P62" s="5" t="str">
        <f t="shared" si="4"/>
        <v>1.3</v>
      </c>
      <c r="Q62" t="str">
        <f>IF(Cases!I62="Y","INTC","")</f>
        <v/>
      </c>
      <c r="R62" t="str">
        <f>IF(OR(Cases!C62="K",Cases!C62="L"),IF(M62="DA",Accounts!B$1,CONCATENATE(
IF(B62="EB",Accounts!D$1,""
),IF(B62="EL",Accounts!F$1,""
),IF(AND(B62="OA",Cases!B62="3"),Accounts!F$1,""
),IF(AND(B62="OA",Cases!B62="Z"),Accounts!D$1,""
)
)
),IF(OR(Cases!C62="B",Cases!C62="I",Cases!C62="O",Cases!C62="J",Cases!C62="H"),IF(M62="DA",Accounts!B$4,CONCATENATE(
IF(B62="EB",Accounts!D$4,""
),IF(B62="EL",Accounts!F$4,""
),IF(AND(B62="OA",Cases!B62="3"),Accounts!F$4,""
),IF(AND(B62="OA",Cases!B62="Z"),Accounts!D$4,""
)
)
),IF(OR(Cases!C62="D",Cases!C62="G",Cases!C62="O",Cases!C62="H",Cases!C62="M",AND(Cases!D62="I",Cases!C62="C"),AND(Cases!D62="I",Cases!C62="F")),IF(M62="DA",Accounts!B$3,CONCATENATE(
IF(B62="EB",Accounts!D$3,""
),IF(B62="EL",Accounts!F$3,""
),IF(AND(B62="OA",Cases!B62="3"),Accounts!F$3,""
),IF(AND(B62="OA",Cases!B62="Z"),Accounts!D$3,""
)
)
),IF(M62="DA",Accounts!B$12,CONCATENATE(
IF(B62="EB",Accounts!D$12,""
),IF(B62="EL",Accounts!F$12,""
),IF(AND(B62="OA",Cases!B62="3"),Accounts!F$12,""
),IF(AND(B62="OA",Cases!B62="Z"),Accounts!D$12,""
)
)
)
)
))</f>
        <v>Electra számlatípus-művelettípus EUR</v>
      </c>
      <c r="S62" t="str">
        <f>IF(OR(Cases!C62="K",Cases!C62="L"),IF(M62="DA",Accounts!C$1,CONCATENATE(
   IF(B62="EB",Accounts!E$1,""
   ),IF(B62="EL",Accounts!G$1,""
   ),IF(AND(B62="OA",Cases!B62="3"),Accounts!G$1,""
   ),IF(AND(B62="OA",Cases!B62="Z"),Accounts!E$1,""
   )
  )
 ),IF(OR(Cases!C62="B",Cases!C62="I",Cases!C62="O",Cases!C62="J",Cases!C62="H"),IF(M62="DA",Accounts!C$4,CONCATENATE(
   IF(B62="EB",Accounts!E$4,""
   ),IF(B62="EL",Accounts!G$4,""
   ),IF(AND(B62="OA",Cases!B62="3"),Accounts!G$4,""
   ),IF(AND(B62="OA",Cases!B62="Z"),Accounts!E$4,""
   )
  )
 ),IF(OR(Cases!C62="D",Cases!C62="G",Cases!C62="O",Cases!C62="H",Cases!C62="M",AND(Cases!D62="I",Cases!C62="C"),AND(Cases!D62="I",Cases!C62="F")),IF(M62="DA",Accounts!C$3,CONCATENATE(
   IF(B62="EB",Accounts!E$3,""
   ),IF(B62="EL",Accounts!G$3,""
   ),IF(AND(B62="OA",Cases!B62="3"),Accounts!G$3,""
   ),IF(AND(B62="OA",Cases!B62="Z"),Accounts!E$3,""
   )
  )
 ),IF(M62="DA",Accounts!C$12,CONCATENATE(
   IF(B62="EB",Accounts!E$12,""
   ),IF(B62="EL",Accounts!G$12,""
   ),IF(AND(B62="OA",Cases!B62="3"),Accounts!G$12,""
   ),IF(AND(B62="OA",Cases!B62="Z"),Accounts!E$12,""
   )
  )
 )
)
))</f>
        <v>HU05104000234948495670481243</v>
      </c>
      <c r="T62" t="str">
        <f>IF(Cases!F62="SHA","SLEV",IF(Cases!F62="OUR","DEBT",IF(Cases!F62="BEN","CRED","")))</f>
        <v/>
      </c>
      <c r="U62" s="5" t="str">
        <f>IF(Cases!H62="N","Instrukciók","")</f>
        <v/>
      </c>
      <c r="V62" s="5" t="str">
        <f>IF(Cases!E62="I","URGP","")</f>
        <v/>
      </c>
      <c r="W62" t="str">
        <f>Cases!L62</f>
        <v>Közl-01L-Elektra/Ebank KKV-KötelezettSzla HUF-FCY-EQ átvezetés-Konverziós-EgyediÁrf/NonSTP-KöltsVis Nincs</v>
      </c>
    </row>
    <row r="63" spans="1:23" x14ac:dyDescent="0.3">
      <c r="A63" t="str">
        <f>CONCATENATE(IF(B63="EB",CONCATENATE(IF(Cases!B63&lt;&gt;"7","EBNG","EBNL"),TEXT(Refszámok!$B$1+ROW()-2,"000000000000")),""),IF(B63="EL",CONCATENATE("E",TEXT(Refszámok!$B$2+ROW()-2,"0000000000"),"00001"),""),IF(B63="OA",CONCATENATE("EBNGOA",TEXT(Refszámok!$B$3+ROW()-2,"0000000000")),""))</f>
        <v>E000010106200001</v>
      </c>
      <c r="B63" t="str">
        <f>CONCATENATE(IF(Cases!B63="E","EL",""),IF(Cases!B63="B","EB",""),IF(Cases!B63="Q","EB",""),IF(Cases!B63="7","EB",""),IF(Cases!B63="Z","OA",""),IF(Cases!B63="3","OA",""))</f>
        <v>EL</v>
      </c>
      <c r="C63" t="str">
        <f t="shared" si="0"/>
        <v>E000010106200001</v>
      </c>
      <c r="D63" t="str">
        <f>IF(Cases!K63="Y","2018-11-10","")</f>
        <v/>
      </c>
      <c r="E63" s="5" t="str">
        <f>IF(Cases!C63="Q","BANKKÁRTYA ELSZ",IF(OR(Cases!C63="A",Cases!C63="E",Cases!C63="B",Cases!C63="K",Cases!C63="M"),CONCATENATE(IF(B63="EB",Accounts!B$7,""),IF(B63="EL",Accounts!B$8,""),IF(AND(B63="OA",Cases!B63="3"),Accounts!B$8,""),IF(AND(B63="OA",Cases!B63="Z"),Accounts!B$7,"")),CONCATENATE(IF(B63="EB",Accounts!B$9,""),IF(B63="EL",Accounts!B$10,""),IF(AND(B63="OA",Cases!B63="3"),Accounts!B$10,""),IF(AND(B63="OA",Cases!B63="Z"),Accounts!B$9,""))))</f>
        <v>Electra számlatípus-művelettípus ts</v>
      </c>
      <c r="F63" s="5" t="str">
        <f>IF(Cases!C63="Q","0983731042101",IF(OR(Cases!C63="A",Cases!C63="E",Cases!C63="B",Cases!C63="K",Cases!C63="M"),CONCATENATE(IF(B63="EB",Accounts!C$7,""),IF(B63="EL",Accounts!C$8,""),IF(AND(B63="OA",Cases!B63="3"),Accounts!C$8,""),IF(AND(B63="OA",Cases!B63="Z"),Accounts!C$7,"")),CONCATENATE(IF(B63="EB",Accounts!C$9,""),IF(B63="EL",Accounts!C$10,""),IF(AND(B63="OA",Cases!B63="3"),Accounts!C$10,""),IF(AND(B63="OA",Cases!B63="Z"),Accounts!C$9,""))))</f>
        <v>00021018F0100</v>
      </c>
      <c r="G63" t="s">
        <v>17</v>
      </c>
      <c r="H63" s="5" t="str">
        <f t="shared" si="1"/>
        <v>Electra számlatípus-művelettípus ts</v>
      </c>
      <c r="I63" t="s">
        <v>18</v>
      </c>
      <c r="J63" t="str">
        <f t="shared" si="2"/>
        <v>E000010106200001</v>
      </c>
      <c r="K63" t="str">
        <f t="shared" si="3"/>
        <v>E000010106200001</v>
      </c>
      <c r="L63" s="2" t="s">
        <v>22</v>
      </c>
      <c r="M63" s="2" t="str">
        <f>IF(OR(Cases!C63="A",Cases!C63="C",Cases!C63="G",Cases!C63="J",Cases!C63="O"),"DV","DA")</f>
        <v>DV</v>
      </c>
      <c r="N63" t="s">
        <v>1207</v>
      </c>
      <c r="O63" t="str">
        <f>IF(OR(Cases!C63="A",Cases!C63="B",Cases!C63="C",Cases!C63="E",Cases!C63="F",Cases!C63="I",Cases!C63="J",Cases!C63="K",Cases!C63="L",Cases!C63="Q"),"EUR","HUF")</f>
        <v>EUR</v>
      </c>
      <c r="P63" s="5" t="str">
        <f t="shared" si="4"/>
        <v>1.3</v>
      </c>
      <c r="Q63" t="str">
        <f>IF(Cases!I63="Y","INTC","")</f>
        <v>INTC</v>
      </c>
      <c r="R63" t="str">
        <f>IF(OR(Cases!C63="K",Cases!C63="L"),IF(M63="DA",Accounts!B$1,CONCATENATE(
IF(B63="EB",Accounts!D$1,""
),IF(B63="EL",Accounts!F$1,""
),IF(AND(B63="OA",Cases!B63="3"),Accounts!F$1,""
),IF(AND(B63="OA",Cases!B63="Z"),Accounts!D$1,""
)
)
),IF(OR(Cases!C63="B",Cases!C63="I",Cases!C63="O",Cases!C63="J",Cases!C63="H"),IF(M63="DA",Accounts!B$4,CONCATENATE(
IF(B63="EB",Accounts!D$4,""
),IF(B63="EL",Accounts!F$4,""
),IF(AND(B63="OA",Cases!B63="3"),Accounts!F$4,""
),IF(AND(B63="OA",Cases!B63="Z"),Accounts!D$4,""
)
)
),IF(OR(Cases!C63="D",Cases!C63="G",Cases!C63="O",Cases!C63="H",Cases!C63="M",AND(Cases!D63="I",Cases!C63="C"),AND(Cases!D63="I",Cases!C63="F")),IF(M63="DA",Accounts!B$3,CONCATENATE(
IF(B63="EB",Accounts!D$3,""
),IF(B63="EL",Accounts!F$3,""
),IF(AND(B63="OA",Cases!B63="3"),Accounts!F$3,""
),IF(AND(B63="OA",Cases!B63="Z"),Accounts!D$3,""
)
)
),IF(M63="DA",Accounts!B$12,CONCATENATE(
IF(B63="EB",Accounts!D$12,""
),IF(B63="EL",Accounts!F$12,""
),IF(AND(B63="OA",Cases!B63="3"),Accounts!F$12,""
),IF(AND(B63="OA",Cases!B63="Z"),Accounts!D$12,""
)
)
)
)
))</f>
        <v>Electra számlatípus-művelettípus EUR</v>
      </c>
      <c r="S63" t="str">
        <f>IF(OR(Cases!C63="K",Cases!C63="L"),IF(M63="DA",Accounts!C$1,CONCATENATE(
   IF(B63="EB",Accounts!E$1,""
   ),IF(B63="EL",Accounts!G$1,""
   ),IF(AND(B63="OA",Cases!B63="3"),Accounts!G$1,""
   ),IF(AND(B63="OA",Cases!B63="Z"),Accounts!E$1,""
   )
  )
 ),IF(OR(Cases!C63="B",Cases!C63="I",Cases!C63="O",Cases!C63="J",Cases!C63="H"),IF(M63="DA",Accounts!C$4,CONCATENATE(
   IF(B63="EB",Accounts!E$4,""
   ),IF(B63="EL",Accounts!G$4,""
   ),IF(AND(B63="OA",Cases!B63="3"),Accounts!G$4,""
   ),IF(AND(B63="OA",Cases!B63="Z"),Accounts!E$4,""
   )
  )
 ),IF(OR(Cases!C63="D",Cases!C63="G",Cases!C63="O",Cases!C63="H",Cases!C63="M",AND(Cases!D63="I",Cases!C63="C"),AND(Cases!D63="I",Cases!C63="F")),IF(M63="DA",Accounts!C$3,CONCATENATE(
   IF(B63="EB",Accounts!E$3,""
   ),IF(B63="EL",Accounts!G$3,""
   ),IF(AND(B63="OA",Cases!B63="3"),Accounts!G$3,""
   ),IF(AND(B63="OA",Cases!B63="Z"),Accounts!E$3,""
   )
  )
 ),IF(M63="DA",Accounts!C$12,CONCATENATE(
   IF(B63="EB",Accounts!E$12,""
   ),IF(B63="EL",Accounts!G$12,""
   ),IF(AND(B63="OA",Cases!B63="3"),Accounts!G$12,""
   ),IF(AND(B63="OA",Cases!B63="Z"),Accounts!E$12,""
   )
  )
 )
)
))</f>
        <v>HU05104000234948495670481243</v>
      </c>
      <c r="T63" t="str">
        <f>IF(Cases!F63="SHA","SLEV",IF(Cases!F63="OUR","DEBT",IF(Cases!F63="BEN","CRED","")))</f>
        <v/>
      </c>
      <c r="U63" s="5" t="str">
        <f>IF(Cases!H63="N","Instrukciók","")</f>
        <v/>
      </c>
      <c r="V63" s="5" t="str">
        <f>IF(Cases!E63="I","URGP","")</f>
        <v/>
      </c>
      <c r="W63" t="str">
        <f>Cases!L63</f>
        <v>Közl-01L-Elektra/Ebank KKV-KötelezettSzla HUF-FCY-EQ átvezetés-InterCompany-Konverziós-EgyediÁrf/NonSTP-KöltsVis Nincs</v>
      </c>
    </row>
    <row r="64" spans="1:23" x14ac:dyDescent="0.3">
      <c r="A64" t="str">
        <f>CONCATENATE(IF(B64="EB",CONCATENATE(IF(Cases!B64&lt;&gt;"7","EBNG","EBNL"),TEXT(Refszámok!$B$1+ROW()-2,"000000000000")),""),IF(B64="EL",CONCATENATE("E",TEXT(Refszámok!$B$2+ROW()-2,"0000000000"),"00001"),""),IF(B64="OA",CONCATENATE("EBNGOA",TEXT(Refszámok!$B$3+ROW()-2,"0000000000")),""))</f>
        <v>E000010106300001</v>
      </c>
      <c r="B64" t="str">
        <f>CONCATENATE(IF(Cases!B64="E","EL",""),IF(Cases!B64="B","EB",""),IF(Cases!B64="Q","EB",""),IF(Cases!B64="7","EB",""),IF(Cases!B64="Z","OA",""),IF(Cases!B64="3","OA",""))</f>
        <v>EL</v>
      </c>
      <c r="C64" t="str">
        <f t="shared" si="0"/>
        <v>E000010106300001</v>
      </c>
      <c r="D64" t="str">
        <f>IF(Cases!K64="Y","2018-11-10","")</f>
        <v/>
      </c>
      <c r="E64" s="5" t="str">
        <f>IF(Cases!C64="Q","BANKKÁRTYA ELSZ",IF(OR(Cases!C64="A",Cases!C64="E",Cases!C64="B",Cases!C64="K",Cases!C64="M"),CONCATENATE(IF(B64="EB",Accounts!B$7,""),IF(B64="EL",Accounts!B$8,""),IF(AND(B64="OA",Cases!B64="3"),Accounts!B$8,""),IF(AND(B64="OA",Cases!B64="Z"),Accounts!B$7,"")),CONCATENATE(IF(B64="EB",Accounts!B$9,""),IF(B64="EL",Accounts!B$10,""),IF(AND(B64="OA",Cases!B64="3"),Accounts!B$10,""),IF(AND(B64="OA",Cases!B64="Z"),Accounts!B$9,""))))</f>
        <v>Electra számlatípus-művelettípus ts</v>
      </c>
      <c r="F64" s="5" t="str">
        <f>IF(Cases!C64="Q","0983731042101",IF(OR(Cases!C64="A",Cases!C64="E",Cases!C64="B",Cases!C64="K",Cases!C64="M"),CONCATENATE(IF(B64="EB",Accounts!C$7,""),IF(B64="EL",Accounts!C$8,""),IF(AND(B64="OA",Cases!B64="3"),Accounts!C$8,""),IF(AND(B64="OA",Cases!B64="Z"),Accounts!C$7,"")),CONCATENATE(IF(B64="EB",Accounts!C$9,""),IF(B64="EL",Accounts!C$10,""),IF(AND(B64="OA",Cases!B64="3"),Accounts!C$10,""),IF(AND(B64="OA",Cases!B64="Z"),Accounts!C$9,""))))</f>
        <v>00021018F0100</v>
      </c>
      <c r="G64" t="s">
        <v>17</v>
      </c>
      <c r="H64" s="5" t="str">
        <f t="shared" si="1"/>
        <v>Electra számlatípus-művelettípus ts</v>
      </c>
      <c r="I64" t="s">
        <v>18</v>
      </c>
      <c r="J64" t="str">
        <f t="shared" si="2"/>
        <v>E000010106300001</v>
      </c>
      <c r="K64" t="str">
        <f t="shared" si="3"/>
        <v>E000010106300001</v>
      </c>
      <c r="L64" s="2" t="s">
        <v>22</v>
      </c>
      <c r="M64" s="2" t="str">
        <f>IF(OR(Cases!C64="A",Cases!C64="C",Cases!C64="G",Cases!C64="J",Cases!C64="O"),"DV","DA")</f>
        <v>DA</v>
      </c>
      <c r="N64" t="s">
        <v>1207</v>
      </c>
      <c r="O64" t="str">
        <f>IF(OR(Cases!C64="A",Cases!C64="B",Cases!C64="C",Cases!C64="E",Cases!C64="F",Cases!C64="I",Cases!C64="J",Cases!C64="K",Cases!C64="L",Cases!C64="Q"),"EUR","HUF")</f>
        <v>EUR</v>
      </c>
      <c r="P64" s="5" t="str">
        <f t="shared" si="4"/>
        <v>1.3</v>
      </c>
      <c r="Q64" t="str">
        <f>IF(Cases!I64="Y","INTC","")</f>
        <v/>
      </c>
      <c r="R64" t="str">
        <f>IF(OR(Cases!C64="K",Cases!C64="L"),IF(M64="DA",Accounts!B$1,CONCATENATE(
IF(B64="EB",Accounts!D$1,""
),IF(B64="EL",Accounts!F$1,""
),IF(AND(B64="OA",Cases!B64="3"),Accounts!F$1,""
),IF(AND(B64="OA",Cases!B64="Z"),Accounts!D$1,""
)
)
),IF(OR(Cases!C64="B",Cases!C64="I",Cases!C64="O",Cases!C64="J",Cases!C64="H"),IF(M64="DA",Accounts!B$4,CONCATENATE(
IF(B64="EB",Accounts!D$4,""
),IF(B64="EL",Accounts!F$4,""
),IF(AND(B64="OA",Cases!B64="3"),Accounts!F$4,""
),IF(AND(B64="OA",Cases!B64="Z"),Accounts!D$4,""
)
)
),IF(OR(Cases!C64="D",Cases!C64="G",Cases!C64="O",Cases!C64="H",Cases!C64="M",AND(Cases!D64="I",Cases!C64="C"),AND(Cases!D64="I",Cases!C64="F")),IF(M64="DA",Accounts!B$3,CONCATENATE(
IF(B64="EB",Accounts!D$3,""
),IF(B64="EL",Accounts!F$3,""
),IF(AND(B64="OA",Cases!B64="3"),Accounts!F$3,""
),IF(AND(B64="OA",Cases!B64="Z"),Accounts!D$3,""
)
)
),IF(M64="DA",Accounts!B$12,CONCATENATE(
IF(B64="EB",Accounts!D$12,""
),IF(B64="EL",Accounts!F$12,""
),IF(AND(B64="OA",Cases!B64="3"),Accounts!F$12,""
),IF(AND(B64="OA",Cases!B64="Z"),Accounts!D$12,""
)
)
)
)
))</f>
        <v>SZIKSZAI TAMARA EUR</v>
      </c>
      <c r="S64" t="str">
        <f>IF(OR(Cases!C64="K",Cases!C64="L"),IF(M64="DA",Accounts!C$1,CONCATENATE(
   IF(B64="EB",Accounts!E$1,""
   ),IF(B64="EL",Accounts!G$1,""
   ),IF(AND(B64="OA",Cases!B64="3"),Accounts!G$1,""
   ),IF(AND(B64="OA",Cases!B64="Z"),Accounts!E$1,""
   )
  )
 ),IF(OR(Cases!C64="B",Cases!C64="I",Cases!C64="O",Cases!C64="J",Cases!C64="H"),IF(M64="DA",Accounts!C$4,CONCATENATE(
   IF(B64="EB",Accounts!E$4,""
   ),IF(B64="EL",Accounts!G$4,""
   ),IF(AND(B64="OA",Cases!B64="3"),Accounts!G$4,""
   ),IF(AND(B64="OA",Cases!B64="Z"),Accounts!E$4,""
   )
  )
 ),IF(OR(Cases!C64="D",Cases!C64="G",Cases!C64="O",Cases!C64="H",Cases!C64="M",AND(Cases!D64="I",Cases!C64="C"),AND(Cases!D64="I",Cases!C64="F")),IF(M64="DA",Accounts!C$3,CONCATENATE(
   IF(B64="EB",Accounts!E$3,""
   ),IF(B64="EL",Accounts!G$3,""
   ),IF(AND(B64="OA",Cases!B64="3"),Accounts!G$3,""
   ),IF(AND(B64="OA",Cases!B64="Z"),Accounts!E$3,""
   )
  )
 ),IF(M64="DA",Accounts!C$12,CONCATENATE(
   IF(B64="EB",Accounts!E$12,""
   ),IF(B64="EL",Accounts!G$12,""
   ),IF(AND(B64="OA",Cases!B64="3"),Accounts!G$12,""
   ),IF(AND(B64="OA",Cases!B64="Z"),Accounts!E$12,""
   )
  )
 )
)
))</f>
        <v>HU46104000237157565454551017</v>
      </c>
      <c r="T64" t="str">
        <f>IF(Cases!F64="SHA","SLEV",IF(Cases!F64="OUR","DEBT",IF(Cases!F64="BEN","CRED","")))</f>
        <v/>
      </c>
      <c r="U64" s="5" t="str">
        <f>IF(Cases!H64="N","Instrukciók","")</f>
        <v/>
      </c>
      <c r="V64" s="5" t="str">
        <f>IF(Cases!E64="I","URGP","")</f>
        <v>URGP</v>
      </c>
      <c r="W64" t="str">
        <f>Cases!L64</f>
        <v>Közl-01M-Elektra/Ebank KKV-KötelezettSzla HUF-FCY-EQ átutalás-Konverziós-Sürgős/AzonKonv-EgyediÁrf/NonSTP-KöltsVis Nincs</v>
      </c>
    </row>
    <row r="65" spans="1:23" x14ac:dyDescent="0.3">
      <c r="A65" t="str">
        <f>CONCATENATE(IF(B65="EB",CONCATENATE(IF(Cases!B65&lt;&gt;"7","EBNG","EBNL"),TEXT(Refszámok!$B$1+ROW()-2,"000000000000")),""),IF(B65="EL",CONCATENATE("E",TEXT(Refszámok!$B$2+ROW()-2,"0000000000"),"00001"),""),IF(B65="OA",CONCATENATE("EBNGOA",TEXT(Refszámok!$B$3+ROW()-2,"0000000000")),""))</f>
        <v>E000010106400001</v>
      </c>
      <c r="B65" t="str">
        <f>CONCATENATE(IF(Cases!B65="E","EL",""),IF(Cases!B65="B","EB",""),IF(Cases!B65="Q","EB",""),IF(Cases!B65="7","EB",""),IF(Cases!B65="Z","OA",""),IF(Cases!B65="3","OA",""))</f>
        <v>EL</v>
      </c>
      <c r="C65" t="str">
        <f t="shared" si="0"/>
        <v>E000010106400001</v>
      </c>
      <c r="D65" t="str">
        <f>IF(Cases!K65="Y","2018-11-10","")</f>
        <v/>
      </c>
      <c r="E65" s="5" t="str">
        <f>IF(Cases!C65="Q","BANKKÁRTYA ELSZ",IF(OR(Cases!C65="A",Cases!C65="E",Cases!C65="B",Cases!C65="K",Cases!C65="M"),CONCATENATE(IF(B65="EB",Accounts!B$7,""),IF(B65="EL",Accounts!B$8,""),IF(AND(B65="OA",Cases!B65="3"),Accounts!B$8,""),IF(AND(B65="OA",Cases!B65="Z"),Accounts!B$7,"")),CONCATENATE(IF(B65="EB",Accounts!B$9,""),IF(B65="EL",Accounts!B$10,""),IF(AND(B65="OA",Cases!B65="3"),Accounts!B$10,""),IF(AND(B65="OA",Cases!B65="Z"),Accounts!B$9,""))))</f>
        <v>Electra számlatípus-művelettípus ts</v>
      </c>
      <c r="F65" s="5" t="str">
        <f>IF(Cases!C65="Q","0983731042101",IF(OR(Cases!C65="A",Cases!C65="E",Cases!C65="B",Cases!C65="K",Cases!C65="M"),CONCATENATE(IF(B65="EB",Accounts!C$7,""),IF(B65="EL",Accounts!C$8,""),IF(AND(B65="OA",Cases!B65="3"),Accounts!C$8,""),IF(AND(B65="OA",Cases!B65="Z"),Accounts!C$7,"")),CONCATENATE(IF(B65="EB",Accounts!C$9,""),IF(B65="EL",Accounts!C$10,""),IF(AND(B65="OA",Cases!B65="3"),Accounts!C$10,""),IF(AND(B65="OA",Cases!B65="Z"),Accounts!C$9,""))))</f>
        <v>00021018F0100</v>
      </c>
      <c r="G65" t="s">
        <v>17</v>
      </c>
      <c r="H65" s="5" t="str">
        <f t="shared" si="1"/>
        <v>Electra számlatípus-művelettípus ts</v>
      </c>
      <c r="I65" t="s">
        <v>18</v>
      </c>
      <c r="J65" t="str">
        <f t="shared" si="2"/>
        <v>E000010106400001</v>
      </c>
      <c r="K65" t="str">
        <f t="shared" si="3"/>
        <v>E000010106400001</v>
      </c>
      <c r="L65" s="2" t="s">
        <v>22</v>
      </c>
      <c r="M65" s="2" t="str">
        <f>IF(OR(Cases!C65="A",Cases!C65="C",Cases!C65="G",Cases!C65="J",Cases!C65="O"),"DV","DA")</f>
        <v>DA</v>
      </c>
      <c r="N65" t="s">
        <v>1207</v>
      </c>
      <c r="O65" t="str">
        <f>IF(OR(Cases!C65="A",Cases!C65="B",Cases!C65="C",Cases!C65="E",Cases!C65="F",Cases!C65="I",Cases!C65="J",Cases!C65="K",Cases!C65="L",Cases!C65="Q"),"EUR","HUF")</f>
        <v>EUR</v>
      </c>
      <c r="P65" s="5" t="str">
        <f t="shared" si="4"/>
        <v>1.3</v>
      </c>
      <c r="Q65" t="str">
        <f>IF(Cases!I65="Y","INTC","")</f>
        <v/>
      </c>
      <c r="R65" t="str">
        <f>IF(OR(Cases!C65="K",Cases!C65="L"),IF(M65="DA",Accounts!B$1,CONCATENATE(
IF(B65="EB",Accounts!D$1,""
),IF(B65="EL",Accounts!F$1,""
),IF(AND(B65="OA",Cases!B65="3"),Accounts!F$1,""
),IF(AND(B65="OA",Cases!B65="Z"),Accounts!D$1,""
)
)
),IF(OR(Cases!C65="B",Cases!C65="I",Cases!C65="O",Cases!C65="J",Cases!C65="H"),IF(M65="DA",Accounts!B$4,CONCATENATE(
IF(B65="EB",Accounts!D$4,""
),IF(B65="EL",Accounts!F$4,""
),IF(AND(B65="OA",Cases!B65="3"),Accounts!F$4,""
),IF(AND(B65="OA",Cases!B65="Z"),Accounts!D$4,""
)
)
),IF(OR(Cases!C65="D",Cases!C65="G",Cases!C65="O",Cases!C65="H",Cases!C65="M",AND(Cases!D65="I",Cases!C65="C"),AND(Cases!D65="I",Cases!C65="F")),IF(M65="DA",Accounts!B$3,CONCATENATE(
IF(B65="EB",Accounts!D$3,""
),IF(B65="EL",Accounts!F$3,""
),IF(AND(B65="OA",Cases!B65="3"),Accounts!F$3,""
),IF(AND(B65="OA",Cases!B65="Z"),Accounts!D$3,""
)
)
),IF(M65="DA",Accounts!B$12,CONCATENATE(
IF(B65="EB",Accounts!D$12,""
),IF(B65="EL",Accounts!F$12,""
),IF(AND(B65="OA",Cases!B65="3"),Accounts!F$12,""
),IF(AND(B65="OA",Cases!B65="Z"),Accounts!D$12,""
)
)
)
)
))</f>
        <v>SZIKSZAI TAMARA EUR</v>
      </c>
      <c r="S65" t="str">
        <f>IF(OR(Cases!C65="K",Cases!C65="L"),IF(M65="DA",Accounts!C$1,CONCATENATE(
   IF(B65="EB",Accounts!E$1,""
   ),IF(B65="EL",Accounts!G$1,""
   ),IF(AND(B65="OA",Cases!B65="3"),Accounts!G$1,""
   ),IF(AND(B65="OA",Cases!B65="Z"),Accounts!E$1,""
   )
  )
 ),IF(OR(Cases!C65="B",Cases!C65="I",Cases!C65="O",Cases!C65="J",Cases!C65="H"),IF(M65="DA",Accounts!C$4,CONCATENATE(
   IF(B65="EB",Accounts!E$4,""
   ),IF(B65="EL",Accounts!G$4,""
   ),IF(AND(B65="OA",Cases!B65="3"),Accounts!G$4,""
   ),IF(AND(B65="OA",Cases!B65="Z"),Accounts!E$4,""
   )
  )
 ),IF(OR(Cases!C65="D",Cases!C65="G",Cases!C65="O",Cases!C65="H",Cases!C65="M",AND(Cases!D65="I",Cases!C65="C"),AND(Cases!D65="I",Cases!C65="F")),IF(M65="DA",Accounts!C$3,CONCATENATE(
   IF(B65="EB",Accounts!E$3,""
   ),IF(B65="EL",Accounts!G$3,""
   ),IF(AND(B65="OA",Cases!B65="3"),Accounts!G$3,""
   ),IF(AND(B65="OA",Cases!B65="Z"),Accounts!E$3,""
   )
  )
 ),IF(M65="DA",Accounts!C$12,CONCATENATE(
   IF(B65="EB",Accounts!E$12,""
   ),IF(B65="EL",Accounts!G$12,""
   ),IF(AND(B65="OA",Cases!B65="3"),Accounts!G$12,""
   ),IF(AND(B65="OA",Cases!B65="Z"),Accounts!E$12,""
   )
  )
 )
)
))</f>
        <v>HU46104000237157565454551017</v>
      </c>
      <c r="T65" t="str">
        <f>IF(Cases!F65="SHA","SLEV",IF(Cases!F65="OUR","DEBT",IF(Cases!F65="BEN","CRED","")))</f>
        <v/>
      </c>
      <c r="U65" s="5" t="str">
        <f>IF(Cases!H65="N","Instrukciók","")</f>
        <v/>
      </c>
      <c r="V65" s="5" t="str">
        <f>IF(Cases!E65="I","URGP","")</f>
        <v/>
      </c>
      <c r="W65" t="str">
        <f>Cases!L65</f>
        <v>Közl-01M-Elektra/Ebank KKV-KötelezettSzla HUF-FCY-EQ átutalás-Konverziós-EgyediÁrf/NonSTP-KöltsVis Nincs</v>
      </c>
    </row>
    <row r="66" spans="1:23" x14ac:dyDescent="0.3">
      <c r="A66" t="str">
        <f>CONCATENATE(IF(B66="EB",CONCATENATE(IF(Cases!B66&lt;&gt;"7","EBNG","EBNL"),TEXT(Refszámok!$B$1+ROW()-2,"000000000000")),""),IF(B66="EL",CONCATENATE("E",TEXT(Refszámok!$B$2+ROW()-2,"0000000000"),"00001"),""),IF(B66="OA",CONCATENATE("EBNGOA",TEXT(Refszámok!$B$3+ROW()-2,"0000000000")),""))</f>
        <v>E000010106500001</v>
      </c>
      <c r="B66" t="str">
        <f>CONCATENATE(IF(Cases!B66="E","EL",""),IF(Cases!B66="B","EB",""),IF(Cases!B66="Q","EB",""),IF(Cases!B66="7","EB",""),IF(Cases!B66="Z","OA",""),IF(Cases!B66="3","OA",""))</f>
        <v>EL</v>
      </c>
      <c r="C66" t="str">
        <f t="shared" si="0"/>
        <v>E000010106500001</v>
      </c>
      <c r="D66" t="str">
        <f>IF(Cases!K66="Y","2018-11-10","")</f>
        <v/>
      </c>
      <c r="E66" s="5" t="str">
        <f>IF(Cases!C66="Q","BANKKÁRTYA ELSZ",IF(OR(Cases!C66="A",Cases!C66="E",Cases!C66="B",Cases!C66="K",Cases!C66="M"),CONCATENATE(IF(B66="EB",Accounts!B$7,""),IF(B66="EL",Accounts!B$8,""),IF(AND(B66="OA",Cases!B66="3"),Accounts!B$8,""),IF(AND(B66="OA",Cases!B66="Z"),Accounts!B$7,"")),CONCATENATE(IF(B66="EB",Accounts!B$9,""),IF(B66="EL",Accounts!B$10,""),IF(AND(B66="OA",Cases!B66="3"),Accounts!B$10,""),IF(AND(B66="OA",Cases!B66="Z"),Accounts!B$9,""))))</f>
        <v>Electra számlatípus-művelettípus EUR</v>
      </c>
      <c r="F66" s="5" t="str">
        <f>IF(Cases!C66="Q","0983731042101",IF(OR(Cases!C66="A",Cases!C66="E",Cases!C66="B",Cases!C66="K",Cases!C66="M"),CONCATENATE(IF(B66="EB",Accounts!C$7,""),IF(B66="EL",Accounts!C$8,""),IF(AND(B66="OA",Cases!B66="3"),Accounts!C$8,""),IF(AND(B66="OA",Cases!B66="Z"),Accounts!C$7,"")),CONCATENATE(IF(B66="EB",Accounts!C$9,""),IF(B66="EL",Accounts!C$10,""),IF(AND(B66="OA",Cases!B66="3"),Accounts!C$10,""),IF(AND(B66="OA",Cases!B66="Z"),Accounts!C$9,""))))</f>
        <v>00021018F0119</v>
      </c>
      <c r="G66" t="s">
        <v>17</v>
      </c>
      <c r="H66" s="5" t="str">
        <f t="shared" si="1"/>
        <v>Electra számlatípus-művelettípus EUR</v>
      </c>
      <c r="I66" t="s">
        <v>18</v>
      </c>
      <c r="J66" t="str">
        <f t="shared" si="2"/>
        <v>E000010106500001</v>
      </c>
      <c r="K66" t="str">
        <f t="shared" si="3"/>
        <v>E000010106500001</v>
      </c>
      <c r="L66" s="2" t="s">
        <v>22</v>
      </c>
      <c r="M66" s="2" t="str">
        <f>IF(OR(Cases!C66="A",Cases!C66="C",Cases!C66="G",Cases!C66="J",Cases!C66="O"),"DV","DA")</f>
        <v>DA</v>
      </c>
      <c r="N66" t="s">
        <v>1207</v>
      </c>
      <c r="O66" t="str">
        <f>IF(OR(Cases!C66="A",Cases!C66="B",Cases!C66="C",Cases!C66="E",Cases!C66="F",Cases!C66="I",Cases!C66="J",Cases!C66="K",Cases!C66="L",Cases!C66="Q"),"EUR","HUF")</f>
        <v>EUR</v>
      </c>
      <c r="P66" s="5" t="str">
        <f t="shared" si="4"/>
        <v>1.3</v>
      </c>
      <c r="Q66" t="str">
        <f>IF(Cases!I66="Y","INTC","")</f>
        <v>INTC</v>
      </c>
      <c r="R66" t="str">
        <f>IF(OR(Cases!C66="K",Cases!C66="L"),IF(M66="DA",Accounts!B$1,CONCATENATE(
IF(B66="EB",Accounts!D$1,""
),IF(B66="EL",Accounts!F$1,""
),IF(AND(B66="OA",Cases!B66="3"),Accounts!F$1,""
),IF(AND(B66="OA",Cases!B66="Z"),Accounts!D$1,""
)
)
),IF(OR(Cases!C66="B",Cases!C66="I",Cases!C66="O",Cases!C66="J",Cases!C66="H"),IF(M66="DA",Accounts!B$4,CONCATENATE(
IF(B66="EB",Accounts!D$4,""
),IF(B66="EL",Accounts!F$4,""
),IF(AND(B66="OA",Cases!B66="3"),Accounts!F$4,""
),IF(AND(B66="OA",Cases!B66="Z"),Accounts!D$4,""
)
)
),IF(OR(Cases!C66="D",Cases!C66="G",Cases!C66="O",Cases!C66="H",Cases!C66="M",AND(Cases!D66="I",Cases!C66="C"),AND(Cases!D66="I",Cases!C66="F")),IF(M66="DA",Accounts!B$3,CONCATENATE(
IF(B66="EB",Accounts!D$3,""
),IF(B66="EL",Accounts!F$3,""
),IF(AND(B66="OA",Cases!B66="3"),Accounts!F$3,""
),IF(AND(B66="OA",Cases!B66="Z"),Accounts!D$3,""
)
)
),IF(M66="DA",Accounts!B$12,CONCATENATE(
IF(B66="EB",Accounts!D$12,""
),IF(B66="EL",Accounts!F$12,""
),IF(AND(B66="OA",Cases!B66="3"),Accounts!F$12,""
),IF(AND(B66="OA",Cases!B66="Z"),Accounts!D$12,""
)
)
)
)
))</f>
        <v>SZIKSZAI TAMARA</v>
      </c>
      <c r="S66" t="str">
        <f>IF(OR(Cases!C66="K",Cases!C66="L"),IF(M66="DA",Accounts!C$1,CONCATENATE(
   IF(B66="EB",Accounts!E$1,""
   ),IF(B66="EL",Accounts!G$1,""
   ),IF(AND(B66="OA",Cases!B66="3"),Accounts!G$1,""
   ),IF(AND(B66="OA",Cases!B66="Z"),Accounts!E$1,""
   )
  )
 ),IF(OR(Cases!C66="B",Cases!C66="I",Cases!C66="O",Cases!C66="J",Cases!C66="H"),IF(M66="DA",Accounts!C$4,CONCATENATE(
   IF(B66="EB",Accounts!E$4,""
   ),IF(B66="EL",Accounts!G$4,""
   ),IF(AND(B66="OA",Cases!B66="3"),Accounts!G$4,""
   ),IF(AND(B66="OA",Cases!B66="Z"),Accounts!E$4,""
   )
  )
 ),IF(OR(Cases!C66="D",Cases!C66="G",Cases!C66="O",Cases!C66="H",Cases!C66="M",AND(Cases!D66="I",Cases!C66="C"),AND(Cases!D66="I",Cases!C66="F")),IF(M66="DA",Accounts!C$3,CONCATENATE(
   IF(B66="EB",Accounts!E$3,""
   ),IF(B66="EL",Accounts!G$3,""
   ),IF(AND(B66="OA",Cases!B66="3"),Accounts!G$3,""
   ),IF(AND(B66="OA",Cases!B66="Z"),Accounts!E$3,""
   )
  )
 ),IF(M66="DA",Accounts!C$12,CONCATENATE(
   IF(B66="EB",Accounts!E$12,""
   ),IF(B66="EL",Accounts!G$12,""
   ),IF(AND(B66="OA",Cases!B66="3"),Accounts!G$12,""
   ),IF(AND(B66="OA",Cases!B66="Z"),Accounts!E$12,""
   )
  )
 )
)
))</f>
        <v>HU20104000237157565454551000</v>
      </c>
      <c r="T66" t="str">
        <f>IF(Cases!F66="SHA","SLEV",IF(Cases!F66="OUR","DEBT",IF(Cases!F66="BEN","CRED","")))</f>
        <v/>
      </c>
      <c r="U66" s="5" t="str">
        <f>IF(Cases!H66="N","Instrukciók","")</f>
        <v/>
      </c>
      <c r="V66" s="5" t="str">
        <f>IF(Cases!E66="I","URGP","")</f>
        <v>URGP</v>
      </c>
      <c r="W66" t="str">
        <f>Cases!L66</f>
        <v>Közl-03P-Elektra/Ebank KKV-KötelezettSzla FCY-FCY-EQ átutalás-InterCompany-Konverziós-Sürgős/AzonKonv-EgyediÁrf/NonSTP-KöltsVis Nincs</v>
      </c>
    </row>
    <row r="67" spans="1:23" x14ac:dyDescent="0.3">
      <c r="A67" t="str">
        <f>CONCATENATE(IF(B67="EB",CONCATENATE(IF(Cases!B67&lt;&gt;"7","EBNG","EBNL"),TEXT(Refszámok!$B$1+ROW()-2,"000000000000")),""),IF(B67="EL",CONCATENATE("E",TEXT(Refszámok!$B$2+ROW()-2,"0000000000"),"00001"),""),IF(B67="OA",CONCATENATE("EBNGOA",TEXT(Refszámok!$B$3+ROW()-2,"0000000000")),""))</f>
        <v>E000010106600001</v>
      </c>
      <c r="B67" t="str">
        <f>CONCATENATE(IF(Cases!B67="E","EL",""),IF(Cases!B67="B","EB",""),IF(Cases!B67="Q","EB",""),IF(Cases!B67="7","EB",""),IF(Cases!B67="Z","OA",""),IF(Cases!B67="3","OA",""))</f>
        <v>EL</v>
      </c>
      <c r="C67" t="str">
        <f t="shared" ref="C67:C130" si="5">A67</f>
        <v>E000010106600001</v>
      </c>
      <c r="D67" t="str">
        <f>IF(Cases!K67="Y","2018-11-10","")</f>
        <v/>
      </c>
      <c r="E67" s="5" t="str">
        <f>IF(Cases!C67="Q","BANKKÁRTYA ELSZ",IF(OR(Cases!C67="A",Cases!C67="E",Cases!C67="B",Cases!C67="K",Cases!C67="M"),CONCATENATE(IF(B67="EB",Accounts!B$7,""),IF(B67="EL",Accounts!B$8,""),IF(AND(B67="OA",Cases!B67="3"),Accounts!B$8,""),IF(AND(B67="OA",Cases!B67="Z"),Accounts!B$7,"")),CONCATENATE(IF(B67="EB",Accounts!B$9,""),IF(B67="EL",Accounts!B$10,""),IF(AND(B67="OA",Cases!B67="3"),Accounts!B$10,""),IF(AND(B67="OA",Cases!B67="Z"),Accounts!B$9,""))))</f>
        <v>Electra számlatípus-művelettípus EUR</v>
      </c>
      <c r="F67" s="5" t="str">
        <f>IF(Cases!C67="Q","0983731042101",IF(OR(Cases!C67="A",Cases!C67="E",Cases!C67="B",Cases!C67="K",Cases!C67="M"),CONCATENATE(IF(B67="EB",Accounts!C$7,""),IF(B67="EL",Accounts!C$8,""),IF(AND(B67="OA",Cases!B67="3"),Accounts!C$8,""),IF(AND(B67="OA",Cases!B67="Z"),Accounts!C$7,"")),CONCATENATE(IF(B67="EB",Accounts!C$9,""),IF(B67="EL",Accounts!C$10,""),IF(AND(B67="OA",Cases!B67="3"),Accounts!C$10,""),IF(AND(B67="OA",Cases!B67="Z"),Accounts!C$9,""))))</f>
        <v>00021018F0119</v>
      </c>
      <c r="G67" t="s">
        <v>17</v>
      </c>
      <c r="H67" s="5" t="str">
        <f t="shared" ref="H67:H130" si="6">E67</f>
        <v>Electra számlatípus-művelettípus EUR</v>
      </c>
      <c r="I67" t="s">
        <v>18</v>
      </c>
      <c r="J67" t="str">
        <f t="shared" ref="J67:J130" si="7">A67</f>
        <v>E000010106600001</v>
      </c>
      <c r="K67" t="str">
        <f t="shared" ref="K67:K130" si="8">A67</f>
        <v>E000010106600001</v>
      </c>
      <c r="L67" s="2" t="s">
        <v>22</v>
      </c>
      <c r="M67" s="2" t="str">
        <f>IF(OR(Cases!C67="A",Cases!C67="C",Cases!C67="G",Cases!C67="J",Cases!C67="O"),"DV","DA")</f>
        <v>DA</v>
      </c>
      <c r="N67" t="s">
        <v>1207</v>
      </c>
      <c r="O67" t="str">
        <f>IF(OR(Cases!C67="A",Cases!C67="B",Cases!C67="C",Cases!C67="E",Cases!C67="F",Cases!C67="I",Cases!C67="J",Cases!C67="K",Cases!C67="L",Cases!C67="Q"),"EUR","HUF")</f>
        <v>EUR</v>
      </c>
      <c r="P67" s="5" t="str">
        <f t="shared" ref="P67:P130" si="9">IF(O67="HUF","2","1.3")</f>
        <v>1.3</v>
      </c>
      <c r="Q67" t="str">
        <f>IF(Cases!I67="Y","INTC","")</f>
        <v>INTC</v>
      </c>
      <c r="R67" t="str">
        <f>IF(OR(Cases!C67="K",Cases!C67="L"),IF(M67="DA",Accounts!B$1,CONCATENATE(
IF(B67="EB",Accounts!D$1,""
),IF(B67="EL",Accounts!F$1,""
),IF(AND(B67="OA",Cases!B67="3"),Accounts!F$1,""
),IF(AND(B67="OA",Cases!B67="Z"),Accounts!D$1,""
)
)
),IF(OR(Cases!C67="B",Cases!C67="I",Cases!C67="O",Cases!C67="J",Cases!C67="H"),IF(M67="DA",Accounts!B$4,CONCATENATE(
IF(B67="EB",Accounts!D$4,""
),IF(B67="EL",Accounts!F$4,""
),IF(AND(B67="OA",Cases!B67="3"),Accounts!F$4,""
),IF(AND(B67="OA",Cases!B67="Z"),Accounts!D$4,""
)
)
),IF(OR(Cases!C67="D",Cases!C67="G",Cases!C67="O",Cases!C67="H",Cases!C67="M",AND(Cases!D67="I",Cases!C67="C"),AND(Cases!D67="I",Cases!C67="F")),IF(M67="DA",Accounts!B$3,CONCATENATE(
IF(B67="EB",Accounts!D$3,""
),IF(B67="EL",Accounts!F$3,""
),IF(AND(B67="OA",Cases!B67="3"),Accounts!F$3,""
),IF(AND(B67="OA",Cases!B67="Z"),Accounts!D$3,""
)
)
),IF(M67="DA",Accounts!B$12,CONCATENATE(
IF(B67="EB",Accounts!D$12,""
),IF(B67="EL",Accounts!F$12,""
),IF(AND(B67="OA",Cases!B67="3"),Accounts!F$12,""
),IF(AND(B67="OA",Cases!B67="Z"),Accounts!D$12,""
)
)
)
)
))</f>
        <v>SZIKSZAI TAMARA</v>
      </c>
      <c r="S67" t="str">
        <f>IF(OR(Cases!C67="K",Cases!C67="L"),IF(M67="DA",Accounts!C$1,CONCATENATE(
   IF(B67="EB",Accounts!E$1,""
   ),IF(B67="EL",Accounts!G$1,""
   ),IF(AND(B67="OA",Cases!B67="3"),Accounts!G$1,""
   ),IF(AND(B67="OA",Cases!B67="Z"),Accounts!E$1,""
   )
  )
 ),IF(OR(Cases!C67="B",Cases!C67="I",Cases!C67="O",Cases!C67="J",Cases!C67="H"),IF(M67="DA",Accounts!C$4,CONCATENATE(
   IF(B67="EB",Accounts!E$4,""
   ),IF(B67="EL",Accounts!G$4,""
   ),IF(AND(B67="OA",Cases!B67="3"),Accounts!G$4,""
   ),IF(AND(B67="OA",Cases!B67="Z"),Accounts!E$4,""
   )
  )
 ),IF(OR(Cases!C67="D",Cases!C67="G",Cases!C67="O",Cases!C67="H",Cases!C67="M",AND(Cases!D67="I",Cases!C67="C"),AND(Cases!D67="I",Cases!C67="F")),IF(M67="DA",Accounts!C$3,CONCATENATE(
   IF(B67="EB",Accounts!E$3,""
   ),IF(B67="EL",Accounts!G$3,""
   ),IF(AND(B67="OA",Cases!B67="3"),Accounts!G$3,""
   ),IF(AND(B67="OA",Cases!B67="Z"),Accounts!E$3,""
   )
  )
 ),IF(M67="DA",Accounts!C$12,CONCATENATE(
   IF(B67="EB",Accounts!E$12,""
   ),IF(B67="EL",Accounts!G$12,""
   ),IF(AND(B67="OA",Cases!B67="3"),Accounts!G$12,""
   ),IF(AND(B67="OA",Cases!B67="Z"),Accounts!E$12,""
   )
  )
 )
)
))</f>
        <v>HU20104000237157565454551000</v>
      </c>
      <c r="T67" t="str">
        <f>IF(Cases!F67="SHA","SLEV",IF(Cases!F67="OUR","DEBT",IF(Cases!F67="BEN","CRED","")))</f>
        <v/>
      </c>
      <c r="U67" s="5" t="str">
        <f>IF(Cases!H67="N","Instrukciók","")</f>
        <v/>
      </c>
      <c r="V67" s="5" t="str">
        <f>IF(Cases!E67="I","URGP","")</f>
        <v/>
      </c>
      <c r="W67" t="str">
        <f>Cases!L67</f>
        <v>Közl-03P-Elektra/Ebank KKV-KötelezettSzla FCY-FCY-EQ átutalás-InterCompany-Konverziós-EgyediÁrf/NonSTP-KöltsVis Nincs</v>
      </c>
    </row>
    <row r="68" spans="1:23" x14ac:dyDescent="0.3">
      <c r="A68" t="str">
        <f>CONCATENATE(IF(B68="EB",CONCATENATE(IF(Cases!B68&lt;&gt;"7","EBNG","EBNL"),TEXT(Refszámok!$B$1+ROW()-2,"000000000000")),""),IF(B68="EL",CONCATENATE("E",TEXT(Refszámok!$B$2+ROW()-2,"0000000000"),"00001"),""),IF(B68="OA",CONCATENATE("EBNGOA",TEXT(Refszámok!$B$3+ROW()-2,"0000000000")),""))</f>
        <v>E000010106700001</v>
      </c>
      <c r="B68" t="str">
        <f>CONCATENATE(IF(Cases!B68="E","EL",""),IF(Cases!B68="B","EB",""),IF(Cases!B68="Q","EB",""),IF(Cases!B68="7","EB",""),IF(Cases!B68="Z","OA",""),IF(Cases!B68="3","OA",""))</f>
        <v>EL</v>
      </c>
      <c r="C68" t="str">
        <f t="shared" si="5"/>
        <v>E000010106700001</v>
      </c>
      <c r="D68" t="str">
        <f>IF(Cases!K68="Y","2018-11-10","")</f>
        <v/>
      </c>
      <c r="E68" s="5" t="str">
        <f>IF(Cases!C68="Q","BANKKÁRTYA ELSZ",IF(OR(Cases!C68="A",Cases!C68="E",Cases!C68="B",Cases!C68="K",Cases!C68="M"),CONCATENATE(IF(B68="EB",Accounts!B$7,""),IF(B68="EL",Accounts!B$8,""),IF(AND(B68="OA",Cases!B68="3"),Accounts!B$8,""),IF(AND(B68="OA",Cases!B68="Z"),Accounts!B$7,"")),CONCATENATE(IF(B68="EB",Accounts!B$9,""),IF(B68="EL",Accounts!B$10,""),IF(AND(B68="OA",Cases!B68="3"),Accounts!B$10,""),IF(AND(B68="OA",Cases!B68="Z"),Accounts!B$9,""))))</f>
        <v>Electra számlatípus-művelettípus EUR</v>
      </c>
      <c r="F68" s="5" t="str">
        <f>IF(Cases!C68="Q","0983731042101",IF(OR(Cases!C68="A",Cases!C68="E",Cases!C68="B",Cases!C68="K",Cases!C68="M"),CONCATENATE(IF(B68="EB",Accounts!C$7,""),IF(B68="EL",Accounts!C$8,""),IF(AND(B68="OA",Cases!B68="3"),Accounts!C$8,""),IF(AND(B68="OA",Cases!B68="Z"),Accounts!C$7,"")),CONCATENATE(IF(B68="EB",Accounts!C$9,""),IF(B68="EL",Accounts!C$10,""),IF(AND(B68="OA",Cases!B68="3"),Accounts!C$10,""),IF(AND(B68="OA",Cases!B68="Z"),Accounts!C$9,""))))</f>
        <v>00021018F0119</v>
      </c>
      <c r="G68" t="s">
        <v>17</v>
      </c>
      <c r="H68" s="5" t="str">
        <f t="shared" si="6"/>
        <v>Electra számlatípus-művelettípus EUR</v>
      </c>
      <c r="I68" t="s">
        <v>18</v>
      </c>
      <c r="J68" t="str">
        <f t="shared" si="7"/>
        <v>E000010106700001</v>
      </c>
      <c r="K68" t="str">
        <f t="shared" si="8"/>
        <v>E000010106700001</v>
      </c>
      <c r="L68" s="2" t="s">
        <v>22</v>
      </c>
      <c r="M68" s="2" t="str">
        <f>IF(OR(Cases!C68="A",Cases!C68="C",Cases!C68="G",Cases!C68="J",Cases!C68="O"),"DV","DA")</f>
        <v>DV</v>
      </c>
      <c r="N68" t="s">
        <v>1207</v>
      </c>
      <c r="O68" t="str">
        <f>IF(OR(Cases!C68="A",Cases!C68="B",Cases!C68="C",Cases!C68="E",Cases!C68="F",Cases!C68="I",Cases!C68="J",Cases!C68="K",Cases!C68="L",Cases!C68="Q"),"EUR","HUF")</f>
        <v>EUR</v>
      </c>
      <c r="P68" s="5" t="str">
        <f t="shared" si="9"/>
        <v>1.3</v>
      </c>
      <c r="Q68" t="str">
        <f>IF(Cases!I68="Y","INTC","")</f>
        <v/>
      </c>
      <c r="R68" t="str">
        <f>IF(OR(Cases!C68="K",Cases!C68="L"),IF(M68="DA",Accounts!B$1,CONCATENATE(
IF(B68="EB",Accounts!D$1,""
),IF(B68="EL",Accounts!F$1,""
),IF(AND(B68="OA",Cases!B68="3"),Accounts!F$1,""
),IF(AND(B68="OA",Cases!B68="Z"),Accounts!D$1,""
)
)
),IF(OR(Cases!C68="B",Cases!C68="I",Cases!C68="O",Cases!C68="J",Cases!C68="H"),IF(M68="DA",Accounts!B$4,CONCATENATE(
IF(B68="EB",Accounts!D$4,""
),IF(B68="EL",Accounts!F$4,""
),IF(AND(B68="OA",Cases!B68="3"),Accounts!F$4,""
),IF(AND(B68="OA",Cases!B68="Z"),Accounts!D$4,""
)
)
),IF(OR(Cases!C68="D",Cases!C68="G",Cases!C68="O",Cases!C68="H",Cases!C68="M",AND(Cases!D68="I",Cases!C68="C"),AND(Cases!D68="I",Cases!C68="F")),IF(M68="DA",Accounts!B$3,CONCATENATE(
IF(B68="EB",Accounts!D$3,""
),IF(B68="EL",Accounts!F$3,""
),IF(AND(B68="OA",Cases!B68="3"),Accounts!F$3,""
),IF(AND(B68="OA",Cases!B68="Z"),Accounts!D$3,""
)
)
),IF(M68="DA",Accounts!B$12,CONCATENATE(
IF(B68="EB",Accounts!D$12,""
),IF(B68="EL",Accounts!F$12,""
),IF(AND(B68="OA",Cases!B68="3"),Accounts!F$12,""
),IF(AND(B68="OA",Cases!B68="Z"),Accounts!D$12,""
)
)
)
)
))</f>
        <v>Electra számlatípus-művelettípus ts</v>
      </c>
      <c r="S68" t="str">
        <f>IF(OR(Cases!C68="K",Cases!C68="L"),IF(M68="DA",Accounts!C$1,CONCATENATE(
   IF(B68="EB",Accounts!E$1,""
   ),IF(B68="EL",Accounts!G$1,""
   ),IF(AND(B68="OA",Cases!B68="3"),Accounts!G$1,""
   ),IF(AND(B68="OA",Cases!B68="Z"),Accounts!E$1,""
   )
  )
 ),IF(OR(Cases!C68="B",Cases!C68="I",Cases!C68="O",Cases!C68="J",Cases!C68="H"),IF(M68="DA",Accounts!C$4,CONCATENATE(
   IF(B68="EB",Accounts!E$4,""
   ),IF(B68="EL",Accounts!G$4,""
   ),IF(AND(B68="OA",Cases!B68="3"),Accounts!G$4,""
   ),IF(AND(B68="OA",Cases!B68="Z"),Accounts!E$4,""
   )
  )
 ),IF(OR(Cases!C68="D",Cases!C68="G",Cases!C68="O",Cases!C68="H",Cases!C68="M",AND(Cases!D68="I",Cases!C68="C"),AND(Cases!D68="I",Cases!C68="F")),IF(M68="DA",Accounts!C$3,CONCATENATE(
   IF(B68="EB",Accounts!E$3,""
   ),IF(B68="EL",Accounts!G$3,""
   ),IF(AND(B68="OA",Cases!B68="3"),Accounts!G$3,""
   ),IF(AND(B68="OA",Cases!B68="Z"),Accounts!E$3,""
   )
  )
 ),IF(M68="DA",Accounts!C$12,CONCATENATE(
   IF(B68="EB",Accounts!E$12,""
   ),IF(B68="EL",Accounts!G$12,""
   ),IF(AND(B68="OA",Cases!B68="3"),Accounts!G$12,""
   ),IF(AND(B68="OA",Cases!B68="Z"),Accounts!E$12,""
   )
  )
 )
)
))</f>
        <v>HU23104000234948495670481016</v>
      </c>
      <c r="T68" t="str">
        <f>IF(Cases!F68="SHA","SLEV",IF(Cases!F68="OUR","DEBT",IF(Cases!F68="BEN","CRED","")))</f>
        <v/>
      </c>
      <c r="U68" s="5" t="str">
        <f>IF(Cases!H68="N","Instrukciók","")</f>
        <v/>
      </c>
      <c r="V68" s="5" t="str">
        <f>IF(Cases!E68="I","URGP","")</f>
        <v>URGP</v>
      </c>
      <c r="W68" t="str">
        <f>Cases!L68</f>
        <v>Közl-033-Elektra/Ebank KKV-KötelezettSzla FCY-FCY-EQ átvezetés-Konverziós-Sürgős/AzonKonv-EgyediÁrf/NonSTP-KöltsVis Nincs</v>
      </c>
    </row>
    <row r="69" spans="1:23" x14ac:dyDescent="0.3">
      <c r="A69" t="str">
        <f>CONCATENATE(IF(B69="EB",CONCATENATE(IF(Cases!B69&lt;&gt;"7","EBNG","EBNL"),TEXT(Refszámok!$B$1+ROW()-2,"000000000000")),""),IF(B69="EL",CONCATENATE("E",TEXT(Refszámok!$B$2+ROW()-2,"0000000000"),"00001"),""),IF(B69="OA",CONCATENATE("EBNGOA",TEXT(Refszámok!$B$3+ROW()-2,"0000000000")),""))</f>
        <v>E000010106800001</v>
      </c>
      <c r="B69" t="str">
        <f>CONCATENATE(IF(Cases!B69="E","EL",""),IF(Cases!B69="B","EB",""),IF(Cases!B69="Q","EB",""),IF(Cases!B69="7","EB",""),IF(Cases!B69="Z","OA",""),IF(Cases!B69="3","OA",""))</f>
        <v>EL</v>
      </c>
      <c r="C69" t="str">
        <f t="shared" si="5"/>
        <v>E000010106800001</v>
      </c>
      <c r="D69" t="str">
        <f>IF(Cases!K69="Y","2018-11-10","")</f>
        <v/>
      </c>
      <c r="E69" s="5" t="str">
        <f>IF(Cases!C69="Q","BANKKÁRTYA ELSZ",IF(OR(Cases!C69="A",Cases!C69="E",Cases!C69="B",Cases!C69="K",Cases!C69="M"),CONCATENATE(IF(B69="EB",Accounts!B$7,""),IF(B69="EL",Accounts!B$8,""),IF(AND(B69="OA",Cases!B69="3"),Accounts!B$8,""),IF(AND(B69="OA",Cases!B69="Z"),Accounts!B$7,"")),CONCATENATE(IF(B69="EB",Accounts!B$9,""),IF(B69="EL",Accounts!B$10,""),IF(AND(B69="OA",Cases!B69="3"),Accounts!B$10,""),IF(AND(B69="OA",Cases!B69="Z"),Accounts!B$9,""))))</f>
        <v>Electra számlatípus-művelettípus EUR</v>
      </c>
      <c r="F69" s="5" t="str">
        <f>IF(Cases!C69="Q","0983731042101",IF(OR(Cases!C69="A",Cases!C69="E",Cases!C69="B",Cases!C69="K",Cases!C69="M"),CONCATENATE(IF(B69="EB",Accounts!C$7,""),IF(B69="EL",Accounts!C$8,""),IF(AND(B69="OA",Cases!B69="3"),Accounts!C$8,""),IF(AND(B69="OA",Cases!B69="Z"),Accounts!C$7,"")),CONCATENATE(IF(B69="EB",Accounts!C$9,""),IF(B69="EL",Accounts!C$10,""),IF(AND(B69="OA",Cases!B69="3"),Accounts!C$10,""),IF(AND(B69="OA",Cases!B69="Z"),Accounts!C$9,""))))</f>
        <v>00021018F0119</v>
      </c>
      <c r="G69" t="s">
        <v>17</v>
      </c>
      <c r="H69" s="5" t="str">
        <f t="shared" si="6"/>
        <v>Electra számlatípus-művelettípus EUR</v>
      </c>
      <c r="I69" t="s">
        <v>18</v>
      </c>
      <c r="J69" t="str">
        <f t="shared" si="7"/>
        <v>E000010106800001</v>
      </c>
      <c r="K69" t="str">
        <f t="shared" si="8"/>
        <v>E000010106800001</v>
      </c>
      <c r="L69" s="2" t="s">
        <v>22</v>
      </c>
      <c r="M69" s="2" t="str">
        <f>IF(OR(Cases!C69="A",Cases!C69="C",Cases!C69="G",Cases!C69="J",Cases!C69="O"),"DV","DA")</f>
        <v>DV</v>
      </c>
      <c r="N69" t="s">
        <v>1207</v>
      </c>
      <c r="O69" t="str">
        <f>IF(OR(Cases!C69="A",Cases!C69="B",Cases!C69="C",Cases!C69="E",Cases!C69="F",Cases!C69="I",Cases!C69="J",Cases!C69="K",Cases!C69="L",Cases!C69="Q"),"EUR","HUF")</f>
        <v>EUR</v>
      </c>
      <c r="P69" s="5" t="str">
        <f t="shared" si="9"/>
        <v>1.3</v>
      </c>
      <c r="Q69" t="str">
        <f>IF(Cases!I69="Y","INTC","")</f>
        <v>INTC</v>
      </c>
      <c r="R69" t="str">
        <f>IF(OR(Cases!C69="K",Cases!C69="L"),IF(M69="DA",Accounts!B$1,CONCATENATE(
IF(B69="EB",Accounts!D$1,""
),IF(B69="EL",Accounts!F$1,""
),IF(AND(B69="OA",Cases!B69="3"),Accounts!F$1,""
),IF(AND(B69="OA",Cases!B69="Z"),Accounts!D$1,""
)
)
),IF(OR(Cases!C69="B",Cases!C69="I",Cases!C69="O",Cases!C69="J",Cases!C69="H"),IF(M69="DA",Accounts!B$4,CONCATENATE(
IF(B69="EB",Accounts!D$4,""
),IF(B69="EL",Accounts!F$4,""
),IF(AND(B69="OA",Cases!B69="3"),Accounts!F$4,""
),IF(AND(B69="OA",Cases!B69="Z"),Accounts!D$4,""
)
)
),IF(OR(Cases!C69="D",Cases!C69="G",Cases!C69="O",Cases!C69="H",Cases!C69="M",AND(Cases!D69="I",Cases!C69="C"),AND(Cases!D69="I",Cases!C69="F")),IF(M69="DA",Accounts!B$3,CONCATENATE(
IF(B69="EB",Accounts!D$3,""
),IF(B69="EL",Accounts!F$3,""
),IF(AND(B69="OA",Cases!B69="3"),Accounts!F$3,""
),IF(AND(B69="OA",Cases!B69="Z"),Accounts!D$3,""
)
)
),IF(M69="DA",Accounts!B$12,CONCATENATE(
IF(B69="EB",Accounts!D$12,""
),IF(B69="EL",Accounts!F$12,""
),IF(AND(B69="OA",Cases!B69="3"),Accounts!F$12,""
),IF(AND(B69="OA",Cases!B69="Z"),Accounts!D$12,""
)
)
)
)
))</f>
        <v>Electra számlatípus-művelettípus ts</v>
      </c>
      <c r="S69" t="str">
        <f>IF(OR(Cases!C69="K",Cases!C69="L"),IF(M69="DA",Accounts!C$1,CONCATENATE(
   IF(B69="EB",Accounts!E$1,""
   ),IF(B69="EL",Accounts!G$1,""
   ),IF(AND(B69="OA",Cases!B69="3"),Accounts!G$1,""
   ),IF(AND(B69="OA",Cases!B69="Z"),Accounts!E$1,""
   )
  )
 ),IF(OR(Cases!C69="B",Cases!C69="I",Cases!C69="O",Cases!C69="J",Cases!C69="H"),IF(M69="DA",Accounts!C$4,CONCATENATE(
   IF(B69="EB",Accounts!E$4,""
   ),IF(B69="EL",Accounts!G$4,""
   ),IF(AND(B69="OA",Cases!B69="3"),Accounts!G$4,""
   ),IF(AND(B69="OA",Cases!B69="Z"),Accounts!E$4,""
   )
  )
 ),IF(OR(Cases!C69="D",Cases!C69="G",Cases!C69="O",Cases!C69="H",Cases!C69="M",AND(Cases!D69="I",Cases!C69="C"),AND(Cases!D69="I",Cases!C69="F")),IF(M69="DA",Accounts!C$3,CONCATENATE(
   IF(B69="EB",Accounts!E$3,""
   ),IF(B69="EL",Accounts!G$3,""
   ),IF(AND(B69="OA",Cases!B69="3"),Accounts!G$3,""
   ),IF(AND(B69="OA",Cases!B69="Z"),Accounts!E$3,""
   )
  )
 ),IF(M69="DA",Accounts!C$12,CONCATENATE(
   IF(B69="EB",Accounts!E$12,""
   ),IF(B69="EL",Accounts!G$12,""
   ),IF(AND(B69="OA",Cases!B69="3"),Accounts!G$12,""
   ),IF(AND(B69="OA",Cases!B69="Z"),Accounts!E$12,""
   )
  )
 )
)
))</f>
        <v>HU23104000234948495670481016</v>
      </c>
      <c r="T69" t="str">
        <f>IF(Cases!F69="SHA","SLEV",IF(Cases!F69="OUR","DEBT",IF(Cases!F69="BEN","CRED","")))</f>
        <v/>
      </c>
      <c r="U69" s="5" t="str">
        <f>IF(Cases!H69="N","Instrukciók","")</f>
        <v/>
      </c>
      <c r="V69" s="5" t="str">
        <f>IF(Cases!E69="I","URGP","")</f>
        <v>URGP</v>
      </c>
      <c r="W69" t="str">
        <f>Cases!L69</f>
        <v>Közl-033-Elektra/Ebank KKV-KötelezettSzla FCY-FCY-EQ átvezetés-InterCompany-Konverziós-Sürgős/AzonKonv-EgyediÁrf/NonSTP-KöltsVis Nincs</v>
      </c>
    </row>
    <row r="70" spans="1:23" x14ac:dyDescent="0.3">
      <c r="A70" t="str">
        <f>CONCATENATE(IF(B70="EB",CONCATENATE(IF(Cases!B70&lt;&gt;"7","EBNG","EBNL"),TEXT(Refszámok!$B$1+ROW()-2,"000000000000")),""),IF(B70="EL",CONCATENATE("E",TEXT(Refszámok!$B$2+ROW()-2,"0000000000"),"00001"),""),IF(B70="OA",CONCATENATE("EBNGOA",TEXT(Refszámok!$B$3+ROW()-2,"0000000000")),""))</f>
        <v>E000010106900001</v>
      </c>
      <c r="B70" t="str">
        <f>CONCATENATE(IF(Cases!B70="E","EL",""),IF(Cases!B70="B","EB",""),IF(Cases!B70="Q","EB",""),IF(Cases!B70="7","EB",""),IF(Cases!B70="Z","OA",""),IF(Cases!B70="3","OA",""))</f>
        <v>EL</v>
      </c>
      <c r="C70" t="str">
        <f t="shared" si="5"/>
        <v>E000010106900001</v>
      </c>
      <c r="D70" t="str">
        <f>IF(Cases!K70="Y","2018-11-10","")</f>
        <v/>
      </c>
      <c r="E70" s="5" t="str">
        <f>IF(Cases!C70="Q","BANKKÁRTYA ELSZ",IF(OR(Cases!C70="A",Cases!C70="E",Cases!C70="B",Cases!C70="K",Cases!C70="M"),CONCATENATE(IF(B70="EB",Accounts!B$7,""),IF(B70="EL",Accounts!B$8,""),IF(AND(B70="OA",Cases!B70="3"),Accounts!B$8,""),IF(AND(B70="OA",Cases!B70="Z"),Accounts!B$7,"")),CONCATENATE(IF(B70="EB",Accounts!B$9,""),IF(B70="EL",Accounts!B$10,""),IF(AND(B70="OA",Cases!B70="3"),Accounts!B$10,""),IF(AND(B70="OA",Cases!B70="Z"),Accounts!B$9,""))))</f>
        <v>Electra számlatípus-művelettípus EUR</v>
      </c>
      <c r="F70" s="5" t="str">
        <f>IF(Cases!C70="Q","0983731042101",IF(OR(Cases!C70="A",Cases!C70="E",Cases!C70="B",Cases!C70="K",Cases!C70="M"),CONCATENATE(IF(B70="EB",Accounts!C$7,""),IF(B70="EL",Accounts!C$8,""),IF(AND(B70="OA",Cases!B70="3"),Accounts!C$8,""),IF(AND(B70="OA",Cases!B70="Z"),Accounts!C$7,"")),CONCATENATE(IF(B70="EB",Accounts!C$9,""),IF(B70="EL",Accounts!C$10,""),IF(AND(B70="OA",Cases!B70="3"),Accounts!C$10,""),IF(AND(B70="OA",Cases!B70="Z"),Accounts!C$9,""))))</f>
        <v>00021018F0119</v>
      </c>
      <c r="G70" t="s">
        <v>17</v>
      </c>
      <c r="H70" s="5" t="str">
        <f t="shared" si="6"/>
        <v>Electra számlatípus-művelettípus EUR</v>
      </c>
      <c r="I70" t="s">
        <v>18</v>
      </c>
      <c r="J70" t="str">
        <f t="shared" si="7"/>
        <v>E000010106900001</v>
      </c>
      <c r="K70" t="str">
        <f t="shared" si="8"/>
        <v>E000010106900001</v>
      </c>
      <c r="L70" s="2" t="s">
        <v>22</v>
      </c>
      <c r="M70" s="2" t="str">
        <f>IF(OR(Cases!C70="A",Cases!C70="C",Cases!C70="G",Cases!C70="J",Cases!C70="O"),"DV","DA")</f>
        <v>DV</v>
      </c>
      <c r="N70" t="s">
        <v>1207</v>
      </c>
      <c r="O70" t="str">
        <f>IF(OR(Cases!C70="A",Cases!C70="B",Cases!C70="C",Cases!C70="E",Cases!C70="F",Cases!C70="I",Cases!C70="J",Cases!C70="K",Cases!C70="L",Cases!C70="Q"),"EUR","HUF")</f>
        <v>EUR</v>
      </c>
      <c r="P70" s="5" t="str">
        <f t="shared" si="9"/>
        <v>1.3</v>
      </c>
      <c r="Q70" t="str">
        <f>IF(Cases!I70="Y","INTC","")</f>
        <v/>
      </c>
      <c r="R70" t="str">
        <f>IF(OR(Cases!C70="K",Cases!C70="L"),IF(M70="DA",Accounts!B$1,CONCATENATE(
IF(B70="EB",Accounts!D$1,""
),IF(B70="EL",Accounts!F$1,""
),IF(AND(B70="OA",Cases!B70="3"),Accounts!F$1,""
),IF(AND(B70="OA",Cases!B70="Z"),Accounts!D$1,""
)
)
),IF(OR(Cases!C70="B",Cases!C70="I",Cases!C70="O",Cases!C70="J",Cases!C70="H"),IF(M70="DA",Accounts!B$4,CONCATENATE(
IF(B70="EB",Accounts!D$4,""
),IF(B70="EL",Accounts!F$4,""
),IF(AND(B70="OA",Cases!B70="3"),Accounts!F$4,""
),IF(AND(B70="OA",Cases!B70="Z"),Accounts!D$4,""
)
)
),IF(OR(Cases!C70="D",Cases!C70="G",Cases!C70="O",Cases!C70="H",Cases!C70="M",AND(Cases!D70="I",Cases!C70="C"),AND(Cases!D70="I",Cases!C70="F")),IF(M70="DA",Accounts!B$3,CONCATENATE(
IF(B70="EB",Accounts!D$3,""
),IF(B70="EL",Accounts!F$3,""
),IF(AND(B70="OA",Cases!B70="3"),Accounts!F$3,""
),IF(AND(B70="OA",Cases!B70="Z"),Accounts!D$3,""
)
)
),IF(M70="DA",Accounts!B$12,CONCATENATE(
IF(B70="EB",Accounts!D$12,""
),IF(B70="EL",Accounts!F$12,""
),IF(AND(B70="OA",Cases!B70="3"),Accounts!F$12,""
),IF(AND(B70="OA",Cases!B70="Z"),Accounts!D$12,""
)
)
)
)
))</f>
        <v>Electra számlatípus-művelettípus ts</v>
      </c>
      <c r="S70" t="str">
        <f>IF(OR(Cases!C70="K",Cases!C70="L"),IF(M70="DA",Accounts!C$1,CONCATENATE(
   IF(B70="EB",Accounts!E$1,""
   ),IF(B70="EL",Accounts!G$1,""
   ),IF(AND(B70="OA",Cases!B70="3"),Accounts!G$1,""
   ),IF(AND(B70="OA",Cases!B70="Z"),Accounts!E$1,""
   )
  )
 ),IF(OR(Cases!C70="B",Cases!C70="I",Cases!C70="O",Cases!C70="J",Cases!C70="H"),IF(M70="DA",Accounts!C$4,CONCATENATE(
   IF(B70="EB",Accounts!E$4,""
   ),IF(B70="EL",Accounts!G$4,""
   ),IF(AND(B70="OA",Cases!B70="3"),Accounts!G$4,""
   ),IF(AND(B70="OA",Cases!B70="Z"),Accounts!E$4,""
   )
  )
 ),IF(OR(Cases!C70="D",Cases!C70="G",Cases!C70="O",Cases!C70="H",Cases!C70="M",AND(Cases!D70="I",Cases!C70="C"),AND(Cases!D70="I",Cases!C70="F")),IF(M70="DA",Accounts!C$3,CONCATENATE(
   IF(B70="EB",Accounts!E$3,""
   ),IF(B70="EL",Accounts!G$3,""
   ),IF(AND(B70="OA",Cases!B70="3"),Accounts!G$3,""
   ),IF(AND(B70="OA",Cases!B70="Z"),Accounts!E$3,""
   )
  )
 ),IF(M70="DA",Accounts!C$12,CONCATENATE(
   IF(B70="EB",Accounts!E$12,""
   ),IF(B70="EL",Accounts!G$12,""
   ),IF(AND(B70="OA",Cases!B70="3"),Accounts!G$12,""
   ),IF(AND(B70="OA",Cases!B70="Z"),Accounts!E$12,""
   )
  )
 )
)
))</f>
        <v>HU23104000234948495670481016</v>
      </c>
      <c r="T70" t="str">
        <f>IF(Cases!F70="SHA","SLEV",IF(Cases!F70="OUR","DEBT",IF(Cases!F70="BEN","CRED","")))</f>
        <v/>
      </c>
      <c r="U70" s="5" t="str">
        <f>IF(Cases!H70="N","Instrukciók","")</f>
        <v/>
      </c>
      <c r="V70" s="5" t="str">
        <f>IF(Cases!E70="I","URGP","")</f>
        <v/>
      </c>
      <c r="W70" t="str">
        <f>Cases!L70</f>
        <v>Közl-033-Elektra/Ebank KKV-KötelezettSzla FCY-FCY-EQ átvezetés-Konverziós-EgyediÁrf/NonSTP-KöltsVis Nincs</v>
      </c>
    </row>
    <row r="71" spans="1:23" x14ac:dyDescent="0.3">
      <c r="A71" t="str">
        <f>CONCATENATE(IF(B71="EB",CONCATENATE(IF(Cases!B71&lt;&gt;"7","EBNG","EBNL"),TEXT(Refszámok!$B$1+ROW()-2,"000000000000")),""),IF(B71="EL",CONCATENATE("E",TEXT(Refszámok!$B$2+ROW()-2,"0000000000"),"00001"),""),IF(B71="OA",CONCATENATE("EBNGOA",TEXT(Refszámok!$B$3+ROW()-2,"0000000000")),""))</f>
        <v>E000010107000001</v>
      </c>
      <c r="B71" t="str">
        <f>CONCATENATE(IF(Cases!B71="E","EL",""),IF(Cases!B71="B","EB",""),IF(Cases!B71="Q","EB",""),IF(Cases!B71="7","EB",""),IF(Cases!B71="Z","OA",""),IF(Cases!B71="3","OA",""))</f>
        <v>EL</v>
      </c>
      <c r="C71" t="str">
        <f t="shared" si="5"/>
        <v>E000010107000001</v>
      </c>
      <c r="D71" t="str">
        <f>IF(Cases!K71="Y","2018-11-10","")</f>
        <v/>
      </c>
      <c r="E71" s="5" t="str">
        <f>IF(Cases!C71="Q","BANKKÁRTYA ELSZ",IF(OR(Cases!C71="A",Cases!C71="E",Cases!C71="B",Cases!C71="K",Cases!C71="M"),CONCATENATE(IF(B71="EB",Accounts!B$7,""),IF(B71="EL",Accounts!B$8,""),IF(AND(B71="OA",Cases!B71="3"),Accounts!B$8,""),IF(AND(B71="OA",Cases!B71="Z"),Accounts!B$7,"")),CONCATENATE(IF(B71="EB",Accounts!B$9,""),IF(B71="EL",Accounts!B$10,""),IF(AND(B71="OA",Cases!B71="3"),Accounts!B$10,""),IF(AND(B71="OA",Cases!B71="Z"),Accounts!B$9,""))))</f>
        <v>Electra számlatípus-művelettípus EUR</v>
      </c>
      <c r="F71" s="5" t="str">
        <f>IF(Cases!C71="Q","0983731042101",IF(OR(Cases!C71="A",Cases!C71="E",Cases!C71="B",Cases!C71="K",Cases!C71="M"),CONCATENATE(IF(B71="EB",Accounts!C$7,""),IF(B71="EL",Accounts!C$8,""),IF(AND(B71="OA",Cases!B71="3"),Accounts!C$8,""),IF(AND(B71="OA",Cases!B71="Z"),Accounts!C$7,"")),CONCATENATE(IF(B71="EB",Accounts!C$9,""),IF(B71="EL",Accounts!C$10,""),IF(AND(B71="OA",Cases!B71="3"),Accounts!C$10,""),IF(AND(B71="OA",Cases!B71="Z"),Accounts!C$9,""))))</f>
        <v>00021018F0119</v>
      </c>
      <c r="G71" t="s">
        <v>17</v>
      </c>
      <c r="H71" s="5" t="str">
        <f t="shared" si="6"/>
        <v>Electra számlatípus-művelettípus EUR</v>
      </c>
      <c r="I71" t="s">
        <v>18</v>
      </c>
      <c r="J71" t="str">
        <f t="shared" si="7"/>
        <v>E000010107000001</v>
      </c>
      <c r="K71" t="str">
        <f t="shared" si="8"/>
        <v>E000010107000001</v>
      </c>
      <c r="L71" s="2" t="s">
        <v>22</v>
      </c>
      <c r="M71" s="2" t="str">
        <f>IF(OR(Cases!C71="A",Cases!C71="C",Cases!C71="G",Cases!C71="J",Cases!C71="O"),"DV","DA")</f>
        <v>DV</v>
      </c>
      <c r="N71" t="s">
        <v>1207</v>
      </c>
      <c r="O71" t="str">
        <f>IF(OR(Cases!C71="A",Cases!C71="B",Cases!C71="C",Cases!C71="E",Cases!C71="F",Cases!C71="I",Cases!C71="J",Cases!C71="K",Cases!C71="L",Cases!C71="Q"),"EUR","HUF")</f>
        <v>EUR</v>
      </c>
      <c r="P71" s="5" t="str">
        <f t="shared" si="9"/>
        <v>1.3</v>
      </c>
      <c r="Q71" t="str">
        <f>IF(Cases!I71="Y","INTC","")</f>
        <v>INTC</v>
      </c>
      <c r="R71" t="str">
        <f>IF(OR(Cases!C71="K",Cases!C71="L"),IF(M71="DA",Accounts!B$1,CONCATENATE(
IF(B71="EB",Accounts!D$1,""
),IF(B71="EL",Accounts!F$1,""
),IF(AND(B71="OA",Cases!B71="3"),Accounts!F$1,""
),IF(AND(B71="OA",Cases!B71="Z"),Accounts!D$1,""
)
)
),IF(OR(Cases!C71="B",Cases!C71="I",Cases!C71="O",Cases!C71="J",Cases!C71="H"),IF(M71="DA",Accounts!B$4,CONCATENATE(
IF(B71="EB",Accounts!D$4,""
),IF(B71="EL",Accounts!F$4,""
),IF(AND(B71="OA",Cases!B71="3"),Accounts!F$4,""
),IF(AND(B71="OA",Cases!B71="Z"),Accounts!D$4,""
)
)
),IF(OR(Cases!C71="D",Cases!C71="G",Cases!C71="O",Cases!C71="H",Cases!C71="M",AND(Cases!D71="I",Cases!C71="C"),AND(Cases!D71="I",Cases!C71="F")),IF(M71="DA",Accounts!B$3,CONCATENATE(
IF(B71="EB",Accounts!D$3,""
),IF(B71="EL",Accounts!F$3,""
),IF(AND(B71="OA",Cases!B71="3"),Accounts!F$3,""
),IF(AND(B71="OA",Cases!B71="Z"),Accounts!D$3,""
)
)
),IF(M71="DA",Accounts!B$12,CONCATENATE(
IF(B71="EB",Accounts!D$12,""
),IF(B71="EL",Accounts!F$12,""
),IF(AND(B71="OA",Cases!B71="3"),Accounts!F$12,""
),IF(AND(B71="OA",Cases!B71="Z"),Accounts!D$12,""
)
)
)
)
))</f>
        <v>Electra számlatípus-művelettípus ts</v>
      </c>
      <c r="S71" t="str">
        <f>IF(OR(Cases!C71="K",Cases!C71="L"),IF(M71="DA",Accounts!C$1,CONCATENATE(
   IF(B71="EB",Accounts!E$1,""
   ),IF(B71="EL",Accounts!G$1,""
   ),IF(AND(B71="OA",Cases!B71="3"),Accounts!G$1,""
   ),IF(AND(B71="OA",Cases!B71="Z"),Accounts!E$1,""
   )
  )
 ),IF(OR(Cases!C71="B",Cases!C71="I",Cases!C71="O",Cases!C71="J",Cases!C71="H"),IF(M71="DA",Accounts!C$4,CONCATENATE(
   IF(B71="EB",Accounts!E$4,""
   ),IF(B71="EL",Accounts!G$4,""
   ),IF(AND(B71="OA",Cases!B71="3"),Accounts!G$4,""
   ),IF(AND(B71="OA",Cases!B71="Z"),Accounts!E$4,""
   )
  )
 ),IF(OR(Cases!C71="D",Cases!C71="G",Cases!C71="O",Cases!C71="H",Cases!C71="M",AND(Cases!D71="I",Cases!C71="C"),AND(Cases!D71="I",Cases!C71="F")),IF(M71="DA",Accounts!C$3,CONCATENATE(
   IF(B71="EB",Accounts!E$3,""
   ),IF(B71="EL",Accounts!G$3,""
   ),IF(AND(B71="OA",Cases!B71="3"),Accounts!G$3,""
   ),IF(AND(B71="OA",Cases!B71="Z"),Accounts!E$3,""
   )
  )
 ),IF(M71="DA",Accounts!C$12,CONCATENATE(
   IF(B71="EB",Accounts!E$12,""
   ),IF(B71="EL",Accounts!G$12,""
   ),IF(AND(B71="OA",Cases!B71="3"),Accounts!G$12,""
   ),IF(AND(B71="OA",Cases!B71="Z"),Accounts!E$12,""
   )
  )
 )
)
))</f>
        <v>HU23104000234948495670481016</v>
      </c>
      <c r="T71" t="str">
        <f>IF(Cases!F71="SHA","SLEV",IF(Cases!F71="OUR","DEBT",IF(Cases!F71="BEN","CRED","")))</f>
        <v/>
      </c>
      <c r="U71" s="5" t="str">
        <f>IF(Cases!H71="N","Instrukciók","")</f>
        <v/>
      </c>
      <c r="V71" s="5" t="str">
        <f>IF(Cases!E71="I","URGP","")</f>
        <v/>
      </c>
      <c r="W71" t="str">
        <f>Cases!L71</f>
        <v>Közl-033-Elektra/Ebank KKV-KötelezettSzla FCY-FCY-EQ átvezetés-InterCompany-Konverziós-EgyediÁrf/NonSTP-KöltsVis Nincs</v>
      </c>
    </row>
    <row r="72" spans="1:23" x14ac:dyDescent="0.3">
      <c r="A72" t="str">
        <f>CONCATENATE(IF(B72="EB",CONCATENATE(IF(Cases!B72&lt;&gt;"7","EBNG","EBNL"),TEXT(Refszámok!$B$1+ROW()-2,"000000000000")),""),IF(B72="EL",CONCATENATE("E",TEXT(Refszámok!$B$2+ROW()-2,"0000000000"),"00001"),""),IF(B72="OA",CONCATENATE("EBNGOA",TEXT(Refszámok!$B$3+ROW()-2,"0000000000")),""))</f>
        <v>E000010107100001</v>
      </c>
      <c r="B72" t="str">
        <f>CONCATENATE(IF(Cases!B72="E","EL",""),IF(Cases!B72="B","EB",""),IF(Cases!B72="Q","EB",""),IF(Cases!B72="7","EB",""),IF(Cases!B72="Z","OA",""),IF(Cases!B72="3","OA",""))</f>
        <v>EL</v>
      </c>
      <c r="C72" t="str">
        <f t="shared" si="5"/>
        <v>E000010107100001</v>
      </c>
      <c r="D72" t="str">
        <f>IF(Cases!K72="Y","2018-11-10","")</f>
        <v/>
      </c>
      <c r="E72" s="5" t="str">
        <f>IF(Cases!C72="Q","BANKKÁRTYA ELSZ",IF(OR(Cases!C72="A",Cases!C72="E",Cases!C72="B",Cases!C72="K",Cases!C72="M"),CONCATENATE(IF(B72="EB",Accounts!B$7,""),IF(B72="EL",Accounts!B$8,""),IF(AND(B72="OA",Cases!B72="3"),Accounts!B$8,""),IF(AND(B72="OA",Cases!B72="Z"),Accounts!B$7,"")),CONCATENATE(IF(B72="EB",Accounts!B$9,""),IF(B72="EL",Accounts!B$10,""),IF(AND(B72="OA",Cases!B72="3"),Accounts!B$10,""),IF(AND(B72="OA",Cases!B72="Z"),Accounts!B$9,""))))</f>
        <v>Electra számlatípus-művelettípus EUR</v>
      </c>
      <c r="F72" s="5" t="str">
        <f>IF(Cases!C72="Q","0983731042101",IF(OR(Cases!C72="A",Cases!C72="E",Cases!C72="B",Cases!C72="K",Cases!C72="M"),CONCATENATE(IF(B72="EB",Accounts!C$7,""),IF(B72="EL",Accounts!C$8,""),IF(AND(B72="OA",Cases!B72="3"),Accounts!C$8,""),IF(AND(B72="OA",Cases!B72="Z"),Accounts!C$7,"")),CONCATENATE(IF(B72="EB",Accounts!C$9,""),IF(B72="EL",Accounts!C$10,""),IF(AND(B72="OA",Cases!B72="3"),Accounts!C$10,""),IF(AND(B72="OA",Cases!B72="Z"),Accounts!C$9,""))))</f>
        <v>00021018F0119</v>
      </c>
      <c r="G72" t="s">
        <v>17</v>
      </c>
      <c r="H72" s="5" t="str">
        <f t="shared" si="6"/>
        <v>Electra számlatípus-művelettípus EUR</v>
      </c>
      <c r="I72" t="s">
        <v>18</v>
      </c>
      <c r="J72" t="str">
        <f t="shared" si="7"/>
        <v>E000010107100001</v>
      </c>
      <c r="K72" t="str">
        <f t="shared" si="8"/>
        <v>E000010107100001</v>
      </c>
      <c r="L72" s="2" t="s">
        <v>22</v>
      </c>
      <c r="M72" s="2" t="str">
        <f>IF(OR(Cases!C72="A",Cases!C72="C",Cases!C72="G",Cases!C72="J",Cases!C72="O"),"DV","DA")</f>
        <v>DA</v>
      </c>
      <c r="N72" t="s">
        <v>1207</v>
      </c>
      <c r="O72" t="str">
        <f>IF(OR(Cases!C72="A",Cases!C72="B",Cases!C72="C",Cases!C72="E",Cases!C72="F",Cases!C72="I",Cases!C72="J",Cases!C72="K",Cases!C72="L",Cases!C72="Q"),"EUR","HUF")</f>
        <v>EUR</v>
      </c>
      <c r="P72" s="5" t="str">
        <f t="shared" si="9"/>
        <v>1.3</v>
      </c>
      <c r="Q72" t="str">
        <f>IF(Cases!I72="Y","INTC","")</f>
        <v/>
      </c>
      <c r="R72" t="str">
        <f>IF(OR(Cases!C72="K",Cases!C72="L"),IF(M72="DA",Accounts!B$1,CONCATENATE(
IF(B72="EB",Accounts!D$1,""
),IF(B72="EL",Accounts!F$1,""
),IF(AND(B72="OA",Cases!B72="3"),Accounts!F$1,""
),IF(AND(B72="OA",Cases!B72="Z"),Accounts!D$1,""
)
)
),IF(OR(Cases!C72="B",Cases!C72="I",Cases!C72="O",Cases!C72="J",Cases!C72="H"),IF(M72="DA",Accounts!B$4,CONCATENATE(
IF(B72="EB",Accounts!D$4,""
),IF(B72="EL",Accounts!F$4,""
),IF(AND(B72="OA",Cases!B72="3"),Accounts!F$4,""
),IF(AND(B72="OA",Cases!B72="Z"),Accounts!D$4,""
)
)
),IF(OR(Cases!C72="D",Cases!C72="G",Cases!C72="O",Cases!C72="H",Cases!C72="M",AND(Cases!D72="I",Cases!C72="C"),AND(Cases!D72="I",Cases!C72="F")),IF(M72="DA",Accounts!B$3,CONCATENATE(
IF(B72="EB",Accounts!D$3,""
),IF(B72="EL",Accounts!F$3,""
),IF(AND(B72="OA",Cases!B72="3"),Accounts!F$3,""
),IF(AND(B72="OA",Cases!B72="Z"),Accounts!D$3,""
)
)
),IF(M72="DA",Accounts!B$12,CONCATENATE(
IF(B72="EB",Accounts!D$12,""
),IF(B72="EL",Accounts!F$12,""
),IF(AND(B72="OA",Cases!B72="3"),Accounts!F$12,""
),IF(AND(B72="OA",Cases!B72="Z"),Accounts!D$12,""
)
)
)
)
))</f>
        <v>SZIKSZAI TAMARA</v>
      </c>
      <c r="S72" t="str">
        <f>IF(OR(Cases!C72="K",Cases!C72="L"),IF(M72="DA",Accounts!C$1,CONCATENATE(
   IF(B72="EB",Accounts!E$1,""
   ),IF(B72="EL",Accounts!G$1,""
   ),IF(AND(B72="OA",Cases!B72="3"),Accounts!G$1,""
   ),IF(AND(B72="OA",Cases!B72="Z"),Accounts!E$1,""
   )
  )
 ),IF(OR(Cases!C72="B",Cases!C72="I",Cases!C72="O",Cases!C72="J",Cases!C72="H"),IF(M72="DA",Accounts!C$4,CONCATENATE(
   IF(B72="EB",Accounts!E$4,""
   ),IF(B72="EL",Accounts!G$4,""
   ),IF(AND(B72="OA",Cases!B72="3"),Accounts!G$4,""
   ),IF(AND(B72="OA",Cases!B72="Z"),Accounts!E$4,""
   )
  )
 ),IF(OR(Cases!C72="D",Cases!C72="G",Cases!C72="O",Cases!C72="H",Cases!C72="M",AND(Cases!D72="I",Cases!C72="C"),AND(Cases!D72="I",Cases!C72="F")),IF(M72="DA",Accounts!C$3,CONCATENATE(
   IF(B72="EB",Accounts!E$3,""
   ),IF(B72="EL",Accounts!G$3,""
   ),IF(AND(B72="OA",Cases!B72="3"),Accounts!G$3,""
   ),IF(AND(B72="OA",Cases!B72="Z"),Accounts!E$3,""
   )
  )
 ),IF(M72="DA",Accounts!C$12,CONCATENATE(
   IF(B72="EB",Accounts!E$12,""
   ),IF(B72="EL",Accounts!G$12,""
   ),IF(AND(B72="OA",Cases!B72="3"),Accounts!G$12,""
   ),IF(AND(B72="OA",Cases!B72="Z"),Accounts!E$12,""
   )
  )
 )
)
))</f>
        <v>HU20104000237157565454551000</v>
      </c>
      <c r="T72" t="str">
        <f>IF(Cases!F72="SHA","SLEV",IF(Cases!F72="OUR","DEBT",IF(Cases!F72="BEN","CRED","")))</f>
        <v/>
      </c>
      <c r="U72" s="5" t="str">
        <f>IF(Cases!H72="N","Instrukciók","")</f>
        <v/>
      </c>
      <c r="V72" s="5" t="str">
        <f>IF(Cases!E72="I","URGP","")</f>
        <v>URGP</v>
      </c>
      <c r="W72" t="str">
        <f>Cases!L72</f>
        <v>Közl-034-Elektra/Ebank KKV-KötelezettSzla FCY-FCY-EQ átutalás-Konverziós-Sürgős/AzonKonv-EgyediÁrf/NonSTP-KöltsVis Nincs</v>
      </c>
    </row>
    <row r="73" spans="1:23" x14ac:dyDescent="0.3">
      <c r="A73" t="str">
        <f>CONCATENATE(IF(B73="EB",CONCATENATE(IF(Cases!B73&lt;&gt;"7","EBNG","EBNL"),TEXT(Refszámok!$B$1+ROW()-2,"000000000000")),""),IF(B73="EL",CONCATENATE("E",TEXT(Refszámok!$B$2+ROW()-2,"0000000000"),"00001"),""),IF(B73="OA",CONCATENATE("EBNGOA",TEXT(Refszámok!$B$3+ROW()-2,"0000000000")),""))</f>
        <v>E000010107200001</v>
      </c>
      <c r="B73" t="str">
        <f>CONCATENATE(IF(Cases!B73="E","EL",""),IF(Cases!B73="B","EB",""),IF(Cases!B73="Q","EB",""),IF(Cases!B73="7","EB",""),IF(Cases!B73="Z","OA",""),IF(Cases!B73="3","OA",""))</f>
        <v>EL</v>
      </c>
      <c r="C73" t="str">
        <f t="shared" si="5"/>
        <v>E000010107200001</v>
      </c>
      <c r="D73" t="str">
        <f>IF(Cases!K73="Y","2018-11-10","")</f>
        <v/>
      </c>
      <c r="E73" s="5" t="str">
        <f>IF(Cases!C73="Q","BANKKÁRTYA ELSZ",IF(OR(Cases!C73="A",Cases!C73="E",Cases!C73="B",Cases!C73="K",Cases!C73="M"),CONCATENATE(IF(B73="EB",Accounts!B$7,""),IF(B73="EL",Accounts!B$8,""),IF(AND(B73="OA",Cases!B73="3"),Accounts!B$8,""),IF(AND(B73="OA",Cases!B73="Z"),Accounts!B$7,"")),CONCATENATE(IF(B73="EB",Accounts!B$9,""),IF(B73="EL",Accounts!B$10,""),IF(AND(B73="OA",Cases!B73="3"),Accounts!B$10,""),IF(AND(B73="OA",Cases!B73="Z"),Accounts!B$9,""))))</f>
        <v>Electra számlatípus-művelettípus EUR</v>
      </c>
      <c r="F73" s="5" t="str">
        <f>IF(Cases!C73="Q","0983731042101",IF(OR(Cases!C73="A",Cases!C73="E",Cases!C73="B",Cases!C73="K",Cases!C73="M"),CONCATENATE(IF(B73="EB",Accounts!C$7,""),IF(B73="EL",Accounts!C$8,""),IF(AND(B73="OA",Cases!B73="3"),Accounts!C$8,""),IF(AND(B73="OA",Cases!B73="Z"),Accounts!C$7,"")),CONCATENATE(IF(B73="EB",Accounts!C$9,""),IF(B73="EL",Accounts!C$10,""),IF(AND(B73="OA",Cases!B73="3"),Accounts!C$10,""),IF(AND(B73="OA",Cases!B73="Z"),Accounts!C$9,""))))</f>
        <v>00021018F0119</v>
      </c>
      <c r="G73" t="s">
        <v>17</v>
      </c>
      <c r="H73" s="5" t="str">
        <f t="shared" si="6"/>
        <v>Electra számlatípus-művelettípus EUR</v>
      </c>
      <c r="I73" t="s">
        <v>18</v>
      </c>
      <c r="J73" t="str">
        <f t="shared" si="7"/>
        <v>E000010107200001</v>
      </c>
      <c r="K73" t="str">
        <f t="shared" si="8"/>
        <v>E000010107200001</v>
      </c>
      <c r="L73" s="2" t="s">
        <v>22</v>
      </c>
      <c r="M73" s="2" t="str">
        <f>IF(OR(Cases!C73="A",Cases!C73="C",Cases!C73="G",Cases!C73="J",Cases!C73="O"),"DV","DA")</f>
        <v>DA</v>
      </c>
      <c r="N73" t="s">
        <v>1207</v>
      </c>
      <c r="O73" t="str">
        <f>IF(OR(Cases!C73="A",Cases!C73="B",Cases!C73="C",Cases!C73="E",Cases!C73="F",Cases!C73="I",Cases!C73="J",Cases!C73="K",Cases!C73="L",Cases!C73="Q"),"EUR","HUF")</f>
        <v>EUR</v>
      </c>
      <c r="P73" s="5" t="str">
        <f t="shared" si="9"/>
        <v>1.3</v>
      </c>
      <c r="Q73" t="str">
        <f>IF(Cases!I73="Y","INTC","")</f>
        <v/>
      </c>
      <c r="R73" t="str">
        <f>IF(OR(Cases!C73="K",Cases!C73="L"),IF(M73="DA",Accounts!B$1,CONCATENATE(
IF(B73="EB",Accounts!D$1,""
),IF(B73="EL",Accounts!F$1,""
),IF(AND(B73="OA",Cases!B73="3"),Accounts!F$1,""
),IF(AND(B73="OA",Cases!B73="Z"),Accounts!D$1,""
)
)
),IF(OR(Cases!C73="B",Cases!C73="I",Cases!C73="O",Cases!C73="J",Cases!C73="H"),IF(M73="DA",Accounts!B$4,CONCATENATE(
IF(B73="EB",Accounts!D$4,""
),IF(B73="EL",Accounts!F$4,""
),IF(AND(B73="OA",Cases!B73="3"),Accounts!F$4,""
),IF(AND(B73="OA",Cases!B73="Z"),Accounts!D$4,""
)
)
),IF(OR(Cases!C73="D",Cases!C73="G",Cases!C73="O",Cases!C73="H",Cases!C73="M",AND(Cases!D73="I",Cases!C73="C"),AND(Cases!D73="I",Cases!C73="F")),IF(M73="DA",Accounts!B$3,CONCATENATE(
IF(B73="EB",Accounts!D$3,""
),IF(B73="EL",Accounts!F$3,""
),IF(AND(B73="OA",Cases!B73="3"),Accounts!F$3,""
),IF(AND(B73="OA",Cases!B73="Z"),Accounts!D$3,""
)
)
),IF(M73="DA",Accounts!B$12,CONCATENATE(
IF(B73="EB",Accounts!D$12,""
),IF(B73="EL",Accounts!F$12,""
),IF(AND(B73="OA",Cases!B73="3"),Accounts!F$12,""
),IF(AND(B73="OA",Cases!B73="Z"),Accounts!D$12,""
)
)
)
)
))</f>
        <v>SZIKSZAI TAMARA</v>
      </c>
      <c r="S73" t="str">
        <f>IF(OR(Cases!C73="K",Cases!C73="L"),IF(M73="DA",Accounts!C$1,CONCATENATE(
   IF(B73="EB",Accounts!E$1,""
   ),IF(B73="EL",Accounts!G$1,""
   ),IF(AND(B73="OA",Cases!B73="3"),Accounts!G$1,""
   ),IF(AND(B73="OA",Cases!B73="Z"),Accounts!E$1,""
   )
  )
 ),IF(OR(Cases!C73="B",Cases!C73="I",Cases!C73="O",Cases!C73="J",Cases!C73="H"),IF(M73="DA",Accounts!C$4,CONCATENATE(
   IF(B73="EB",Accounts!E$4,""
   ),IF(B73="EL",Accounts!G$4,""
   ),IF(AND(B73="OA",Cases!B73="3"),Accounts!G$4,""
   ),IF(AND(B73="OA",Cases!B73="Z"),Accounts!E$4,""
   )
  )
 ),IF(OR(Cases!C73="D",Cases!C73="G",Cases!C73="O",Cases!C73="H",Cases!C73="M",AND(Cases!D73="I",Cases!C73="C"),AND(Cases!D73="I",Cases!C73="F")),IF(M73="DA",Accounts!C$3,CONCATENATE(
   IF(B73="EB",Accounts!E$3,""
   ),IF(B73="EL",Accounts!G$3,""
   ),IF(AND(B73="OA",Cases!B73="3"),Accounts!G$3,""
   ),IF(AND(B73="OA",Cases!B73="Z"),Accounts!E$3,""
   )
  )
 ),IF(M73="DA",Accounts!C$12,CONCATENATE(
   IF(B73="EB",Accounts!E$12,""
   ),IF(B73="EL",Accounts!G$12,""
   ),IF(AND(B73="OA",Cases!B73="3"),Accounts!G$12,""
   ),IF(AND(B73="OA",Cases!B73="Z"),Accounts!E$12,""
   )
  )
 )
)
))</f>
        <v>HU20104000237157565454551000</v>
      </c>
      <c r="T73" t="str">
        <f>IF(Cases!F73="SHA","SLEV",IF(Cases!F73="OUR","DEBT",IF(Cases!F73="BEN","CRED","")))</f>
        <v/>
      </c>
      <c r="U73" s="5" t="str">
        <f>IF(Cases!H73="N","Instrukciók","")</f>
        <v/>
      </c>
      <c r="V73" s="5" t="str">
        <f>IF(Cases!E73="I","URGP","")</f>
        <v/>
      </c>
      <c r="W73" t="str">
        <f>Cases!L73</f>
        <v>Közl-034-Elektra/Ebank KKV-KötelezettSzla FCY-FCY-EQ átutalás-Konverziós-EgyediÁrf/NonSTP-KöltsVis Nincs</v>
      </c>
    </row>
    <row r="74" spans="1:23" x14ac:dyDescent="0.3">
      <c r="A74" t="str">
        <f>CONCATENATE(IF(B74="EB",CONCATENATE(IF(Cases!B74&lt;&gt;"7","EBNG","EBNL"),TEXT(Refszámok!$B$1+ROW()-2,"000000000000")),""),IF(B74="EL",CONCATENATE("E",TEXT(Refszámok!$B$2+ROW()-2,"0000000000"),"00001"),""),IF(B74="OA",CONCATENATE("EBNGOA",TEXT(Refszámok!$B$3+ROW()-2,"0000000000")),""))</f>
        <v>E000010107300001</v>
      </c>
      <c r="B74" t="str">
        <f>CONCATENATE(IF(Cases!B74="E","EL",""),IF(Cases!B74="B","EB",""),IF(Cases!B74="Q","EB",""),IF(Cases!B74="7","EB",""),IF(Cases!B74="Z","OA",""),IF(Cases!B74="3","OA",""))</f>
        <v>EL</v>
      </c>
      <c r="C74" t="str">
        <f t="shared" si="5"/>
        <v>E000010107300001</v>
      </c>
      <c r="D74" t="str">
        <f>IF(Cases!K74="Y","2018-11-10","")</f>
        <v/>
      </c>
      <c r="E74" s="5" t="str">
        <f>IF(Cases!C74="Q","BANKKÁRTYA ELSZ",IF(OR(Cases!C74="A",Cases!C74="E",Cases!C74="B",Cases!C74="K",Cases!C74="M"),CONCATENATE(IF(B74="EB",Accounts!B$7,""),IF(B74="EL",Accounts!B$8,""),IF(AND(B74="OA",Cases!B74="3"),Accounts!B$8,""),IF(AND(B74="OA",Cases!B74="Z"),Accounts!B$7,"")),CONCATENATE(IF(B74="EB",Accounts!B$9,""),IF(B74="EL",Accounts!B$10,""),IF(AND(B74="OA",Cases!B74="3"),Accounts!B$10,""),IF(AND(B74="OA",Cases!B74="Z"),Accounts!B$9,""))))</f>
        <v>Electra számlatípus-művelettípus EUR</v>
      </c>
      <c r="F74" s="5" t="str">
        <f>IF(Cases!C74="Q","0983731042101",IF(OR(Cases!C74="A",Cases!C74="E",Cases!C74="B",Cases!C74="K",Cases!C74="M"),CONCATENATE(IF(B74="EB",Accounts!C$7,""),IF(B74="EL",Accounts!C$8,""),IF(AND(B74="OA",Cases!B74="3"),Accounts!C$8,""),IF(AND(B74="OA",Cases!B74="Z"),Accounts!C$7,"")),CONCATENATE(IF(B74="EB",Accounts!C$9,""),IF(B74="EL",Accounts!C$10,""),IF(AND(B74="OA",Cases!B74="3"),Accounts!C$10,""),IF(AND(B74="OA",Cases!B74="Z"),Accounts!C$9,""))))</f>
        <v>00021018F0119</v>
      </c>
      <c r="G74" t="s">
        <v>17</v>
      </c>
      <c r="H74" s="5" t="str">
        <f t="shared" si="6"/>
        <v>Electra számlatípus-művelettípus EUR</v>
      </c>
      <c r="I74" t="s">
        <v>18</v>
      </c>
      <c r="J74" t="str">
        <f t="shared" si="7"/>
        <v>E000010107300001</v>
      </c>
      <c r="K74" t="str">
        <f t="shared" si="8"/>
        <v>E000010107300001</v>
      </c>
      <c r="L74" s="2" t="s">
        <v>22</v>
      </c>
      <c r="M74" s="2" t="str">
        <f>IF(OR(Cases!C74="A",Cases!C74="C",Cases!C74="G",Cases!C74="J",Cases!C74="O"),"DV","DA")</f>
        <v>DA</v>
      </c>
      <c r="N74" t="s">
        <v>1207</v>
      </c>
      <c r="O74" t="str">
        <f>IF(OR(Cases!C74="A",Cases!C74="B",Cases!C74="C",Cases!C74="E",Cases!C74="F",Cases!C74="I",Cases!C74="J",Cases!C74="K",Cases!C74="L",Cases!C74="Q"),"EUR","HUF")</f>
        <v>EUR</v>
      </c>
      <c r="P74" s="5" t="str">
        <f t="shared" si="9"/>
        <v>1.3</v>
      </c>
      <c r="Q74" t="str">
        <f>IF(Cases!I74="Y","INTC","")</f>
        <v>INTC</v>
      </c>
      <c r="R74" t="str">
        <f>IF(OR(Cases!C74="K",Cases!C74="L"),IF(M74="DA",Accounts!B$1,CONCATENATE(
IF(B74="EB",Accounts!D$1,""
),IF(B74="EL",Accounts!F$1,""
),IF(AND(B74="OA",Cases!B74="3"),Accounts!F$1,""
),IF(AND(B74="OA",Cases!B74="Z"),Accounts!D$1,""
)
)
),IF(OR(Cases!C74="B",Cases!C74="I",Cases!C74="O",Cases!C74="J",Cases!C74="H"),IF(M74="DA",Accounts!B$4,CONCATENATE(
IF(B74="EB",Accounts!D$4,""
),IF(B74="EL",Accounts!F$4,""
),IF(AND(B74="OA",Cases!B74="3"),Accounts!F$4,""
),IF(AND(B74="OA",Cases!B74="Z"),Accounts!D$4,""
)
)
),IF(OR(Cases!C74="D",Cases!C74="G",Cases!C74="O",Cases!C74="H",Cases!C74="M",AND(Cases!D74="I",Cases!C74="C"),AND(Cases!D74="I",Cases!C74="F")),IF(M74="DA",Accounts!B$3,CONCATENATE(
IF(B74="EB",Accounts!D$3,""
),IF(B74="EL",Accounts!F$3,""
),IF(AND(B74="OA",Cases!B74="3"),Accounts!F$3,""
),IF(AND(B74="OA",Cases!B74="Z"),Accounts!D$3,""
)
)
),IF(M74="DA",Accounts!B$12,CONCATENATE(
IF(B74="EB",Accounts!D$12,""
),IF(B74="EL",Accounts!F$12,""
),IF(AND(B74="OA",Cases!B74="3"),Accounts!F$12,""
),IF(AND(B74="OA",Cases!B74="Z"),Accounts!D$12,""
)
)
)
)
))</f>
        <v>SZIKSZAI TAMARA EUR</v>
      </c>
      <c r="S74" t="str">
        <f>IF(OR(Cases!C74="K",Cases!C74="L"),IF(M74="DA",Accounts!C$1,CONCATENATE(
   IF(B74="EB",Accounts!E$1,""
   ),IF(B74="EL",Accounts!G$1,""
   ),IF(AND(B74="OA",Cases!B74="3"),Accounts!G$1,""
   ),IF(AND(B74="OA",Cases!B74="Z"),Accounts!E$1,""
   )
  )
 ),IF(OR(Cases!C74="B",Cases!C74="I",Cases!C74="O",Cases!C74="J",Cases!C74="H"),IF(M74="DA",Accounts!C$4,CONCATENATE(
   IF(B74="EB",Accounts!E$4,""
   ),IF(B74="EL",Accounts!G$4,""
   ),IF(AND(B74="OA",Cases!B74="3"),Accounts!G$4,""
   ),IF(AND(B74="OA",Cases!B74="Z"),Accounts!E$4,""
   )
  )
 ),IF(OR(Cases!C74="D",Cases!C74="G",Cases!C74="O",Cases!C74="H",Cases!C74="M",AND(Cases!D74="I",Cases!C74="C"),AND(Cases!D74="I",Cases!C74="F")),IF(M74="DA",Accounts!C$3,CONCATENATE(
   IF(B74="EB",Accounts!E$3,""
   ),IF(B74="EL",Accounts!G$3,""
   ),IF(AND(B74="OA",Cases!B74="3"),Accounts!G$3,""
   ),IF(AND(B74="OA",Cases!B74="Z"),Accounts!E$3,""
   )
  )
 ),IF(M74="DA",Accounts!C$12,CONCATENATE(
   IF(B74="EB",Accounts!E$12,""
   ),IF(B74="EL",Accounts!G$12,""
   ),IF(AND(B74="OA",Cases!B74="3"),Accounts!G$12,""
   ),IF(AND(B74="OA",Cases!B74="Z"),Accounts!E$12,""
   )
  )
 )
)
))</f>
        <v>HU46104000237157565454551017</v>
      </c>
      <c r="T74" t="str">
        <f>IF(Cases!F74="SHA","SLEV",IF(Cases!F74="OUR","DEBT",IF(Cases!F74="BEN","CRED","")))</f>
        <v/>
      </c>
      <c r="U74" s="5" t="str">
        <f>IF(Cases!H74="N","Instrukciók","")</f>
        <v/>
      </c>
      <c r="V74" s="5" t="str">
        <f>IF(Cases!E74="I","URGP","")</f>
        <v/>
      </c>
      <c r="W74" t="str">
        <f>Cases!L74</f>
        <v>Közl-04U-Elektra/Ebank KKV-KötelezettSzla FCY-FCY-EQ átutalás-InterCompany-EgyediÁrf/NonSTP-KöltsVis Nincs</v>
      </c>
    </row>
    <row r="75" spans="1:23" x14ac:dyDescent="0.3">
      <c r="A75" t="str">
        <f>CONCATENATE(IF(B75="EB",CONCATENATE(IF(Cases!B75&lt;&gt;"7","EBNG","EBNL"),TEXT(Refszámok!$B$1+ROW()-2,"000000000000")),""),IF(B75="EL",CONCATENATE("E",TEXT(Refszámok!$B$2+ROW()-2,"0000000000"),"00001"),""),IF(B75="OA",CONCATENATE("EBNGOA",TEXT(Refszámok!$B$3+ROW()-2,"0000000000")),""))</f>
        <v>E000010107400001</v>
      </c>
      <c r="B75" t="str">
        <f>CONCATENATE(IF(Cases!B75="E","EL",""),IF(Cases!B75="B","EB",""),IF(Cases!B75="Q","EB",""),IF(Cases!B75="7","EB",""),IF(Cases!B75="Z","OA",""),IF(Cases!B75="3","OA",""))</f>
        <v>EL</v>
      </c>
      <c r="C75" t="str">
        <f t="shared" si="5"/>
        <v>E000010107400001</v>
      </c>
      <c r="D75" t="str">
        <f>IF(Cases!K75="Y","2018-11-10","")</f>
        <v/>
      </c>
      <c r="E75" s="5" t="str">
        <f>IF(Cases!C75="Q","BANKKÁRTYA ELSZ",IF(OR(Cases!C75="A",Cases!C75="E",Cases!C75="B",Cases!C75="K",Cases!C75="M"),CONCATENATE(IF(B75="EB",Accounts!B$7,""),IF(B75="EL",Accounts!B$8,""),IF(AND(B75="OA",Cases!B75="3"),Accounts!B$8,""),IF(AND(B75="OA",Cases!B75="Z"),Accounts!B$7,"")),CONCATENATE(IF(B75="EB",Accounts!B$9,""),IF(B75="EL",Accounts!B$10,""),IF(AND(B75="OA",Cases!B75="3"),Accounts!B$10,""),IF(AND(B75="OA",Cases!B75="Z"),Accounts!B$9,""))))</f>
        <v>Electra számlatípus-művelettípus EUR</v>
      </c>
      <c r="F75" s="5" t="str">
        <f>IF(Cases!C75="Q","0983731042101",IF(OR(Cases!C75="A",Cases!C75="E",Cases!C75="B",Cases!C75="K",Cases!C75="M"),CONCATENATE(IF(B75="EB",Accounts!C$7,""),IF(B75="EL",Accounts!C$8,""),IF(AND(B75="OA",Cases!B75="3"),Accounts!C$8,""),IF(AND(B75="OA",Cases!B75="Z"),Accounts!C$7,"")),CONCATENATE(IF(B75="EB",Accounts!C$9,""),IF(B75="EL",Accounts!C$10,""),IF(AND(B75="OA",Cases!B75="3"),Accounts!C$10,""),IF(AND(B75="OA",Cases!B75="Z"),Accounts!C$9,""))))</f>
        <v>00021018F0119</v>
      </c>
      <c r="G75" t="s">
        <v>17</v>
      </c>
      <c r="H75" s="5" t="str">
        <f t="shared" si="6"/>
        <v>Electra számlatípus-művelettípus EUR</v>
      </c>
      <c r="I75" t="s">
        <v>18</v>
      </c>
      <c r="J75" t="str">
        <f t="shared" si="7"/>
        <v>E000010107400001</v>
      </c>
      <c r="K75" t="str">
        <f t="shared" si="8"/>
        <v>E000010107400001</v>
      </c>
      <c r="L75" s="2" t="s">
        <v>22</v>
      </c>
      <c r="M75" s="2" t="str">
        <f>IF(OR(Cases!C75="A",Cases!C75="C",Cases!C75="G",Cases!C75="J",Cases!C75="O"),"DV","DA")</f>
        <v>DA</v>
      </c>
      <c r="N75" t="s">
        <v>1207</v>
      </c>
      <c r="O75" t="str">
        <f>IF(OR(Cases!C75="A",Cases!C75="B",Cases!C75="C",Cases!C75="E",Cases!C75="F",Cases!C75="I",Cases!C75="J",Cases!C75="K",Cases!C75="L",Cases!C75="Q"),"EUR","HUF")</f>
        <v>EUR</v>
      </c>
      <c r="P75" s="5" t="str">
        <f t="shared" si="9"/>
        <v>1.3</v>
      </c>
      <c r="Q75" t="str">
        <f>IF(Cases!I75="Y","INTC","")</f>
        <v>INTC</v>
      </c>
      <c r="R75" t="str">
        <f>IF(OR(Cases!C75="K",Cases!C75="L"),IF(M75="DA",Accounts!B$1,CONCATENATE(
IF(B75="EB",Accounts!D$1,""
),IF(B75="EL",Accounts!F$1,""
),IF(AND(B75="OA",Cases!B75="3"),Accounts!F$1,""
),IF(AND(B75="OA",Cases!B75="Z"),Accounts!D$1,""
)
)
),IF(OR(Cases!C75="B",Cases!C75="I",Cases!C75="O",Cases!C75="J",Cases!C75="H"),IF(M75="DA",Accounts!B$4,CONCATENATE(
IF(B75="EB",Accounts!D$4,""
),IF(B75="EL",Accounts!F$4,""
),IF(AND(B75="OA",Cases!B75="3"),Accounts!F$4,""
),IF(AND(B75="OA",Cases!B75="Z"),Accounts!D$4,""
)
)
),IF(OR(Cases!C75="D",Cases!C75="G",Cases!C75="O",Cases!C75="H",Cases!C75="M",AND(Cases!D75="I",Cases!C75="C"),AND(Cases!D75="I",Cases!C75="F")),IF(M75="DA",Accounts!B$3,CONCATENATE(
IF(B75="EB",Accounts!D$3,""
),IF(B75="EL",Accounts!F$3,""
),IF(AND(B75="OA",Cases!B75="3"),Accounts!F$3,""
),IF(AND(B75="OA",Cases!B75="Z"),Accounts!D$3,""
)
)
),IF(M75="DA",Accounts!B$12,CONCATENATE(
IF(B75="EB",Accounts!D$12,""
),IF(B75="EL",Accounts!F$12,""
),IF(AND(B75="OA",Cases!B75="3"),Accounts!F$12,""
),IF(AND(B75="OA",Cases!B75="Z"),Accounts!D$12,""
)
)
)
)
))</f>
        <v>SZIKSZAI TAMARA EUR</v>
      </c>
      <c r="S75" t="str">
        <f>IF(OR(Cases!C75="K",Cases!C75="L"),IF(M75="DA",Accounts!C$1,CONCATENATE(
   IF(B75="EB",Accounts!E$1,""
   ),IF(B75="EL",Accounts!G$1,""
   ),IF(AND(B75="OA",Cases!B75="3"),Accounts!G$1,""
   ),IF(AND(B75="OA",Cases!B75="Z"),Accounts!E$1,""
   )
  )
 ),IF(OR(Cases!C75="B",Cases!C75="I",Cases!C75="O",Cases!C75="J",Cases!C75="H"),IF(M75="DA",Accounts!C$4,CONCATENATE(
   IF(B75="EB",Accounts!E$4,""
   ),IF(B75="EL",Accounts!G$4,""
   ),IF(AND(B75="OA",Cases!B75="3"),Accounts!G$4,""
   ),IF(AND(B75="OA",Cases!B75="Z"),Accounts!E$4,""
   )
  )
 ),IF(OR(Cases!C75="D",Cases!C75="G",Cases!C75="O",Cases!C75="H",Cases!C75="M",AND(Cases!D75="I",Cases!C75="C"),AND(Cases!D75="I",Cases!C75="F")),IF(M75="DA",Accounts!C$3,CONCATENATE(
   IF(B75="EB",Accounts!E$3,""
   ),IF(B75="EL",Accounts!G$3,""
   ),IF(AND(B75="OA",Cases!B75="3"),Accounts!G$3,""
   ),IF(AND(B75="OA",Cases!B75="Z"),Accounts!E$3,""
   )
  )
 ),IF(M75="DA",Accounts!C$12,CONCATENATE(
   IF(B75="EB",Accounts!E$12,""
   ),IF(B75="EL",Accounts!G$12,""
   ),IF(AND(B75="OA",Cases!B75="3"),Accounts!G$12,""
   ),IF(AND(B75="OA",Cases!B75="Z"),Accounts!E$12,""
   )
  )
 )
)
))</f>
        <v>HU46104000237157565454551017</v>
      </c>
      <c r="T75" t="str">
        <f>IF(Cases!F75="SHA","SLEV",IF(Cases!F75="OUR","DEBT",IF(Cases!F75="BEN","CRED","")))</f>
        <v/>
      </c>
      <c r="U75" s="5" t="str">
        <f>IF(Cases!H75="N","Instrukciók","")</f>
        <v/>
      </c>
      <c r="V75" s="5" t="str">
        <f>IF(Cases!E75="I","URGP","")</f>
        <v>URGP</v>
      </c>
      <c r="W75" t="str">
        <f>Cases!L75</f>
        <v>Közl-04W-Elektra/Ebank KKV-KötelezettSzla FCY-FCY-EQ átutalás-InterCompany-Sürgős/AzonKonv-EgyediÁrf/NonSTP-KöltsVis Nincs</v>
      </c>
    </row>
    <row r="76" spans="1:23" x14ac:dyDescent="0.3">
      <c r="A76" t="str">
        <f>CONCATENATE(IF(B76="EB",CONCATENATE(IF(Cases!B76&lt;&gt;"7","EBNG","EBNL"),TEXT(Refszámok!$B$1+ROW()-2,"000000000000")),""),IF(B76="EL",CONCATENATE("E",TEXT(Refszámok!$B$2+ROW()-2,"0000000000"),"00001"),""),IF(B76="OA",CONCATENATE("EBNGOA",TEXT(Refszámok!$B$3+ROW()-2,"0000000000")),""))</f>
        <v>E000010107500001</v>
      </c>
      <c r="B76" t="str">
        <f>CONCATENATE(IF(Cases!B76="E","EL",""),IF(Cases!B76="B","EB",""),IF(Cases!B76="Q","EB",""),IF(Cases!B76="7","EB",""),IF(Cases!B76="Z","OA",""),IF(Cases!B76="3","OA",""))</f>
        <v>EL</v>
      </c>
      <c r="C76" t="str">
        <f t="shared" si="5"/>
        <v>E000010107500001</v>
      </c>
      <c r="D76" t="str">
        <f>IF(Cases!K76="Y","2018-11-10","")</f>
        <v/>
      </c>
      <c r="E76" s="5" t="str">
        <f>IF(Cases!C76="Q","BANKKÁRTYA ELSZ",IF(OR(Cases!C76="A",Cases!C76="E",Cases!C76="B",Cases!C76="K",Cases!C76="M"),CONCATENATE(IF(B76="EB",Accounts!B$7,""),IF(B76="EL",Accounts!B$8,""),IF(AND(B76="OA",Cases!B76="3"),Accounts!B$8,""),IF(AND(B76="OA",Cases!B76="Z"),Accounts!B$7,"")),CONCATENATE(IF(B76="EB",Accounts!B$9,""),IF(B76="EL",Accounts!B$10,""),IF(AND(B76="OA",Cases!B76="3"),Accounts!B$10,""),IF(AND(B76="OA",Cases!B76="Z"),Accounts!B$9,""))))</f>
        <v>Electra számlatípus-művelettípus EUR</v>
      </c>
      <c r="F76" s="5" t="str">
        <f>IF(Cases!C76="Q","0983731042101",IF(OR(Cases!C76="A",Cases!C76="E",Cases!C76="B",Cases!C76="K",Cases!C76="M"),CONCATENATE(IF(B76="EB",Accounts!C$7,""),IF(B76="EL",Accounts!C$8,""),IF(AND(B76="OA",Cases!B76="3"),Accounts!C$8,""),IF(AND(B76="OA",Cases!B76="Z"),Accounts!C$7,"")),CONCATENATE(IF(B76="EB",Accounts!C$9,""),IF(B76="EL",Accounts!C$10,""),IF(AND(B76="OA",Cases!B76="3"),Accounts!C$10,""),IF(AND(B76="OA",Cases!B76="Z"),Accounts!C$9,""))))</f>
        <v>00021018F0119</v>
      </c>
      <c r="G76" t="s">
        <v>17</v>
      </c>
      <c r="H76" s="5" t="str">
        <f t="shared" si="6"/>
        <v>Electra számlatípus-művelettípus EUR</v>
      </c>
      <c r="I76" t="s">
        <v>18</v>
      </c>
      <c r="J76" t="str">
        <f t="shared" si="7"/>
        <v>E000010107500001</v>
      </c>
      <c r="K76" t="str">
        <f t="shared" si="8"/>
        <v>E000010107500001</v>
      </c>
      <c r="L76" s="2" t="s">
        <v>22</v>
      </c>
      <c r="M76" s="2" t="str">
        <f>IF(OR(Cases!C76="A",Cases!C76="C",Cases!C76="G",Cases!C76="J",Cases!C76="O"),"DV","DA")</f>
        <v>DV</v>
      </c>
      <c r="N76" t="s">
        <v>1207</v>
      </c>
      <c r="O76" t="str">
        <f>IF(OR(Cases!C76="A",Cases!C76="B",Cases!C76="C",Cases!C76="E",Cases!C76="F",Cases!C76="I",Cases!C76="J",Cases!C76="K",Cases!C76="L",Cases!C76="Q"),"EUR","HUF")</f>
        <v>EUR</v>
      </c>
      <c r="P76" s="5" t="str">
        <f t="shared" si="9"/>
        <v>1.3</v>
      </c>
      <c r="Q76" t="str">
        <f>IF(Cases!I76="Y","INTC","")</f>
        <v/>
      </c>
      <c r="R76" t="str">
        <f>IF(OR(Cases!C76="K",Cases!C76="L"),IF(M76="DA",Accounts!B$1,CONCATENATE(
IF(B76="EB",Accounts!D$1,""
),IF(B76="EL",Accounts!F$1,""
),IF(AND(B76="OA",Cases!B76="3"),Accounts!F$1,""
),IF(AND(B76="OA",Cases!B76="Z"),Accounts!D$1,""
)
)
),IF(OR(Cases!C76="B",Cases!C76="I",Cases!C76="O",Cases!C76="J",Cases!C76="H"),IF(M76="DA",Accounts!B$4,CONCATENATE(
IF(B76="EB",Accounts!D$4,""
),IF(B76="EL",Accounts!F$4,""
),IF(AND(B76="OA",Cases!B76="3"),Accounts!F$4,""
),IF(AND(B76="OA",Cases!B76="Z"),Accounts!D$4,""
)
)
),IF(OR(Cases!C76="D",Cases!C76="G",Cases!C76="O",Cases!C76="H",Cases!C76="M",AND(Cases!D76="I",Cases!C76="C"),AND(Cases!D76="I",Cases!C76="F")),IF(M76="DA",Accounts!B$3,CONCATENATE(
IF(B76="EB",Accounts!D$3,""
),IF(B76="EL",Accounts!F$3,""
),IF(AND(B76="OA",Cases!B76="3"),Accounts!F$3,""
),IF(AND(B76="OA",Cases!B76="Z"),Accounts!D$3,""
)
)
),IF(M76="DA",Accounts!B$12,CONCATENATE(
IF(B76="EB",Accounts!D$12,""
),IF(B76="EL",Accounts!F$12,""
),IF(AND(B76="OA",Cases!B76="3"),Accounts!F$12,""
),IF(AND(B76="OA",Cases!B76="Z"),Accounts!D$12,""
)
)
)
)
))</f>
        <v>Electra számlatípus-művelettípus EUR</v>
      </c>
      <c r="S76" t="str">
        <f>IF(OR(Cases!C76="K",Cases!C76="L"),IF(M76="DA",Accounts!C$1,CONCATENATE(
   IF(B76="EB",Accounts!E$1,""
   ),IF(B76="EL",Accounts!G$1,""
   ),IF(AND(B76="OA",Cases!B76="3"),Accounts!G$1,""
   ),IF(AND(B76="OA",Cases!B76="Z"),Accounts!E$1,""
   )
  )
 ),IF(OR(Cases!C76="B",Cases!C76="I",Cases!C76="O",Cases!C76="J",Cases!C76="H"),IF(M76="DA",Accounts!C$4,CONCATENATE(
   IF(B76="EB",Accounts!E$4,""
   ),IF(B76="EL",Accounts!G$4,""
   ),IF(AND(B76="OA",Cases!B76="3"),Accounts!G$4,""
   ),IF(AND(B76="OA",Cases!B76="Z"),Accounts!E$4,""
   )
  )
 ),IF(OR(Cases!C76="D",Cases!C76="G",Cases!C76="O",Cases!C76="H",Cases!C76="M",AND(Cases!D76="I",Cases!C76="C"),AND(Cases!D76="I",Cases!C76="F")),IF(M76="DA",Accounts!C$3,CONCATENATE(
   IF(B76="EB",Accounts!E$3,""
   ),IF(B76="EL",Accounts!G$3,""
   ),IF(AND(B76="OA",Cases!B76="3"),Accounts!G$3,""
   ),IF(AND(B76="OA",Cases!B76="Z"),Accounts!E$3,""
   )
  )
 ),IF(M76="DA",Accounts!C$12,CONCATENATE(
   IF(B76="EB",Accounts!E$12,""
   ),IF(B76="EL",Accounts!G$12,""
   ),IF(AND(B76="OA",Cases!B76="3"),Accounts!G$12,""
   ),IF(AND(B76="OA",Cases!B76="Z"),Accounts!E$12,""
   )
  )
 )
)
))</f>
        <v>HU05104000234948495670481243</v>
      </c>
      <c r="T76" t="str">
        <f>IF(Cases!F76="SHA","SLEV",IF(Cases!F76="OUR","DEBT",IF(Cases!F76="BEN","CRED","")))</f>
        <v/>
      </c>
      <c r="U76" s="5" t="str">
        <f>IF(Cases!H76="N","Instrukciók","")</f>
        <v/>
      </c>
      <c r="V76" s="5" t="str">
        <f>IF(Cases!E76="I","URGP","")</f>
        <v>URGP</v>
      </c>
      <c r="W76" t="str">
        <f>Cases!L76</f>
        <v>Közl-047-Elektra/Ebank KKV-KötelezettSzla FCY-FCY-EQ átvezetés-Sürgős/AzonKonv-EgyediÁrf/NonSTP-KöltsVis Nincs</v>
      </c>
    </row>
    <row r="77" spans="1:23" x14ac:dyDescent="0.3">
      <c r="A77" t="str">
        <f>CONCATENATE(IF(B77="EB",CONCATENATE(IF(Cases!B77&lt;&gt;"7","EBNG","EBNL"),TEXT(Refszámok!$B$1+ROW()-2,"000000000000")),""),IF(B77="EL",CONCATENATE("E",TEXT(Refszámok!$B$2+ROW()-2,"0000000000"),"00001"),""),IF(B77="OA",CONCATENATE("EBNGOA",TEXT(Refszámok!$B$3+ROW()-2,"0000000000")),""))</f>
        <v>E000010107600001</v>
      </c>
      <c r="B77" t="str">
        <f>CONCATENATE(IF(Cases!B77="E","EL",""),IF(Cases!B77="B","EB",""),IF(Cases!B77="Q","EB",""),IF(Cases!B77="7","EB",""),IF(Cases!B77="Z","OA",""),IF(Cases!B77="3","OA",""))</f>
        <v>EL</v>
      </c>
      <c r="C77" t="str">
        <f t="shared" si="5"/>
        <v>E000010107600001</v>
      </c>
      <c r="D77" t="str">
        <f>IF(Cases!K77="Y","2018-11-10","")</f>
        <v/>
      </c>
      <c r="E77" s="5" t="str">
        <f>IF(Cases!C77="Q","BANKKÁRTYA ELSZ",IF(OR(Cases!C77="A",Cases!C77="E",Cases!C77="B",Cases!C77="K",Cases!C77="M"),CONCATENATE(IF(B77="EB",Accounts!B$7,""),IF(B77="EL",Accounts!B$8,""),IF(AND(B77="OA",Cases!B77="3"),Accounts!B$8,""),IF(AND(B77="OA",Cases!B77="Z"),Accounts!B$7,"")),CONCATENATE(IF(B77="EB",Accounts!B$9,""),IF(B77="EL",Accounts!B$10,""),IF(AND(B77="OA",Cases!B77="3"),Accounts!B$10,""),IF(AND(B77="OA",Cases!B77="Z"),Accounts!B$9,""))))</f>
        <v>Electra számlatípus-művelettípus EUR</v>
      </c>
      <c r="F77" s="5" t="str">
        <f>IF(Cases!C77="Q","0983731042101",IF(OR(Cases!C77="A",Cases!C77="E",Cases!C77="B",Cases!C77="K",Cases!C77="M"),CONCATENATE(IF(B77="EB",Accounts!C$7,""),IF(B77="EL",Accounts!C$8,""),IF(AND(B77="OA",Cases!B77="3"),Accounts!C$8,""),IF(AND(B77="OA",Cases!B77="Z"),Accounts!C$7,"")),CONCATENATE(IF(B77="EB",Accounts!C$9,""),IF(B77="EL",Accounts!C$10,""),IF(AND(B77="OA",Cases!B77="3"),Accounts!C$10,""),IF(AND(B77="OA",Cases!B77="Z"),Accounts!C$9,""))))</f>
        <v>00021018F0119</v>
      </c>
      <c r="G77" t="s">
        <v>17</v>
      </c>
      <c r="H77" s="5" t="str">
        <f t="shared" si="6"/>
        <v>Electra számlatípus-művelettípus EUR</v>
      </c>
      <c r="I77" t="s">
        <v>18</v>
      </c>
      <c r="J77" t="str">
        <f t="shared" si="7"/>
        <v>E000010107600001</v>
      </c>
      <c r="K77" t="str">
        <f t="shared" si="8"/>
        <v>E000010107600001</v>
      </c>
      <c r="L77" s="2" t="s">
        <v>22</v>
      </c>
      <c r="M77" s="2" t="str">
        <f>IF(OR(Cases!C77="A",Cases!C77="C",Cases!C77="G",Cases!C77="J",Cases!C77="O"),"DV","DA")</f>
        <v>DV</v>
      </c>
      <c r="N77" t="s">
        <v>1207</v>
      </c>
      <c r="O77" t="str">
        <f>IF(OR(Cases!C77="A",Cases!C77="B",Cases!C77="C",Cases!C77="E",Cases!C77="F",Cases!C77="I",Cases!C77="J",Cases!C77="K",Cases!C77="L",Cases!C77="Q"),"EUR","HUF")</f>
        <v>EUR</v>
      </c>
      <c r="P77" s="5" t="str">
        <f t="shared" si="9"/>
        <v>1.3</v>
      </c>
      <c r="Q77" t="str">
        <f>IF(Cases!I77="Y","INTC","")</f>
        <v>INTC</v>
      </c>
      <c r="R77" t="str">
        <f>IF(OR(Cases!C77="K",Cases!C77="L"),IF(M77="DA",Accounts!B$1,CONCATENATE(
IF(B77="EB",Accounts!D$1,""
),IF(B77="EL",Accounts!F$1,""
),IF(AND(B77="OA",Cases!B77="3"),Accounts!F$1,""
),IF(AND(B77="OA",Cases!B77="Z"),Accounts!D$1,""
)
)
),IF(OR(Cases!C77="B",Cases!C77="I",Cases!C77="O",Cases!C77="J",Cases!C77="H"),IF(M77="DA",Accounts!B$4,CONCATENATE(
IF(B77="EB",Accounts!D$4,""
),IF(B77="EL",Accounts!F$4,""
),IF(AND(B77="OA",Cases!B77="3"),Accounts!F$4,""
),IF(AND(B77="OA",Cases!B77="Z"),Accounts!D$4,""
)
)
),IF(OR(Cases!C77="D",Cases!C77="G",Cases!C77="O",Cases!C77="H",Cases!C77="M",AND(Cases!D77="I",Cases!C77="C"),AND(Cases!D77="I",Cases!C77="F")),IF(M77="DA",Accounts!B$3,CONCATENATE(
IF(B77="EB",Accounts!D$3,""
),IF(B77="EL",Accounts!F$3,""
),IF(AND(B77="OA",Cases!B77="3"),Accounts!F$3,""
),IF(AND(B77="OA",Cases!B77="Z"),Accounts!D$3,""
)
)
),IF(M77="DA",Accounts!B$12,CONCATENATE(
IF(B77="EB",Accounts!D$12,""
),IF(B77="EL",Accounts!F$12,""
),IF(AND(B77="OA",Cases!B77="3"),Accounts!F$12,""
),IF(AND(B77="OA",Cases!B77="Z"),Accounts!D$12,""
)
)
)
)
))</f>
        <v>Electra számlatípus-művelettípus EUR</v>
      </c>
      <c r="S77" t="str">
        <f>IF(OR(Cases!C77="K",Cases!C77="L"),IF(M77="DA",Accounts!C$1,CONCATENATE(
   IF(B77="EB",Accounts!E$1,""
   ),IF(B77="EL",Accounts!G$1,""
   ),IF(AND(B77="OA",Cases!B77="3"),Accounts!G$1,""
   ),IF(AND(B77="OA",Cases!B77="Z"),Accounts!E$1,""
   )
  )
 ),IF(OR(Cases!C77="B",Cases!C77="I",Cases!C77="O",Cases!C77="J",Cases!C77="H"),IF(M77="DA",Accounts!C$4,CONCATENATE(
   IF(B77="EB",Accounts!E$4,""
   ),IF(B77="EL",Accounts!G$4,""
   ),IF(AND(B77="OA",Cases!B77="3"),Accounts!G$4,""
   ),IF(AND(B77="OA",Cases!B77="Z"),Accounts!E$4,""
   )
  )
 ),IF(OR(Cases!C77="D",Cases!C77="G",Cases!C77="O",Cases!C77="H",Cases!C77="M",AND(Cases!D77="I",Cases!C77="C"),AND(Cases!D77="I",Cases!C77="F")),IF(M77="DA",Accounts!C$3,CONCATENATE(
   IF(B77="EB",Accounts!E$3,""
   ),IF(B77="EL",Accounts!G$3,""
   ),IF(AND(B77="OA",Cases!B77="3"),Accounts!G$3,""
   ),IF(AND(B77="OA",Cases!B77="Z"),Accounts!E$3,""
   )
  )
 ),IF(M77="DA",Accounts!C$12,CONCATENATE(
   IF(B77="EB",Accounts!E$12,""
   ),IF(B77="EL",Accounts!G$12,""
   ),IF(AND(B77="OA",Cases!B77="3"),Accounts!G$12,""
   ),IF(AND(B77="OA",Cases!B77="Z"),Accounts!E$12,""
   )
  )
 )
)
))</f>
        <v>HU05104000234948495670481243</v>
      </c>
      <c r="T77" t="str">
        <f>IF(Cases!F77="SHA","SLEV",IF(Cases!F77="OUR","DEBT",IF(Cases!F77="BEN","CRED","")))</f>
        <v/>
      </c>
      <c r="U77" s="5" t="str">
        <f>IF(Cases!H77="N","Instrukciók","")</f>
        <v/>
      </c>
      <c r="V77" s="5" t="str">
        <f>IF(Cases!E77="I","URGP","")</f>
        <v>URGP</v>
      </c>
      <c r="W77" t="str">
        <f>Cases!L77</f>
        <v>Közl-047-Elektra/Ebank KKV-KötelezettSzla FCY-FCY-EQ átvezetés-InterCompany-Sürgős/AzonKonv-EgyediÁrf/NonSTP-KöltsVis Nincs</v>
      </c>
    </row>
    <row r="78" spans="1:23" x14ac:dyDescent="0.3">
      <c r="A78" t="str">
        <f>CONCATENATE(IF(B78="EB",CONCATENATE(IF(Cases!B78&lt;&gt;"7","EBNG","EBNL"),TEXT(Refszámok!$B$1+ROW()-2,"000000000000")),""),IF(B78="EL",CONCATENATE("E",TEXT(Refszámok!$B$2+ROW()-2,"0000000000"),"00001"),""),IF(B78="OA",CONCATENATE("EBNGOA",TEXT(Refszámok!$B$3+ROW()-2,"0000000000")),""))</f>
        <v>E000010107700001</v>
      </c>
      <c r="B78" t="str">
        <f>CONCATENATE(IF(Cases!B78="E","EL",""),IF(Cases!B78="B","EB",""),IF(Cases!B78="Q","EB",""),IF(Cases!B78="7","EB",""),IF(Cases!B78="Z","OA",""),IF(Cases!B78="3","OA",""))</f>
        <v>EL</v>
      </c>
      <c r="C78" t="str">
        <f t="shared" si="5"/>
        <v>E000010107700001</v>
      </c>
      <c r="D78" t="str">
        <f>IF(Cases!K78="Y","2018-11-10","")</f>
        <v/>
      </c>
      <c r="E78" s="5" t="str">
        <f>IF(Cases!C78="Q","BANKKÁRTYA ELSZ",IF(OR(Cases!C78="A",Cases!C78="E",Cases!C78="B",Cases!C78="K",Cases!C78="M"),CONCATENATE(IF(B78="EB",Accounts!B$7,""),IF(B78="EL",Accounts!B$8,""),IF(AND(B78="OA",Cases!B78="3"),Accounts!B$8,""),IF(AND(B78="OA",Cases!B78="Z"),Accounts!B$7,"")),CONCATENATE(IF(B78="EB",Accounts!B$9,""),IF(B78="EL",Accounts!B$10,""),IF(AND(B78="OA",Cases!B78="3"),Accounts!B$10,""),IF(AND(B78="OA",Cases!B78="Z"),Accounts!B$9,""))))</f>
        <v>Electra számlatípus-művelettípus EUR</v>
      </c>
      <c r="F78" s="5" t="str">
        <f>IF(Cases!C78="Q","0983731042101",IF(OR(Cases!C78="A",Cases!C78="E",Cases!C78="B",Cases!C78="K",Cases!C78="M"),CONCATENATE(IF(B78="EB",Accounts!C$7,""),IF(B78="EL",Accounts!C$8,""),IF(AND(B78="OA",Cases!B78="3"),Accounts!C$8,""),IF(AND(B78="OA",Cases!B78="Z"),Accounts!C$7,"")),CONCATENATE(IF(B78="EB",Accounts!C$9,""),IF(B78="EL",Accounts!C$10,""),IF(AND(B78="OA",Cases!B78="3"),Accounts!C$10,""),IF(AND(B78="OA",Cases!B78="Z"),Accounts!C$9,""))))</f>
        <v>00021018F0119</v>
      </c>
      <c r="G78" t="s">
        <v>17</v>
      </c>
      <c r="H78" s="5" t="str">
        <f t="shared" si="6"/>
        <v>Electra számlatípus-művelettípus EUR</v>
      </c>
      <c r="I78" t="s">
        <v>18</v>
      </c>
      <c r="J78" t="str">
        <f t="shared" si="7"/>
        <v>E000010107700001</v>
      </c>
      <c r="K78" t="str">
        <f t="shared" si="8"/>
        <v>E000010107700001</v>
      </c>
      <c r="L78" s="2" t="s">
        <v>22</v>
      </c>
      <c r="M78" s="2" t="str">
        <f>IF(OR(Cases!C78="A",Cases!C78="C",Cases!C78="G",Cases!C78="J",Cases!C78="O"),"DV","DA")</f>
        <v>DV</v>
      </c>
      <c r="N78" t="s">
        <v>1207</v>
      </c>
      <c r="O78" t="str">
        <f>IF(OR(Cases!C78="A",Cases!C78="B",Cases!C78="C",Cases!C78="E",Cases!C78="F",Cases!C78="I",Cases!C78="J",Cases!C78="K",Cases!C78="L",Cases!C78="Q"),"EUR","HUF")</f>
        <v>EUR</v>
      </c>
      <c r="P78" s="5" t="str">
        <f t="shared" si="9"/>
        <v>1.3</v>
      </c>
      <c r="Q78" t="str">
        <f>IF(Cases!I78="Y","INTC","")</f>
        <v/>
      </c>
      <c r="R78" t="str">
        <f>IF(OR(Cases!C78="K",Cases!C78="L"),IF(M78="DA",Accounts!B$1,CONCATENATE(
IF(B78="EB",Accounts!D$1,""
),IF(B78="EL",Accounts!F$1,""
),IF(AND(B78="OA",Cases!B78="3"),Accounts!F$1,""
),IF(AND(B78="OA",Cases!B78="Z"),Accounts!D$1,""
)
)
),IF(OR(Cases!C78="B",Cases!C78="I",Cases!C78="O",Cases!C78="J",Cases!C78="H"),IF(M78="DA",Accounts!B$4,CONCATENATE(
IF(B78="EB",Accounts!D$4,""
),IF(B78="EL",Accounts!F$4,""
),IF(AND(B78="OA",Cases!B78="3"),Accounts!F$4,""
),IF(AND(B78="OA",Cases!B78="Z"),Accounts!D$4,""
)
)
),IF(OR(Cases!C78="D",Cases!C78="G",Cases!C78="O",Cases!C78="H",Cases!C78="M",AND(Cases!D78="I",Cases!C78="C"),AND(Cases!D78="I",Cases!C78="F")),IF(M78="DA",Accounts!B$3,CONCATENATE(
IF(B78="EB",Accounts!D$3,""
),IF(B78="EL",Accounts!F$3,""
),IF(AND(B78="OA",Cases!B78="3"),Accounts!F$3,""
),IF(AND(B78="OA",Cases!B78="Z"),Accounts!D$3,""
)
)
),IF(M78="DA",Accounts!B$12,CONCATENATE(
IF(B78="EB",Accounts!D$12,""
),IF(B78="EL",Accounts!F$12,""
),IF(AND(B78="OA",Cases!B78="3"),Accounts!F$12,""
),IF(AND(B78="OA",Cases!B78="Z"),Accounts!D$12,""
)
)
)
)
))</f>
        <v>Electra számlatípus-művelettípus EUR</v>
      </c>
      <c r="S78" t="str">
        <f>IF(OR(Cases!C78="K",Cases!C78="L"),IF(M78="DA",Accounts!C$1,CONCATENATE(
   IF(B78="EB",Accounts!E$1,""
   ),IF(B78="EL",Accounts!G$1,""
   ),IF(AND(B78="OA",Cases!B78="3"),Accounts!G$1,""
   ),IF(AND(B78="OA",Cases!B78="Z"),Accounts!E$1,""
   )
  )
 ),IF(OR(Cases!C78="B",Cases!C78="I",Cases!C78="O",Cases!C78="J",Cases!C78="H"),IF(M78="DA",Accounts!C$4,CONCATENATE(
   IF(B78="EB",Accounts!E$4,""
   ),IF(B78="EL",Accounts!G$4,""
   ),IF(AND(B78="OA",Cases!B78="3"),Accounts!G$4,""
   ),IF(AND(B78="OA",Cases!B78="Z"),Accounts!E$4,""
   )
  )
 ),IF(OR(Cases!C78="D",Cases!C78="G",Cases!C78="O",Cases!C78="H",Cases!C78="M",AND(Cases!D78="I",Cases!C78="C"),AND(Cases!D78="I",Cases!C78="F")),IF(M78="DA",Accounts!C$3,CONCATENATE(
   IF(B78="EB",Accounts!E$3,""
   ),IF(B78="EL",Accounts!G$3,""
   ),IF(AND(B78="OA",Cases!B78="3"),Accounts!G$3,""
   ),IF(AND(B78="OA",Cases!B78="Z"),Accounts!E$3,""
   )
  )
 ),IF(M78="DA",Accounts!C$12,CONCATENATE(
   IF(B78="EB",Accounts!E$12,""
   ),IF(B78="EL",Accounts!G$12,""
   ),IF(AND(B78="OA",Cases!B78="3"),Accounts!G$12,""
   ),IF(AND(B78="OA",Cases!B78="Z"),Accounts!E$12,""
   )
  )
 )
)
))</f>
        <v>HU05104000234948495670481243</v>
      </c>
      <c r="T78" t="str">
        <f>IF(Cases!F78="SHA","SLEV",IF(Cases!F78="OUR","DEBT",IF(Cases!F78="BEN","CRED","")))</f>
        <v/>
      </c>
      <c r="U78" s="5" t="str">
        <f>IF(Cases!H78="N","Instrukciók","")</f>
        <v/>
      </c>
      <c r="V78" s="5" t="str">
        <f>IF(Cases!E78="I","URGP","")</f>
        <v/>
      </c>
      <c r="W78" t="str">
        <f>Cases!L78</f>
        <v>Közl-047-Elektra/Ebank KKV-KötelezettSzla FCY-FCY-EQ átvezetés-EgyediÁrf/NonSTP-KöltsVis Nincs</v>
      </c>
    </row>
    <row r="79" spans="1:23" x14ac:dyDescent="0.3">
      <c r="A79" t="str">
        <f>CONCATENATE(IF(B79="EB",CONCATENATE(IF(Cases!B79&lt;&gt;"7","EBNG","EBNL"),TEXT(Refszámok!$B$1+ROW()-2,"000000000000")),""),IF(B79="EL",CONCATENATE("E",TEXT(Refszámok!$B$2+ROW()-2,"0000000000"),"00001"),""),IF(B79="OA",CONCATENATE("EBNGOA",TEXT(Refszámok!$B$3+ROW()-2,"0000000000")),""))</f>
        <v>E000010107800001</v>
      </c>
      <c r="B79" t="str">
        <f>CONCATENATE(IF(Cases!B79="E","EL",""),IF(Cases!B79="B","EB",""),IF(Cases!B79="Q","EB",""),IF(Cases!B79="7","EB",""),IF(Cases!B79="Z","OA",""),IF(Cases!B79="3","OA",""))</f>
        <v>EL</v>
      </c>
      <c r="C79" t="str">
        <f t="shared" si="5"/>
        <v>E000010107800001</v>
      </c>
      <c r="D79" t="str">
        <f>IF(Cases!K79="Y","2018-11-10","")</f>
        <v/>
      </c>
      <c r="E79" s="5" t="str">
        <f>IF(Cases!C79="Q","BANKKÁRTYA ELSZ",IF(OR(Cases!C79="A",Cases!C79="E",Cases!C79="B",Cases!C79="K",Cases!C79="M"),CONCATENATE(IF(B79="EB",Accounts!B$7,""),IF(B79="EL",Accounts!B$8,""),IF(AND(B79="OA",Cases!B79="3"),Accounts!B$8,""),IF(AND(B79="OA",Cases!B79="Z"),Accounts!B$7,"")),CONCATENATE(IF(B79="EB",Accounts!B$9,""),IF(B79="EL",Accounts!B$10,""),IF(AND(B79="OA",Cases!B79="3"),Accounts!B$10,""),IF(AND(B79="OA",Cases!B79="Z"),Accounts!B$9,""))))</f>
        <v>Electra számlatípus-művelettípus EUR</v>
      </c>
      <c r="F79" s="5" t="str">
        <f>IF(Cases!C79="Q","0983731042101",IF(OR(Cases!C79="A",Cases!C79="E",Cases!C79="B",Cases!C79="K",Cases!C79="M"),CONCATENATE(IF(B79="EB",Accounts!C$7,""),IF(B79="EL",Accounts!C$8,""),IF(AND(B79="OA",Cases!B79="3"),Accounts!C$8,""),IF(AND(B79="OA",Cases!B79="Z"),Accounts!C$7,"")),CONCATENATE(IF(B79="EB",Accounts!C$9,""),IF(B79="EL",Accounts!C$10,""),IF(AND(B79="OA",Cases!B79="3"),Accounts!C$10,""),IF(AND(B79="OA",Cases!B79="Z"),Accounts!C$9,""))))</f>
        <v>00021018F0119</v>
      </c>
      <c r="G79" t="s">
        <v>17</v>
      </c>
      <c r="H79" s="5" t="str">
        <f t="shared" si="6"/>
        <v>Electra számlatípus-művelettípus EUR</v>
      </c>
      <c r="I79" t="s">
        <v>18</v>
      </c>
      <c r="J79" t="str">
        <f t="shared" si="7"/>
        <v>E000010107800001</v>
      </c>
      <c r="K79" t="str">
        <f t="shared" si="8"/>
        <v>E000010107800001</v>
      </c>
      <c r="L79" s="2" t="s">
        <v>22</v>
      </c>
      <c r="M79" s="2" t="str">
        <f>IF(OR(Cases!C79="A",Cases!C79="C",Cases!C79="G",Cases!C79="J",Cases!C79="O"),"DV","DA")</f>
        <v>DV</v>
      </c>
      <c r="N79" t="s">
        <v>1207</v>
      </c>
      <c r="O79" t="str">
        <f>IF(OR(Cases!C79="A",Cases!C79="B",Cases!C79="C",Cases!C79="E",Cases!C79="F",Cases!C79="I",Cases!C79="J",Cases!C79="K",Cases!C79="L",Cases!C79="Q"),"EUR","HUF")</f>
        <v>EUR</v>
      </c>
      <c r="P79" s="5" t="str">
        <f t="shared" si="9"/>
        <v>1.3</v>
      </c>
      <c r="Q79" t="str">
        <f>IF(Cases!I79="Y","INTC","")</f>
        <v>INTC</v>
      </c>
      <c r="R79" t="str">
        <f>IF(OR(Cases!C79="K",Cases!C79="L"),IF(M79="DA",Accounts!B$1,CONCATENATE(
IF(B79="EB",Accounts!D$1,""
),IF(B79="EL",Accounts!F$1,""
),IF(AND(B79="OA",Cases!B79="3"),Accounts!F$1,""
),IF(AND(B79="OA",Cases!B79="Z"),Accounts!D$1,""
)
)
),IF(OR(Cases!C79="B",Cases!C79="I",Cases!C79="O",Cases!C79="J",Cases!C79="H"),IF(M79="DA",Accounts!B$4,CONCATENATE(
IF(B79="EB",Accounts!D$4,""
),IF(B79="EL",Accounts!F$4,""
),IF(AND(B79="OA",Cases!B79="3"),Accounts!F$4,""
),IF(AND(B79="OA",Cases!B79="Z"),Accounts!D$4,""
)
)
),IF(OR(Cases!C79="D",Cases!C79="G",Cases!C79="O",Cases!C79="H",Cases!C79="M",AND(Cases!D79="I",Cases!C79="C"),AND(Cases!D79="I",Cases!C79="F")),IF(M79="DA",Accounts!B$3,CONCATENATE(
IF(B79="EB",Accounts!D$3,""
),IF(B79="EL",Accounts!F$3,""
),IF(AND(B79="OA",Cases!B79="3"),Accounts!F$3,""
),IF(AND(B79="OA",Cases!B79="Z"),Accounts!D$3,""
)
)
),IF(M79="DA",Accounts!B$12,CONCATENATE(
IF(B79="EB",Accounts!D$12,""
),IF(B79="EL",Accounts!F$12,""
),IF(AND(B79="OA",Cases!B79="3"),Accounts!F$12,""
),IF(AND(B79="OA",Cases!B79="Z"),Accounts!D$12,""
)
)
)
)
))</f>
        <v>Electra számlatípus-művelettípus EUR</v>
      </c>
      <c r="S79" t="str">
        <f>IF(OR(Cases!C79="K",Cases!C79="L"),IF(M79="DA",Accounts!C$1,CONCATENATE(
   IF(B79="EB",Accounts!E$1,""
   ),IF(B79="EL",Accounts!G$1,""
   ),IF(AND(B79="OA",Cases!B79="3"),Accounts!G$1,""
   ),IF(AND(B79="OA",Cases!B79="Z"),Accounts!E$1,""
   )
  )
 ),IF(OR(Cases!C79="B",Cases!C79="I",Cases!C79="O",Cases!C79="J",Cases!C79="H"),IF(M79="DA",Accounts!C$4,CONCATENATE(
   IF(B79="EB",Accounts!E$4,""
   ),IF(B79="EL",Accounts!G$4,""
   ),IF(AND(B79="OA",Cases!B79="3"),Accounts!G$4,""
   ),IF(AND(B79="OA",Cases!B79="Z"),Accounts!E$4,""
   )
  )
 ),IF(OR(Cases!C79="D",Cases!C79="G",Cases!C79="O",Cases!C79="H",Cases!C79="M",AND(Cases!D79="I",Cases!C79="C"),AND(Cases!D79="I",Cases!C79="F")),IF(M79="DA",Accounts!C$3,CONCATENATE(
   IF(B79="EB",Accounts!E$3,""
   ),IF(B79="EL",Accounts!G$3,""
   ),IF(AND(B79="OA",Cases!B79="3"),Accounts!G$3,""
   ),IF(AND(B79="OA",Cases!B79="Z"),Accounts!E$3,""
   )
  )
 ),IF(M79="DA",Accounts!C$12,CONCATENATE(
   IF(B79="EB",Accounts!E$12,""
   ),IF(B79="EL",Accounts!G$12,""
   ),IF(AND(B79="OA",Cases!B79="3"),Accounts!G$12,""
   ),IF(AND(B79="OA",Cases!B79="Z"),Accounts!E$12,""
   )
  )
 )
)
))</f>
        <v>HU05104000234948495670481243</v>
      </c>
      <c r="T79" t="str">
        <f>IF(Cases!F79="SHA","SLEV",IF(Cases!F79="OUR","DEBT",IF(Cases!F79="BEN","CRED","")))</f>
        <v/>
      </c>
      <c r="U79" s="5" t="str">
        <f>IF(Cases!H79="N","Instrukciók","")</f>
        <v/>
      </c>
      <c r="V79" s="5" t="str">
        <f>IF(Cases!E79="I","URGP","")</f>
        <v/>
      </c>
      <c r="W79" t="str">
        <f>Cases!L79</f>
        <v>Közl-047 -Elektra/Ebank KKV-KötelezettSzla FCY-FCY-EQ átvezetés-InterCompany-EgyediÁrf/NonSTP-KöltsVis Nincs</v>
      </c>
    </row>
    <row r="80" spans="1:23" x14ac:dyDescent="0.3">
      <c r="A80" t="str">
        <f>CONCATENATE(IF(B80="EB",CONCATENATE(IF(Cases!B80&lt;&gt;"7","EBNG","EBNL"),TEXT(Refszámok!$B$1+ROW()-2,"000000000000")),""),IF(B80="EL",CONCATENATE("E",TEXT(Refszámok!$B$2+ROW()-2,"0000000000"),"00001"),""),IF(B80="OA",CONCATENATE("EBNGOA",TEXT(Refszámok!$B$3+ROW()-2,"0000000000")),""))</f>
        <v>E000010107900001</v>
      </c>
      <c r="B80" t="str">
        <f>CONCATENATE(IF(Cases!B80="E","EL",""),IF(Cases!B80="B","EB",""),IF(Cases!B80="Q","EB",""),IF(Cases!B80="7","EB",""),IF(Cases!B80="Z","OA",""),IF(Cases!B80="3","OA",""))</f>
        <v>EL</v>
      </c>
      <c r="C80" t="str">
        <f t="shared" si="5"/>
        <v>E000010107900001</v>
      </c>
      <c r="D80" t="str">
        <f>IF(Cases!K80="Y","2018-11-10","")</f>
        <v/>
      </c>
      <c r="E80" s="5" t="str">
        <f>IF(Cases!C80="Q","BANKKÁRTYA ELSZ",IF(OR(Cases!C80="A",Cases!C80="E",Cases!C80="B",Cases!C80="K",Cases!C80="M"),CONCATENATE(IF(B80="EB",Accounts!B$7,""),IF(B80="EL",Accounts!B$8,""),IF(AND(B80="OA",Cases!B80="3"),Accounts!B$8,""),IF(AND(B80="OA",Cases!B80="Z"),Accounts!B$7,"")),CONCATENATE(IF(B80="EB",Accounts!B$9,""),IF(B80="EL",Accounts!B$10,""),IF(AND(B80="OA",Cases!B80="3"),Accounts!B$10,""),IF(AND(B80="OA",Cases!B80="Z"),Accounts!B$9,""))))</f>
        <v>Electra számlatípus-művelettípus EUR</v>
      </c>
      <c r="F80" s="5" t="str">
        <f>IF(Cases!C80="Q","0983731042101",IF(OR(Cases!C80="A",Cases!C80="E",Cases!C80="B",Cases!C80="K",Cases!C80="M"),CONCATENATE(IF(B80="EB",Accounts!C$7,""),IF(B80="EL",Accounts!C$8,""),IF(AND(B80="OA",Cases!B80="3"),Accounts!C$8,""),IF(AND(B80="OA",Cases!B80="Z"),Accounts!C$7,"")),CONCATENATE(IF(B80="EB",Accounts!C$9,""),IF(B80="EL",Accounts!C$10,""),IF(AND(B80="OA",Cases!B80="3"),Accounts!C$10,""),IF(AND(B80="OA",Cases!B80="Z"),Accounts!C$9,""))))</f>
        <v>00021018F0119</v>
      </c>
      <c r="G80" t="s">
        <v>17</v>
      </c>
      <c r="H80" s="5" t="str">
        <f t="shared" si="6"/>
        <v>Electra számlatípus-művelettípus EUR</v>
      </c>
      <c r="I80" t="s">
        <v>18</v>
      </c>
      <c r="J80" t="str">
        <f t="shared" si="7"/>
        <v>E000010107900001</v>
      </c>
      <c r="K80" t="str">
        <f t="shared" si="8"/>
        <v>E000010107900001</v>
      </c>
      <c r="L80" s="2" t="s">
        <v>22</v>
      </c>
      <c r="M80" s="2" t="str">
        <f>IF(OR(Cases!C80="A",Cases!C80="C",Cases!C80="G",Cases!C80="J",Cases!C80="O"),"DV","DA")</f>
        <v>DA</v>
      </c>
      <c r="N80" t="s">
        <v>1207</v>
      </c>
      <c r="O80" t="str">
        <f>IF(OR(Cases!C80="A",Cases!C80="B",Cases!C80="C",Cases!C80="E",Cases!C80="F",Cases!C80="I",Cases!C80="J",Cases!C80="K",Cases!C80="L",Cases!C80="Q"),"EUR","HUF")</f>
        <v>EUR</v>
      </c>
      <c r="P80" s="5" t="str">
        <f t="shared" si="9"/>
        <v>1.3</v>
      </c>
      <c r="Q80" t="str">
        <f>IF(Cases!I80="Y","INTC","")</f>
        <v/>
      </c>
      <c r="R80" t="str">
        <f>IF(OR(Cases!C80="K",Cases!C80="L"),IF(M80="DA",Accounts!B$1,CONCATENATE(
IF(B80="EB",Accounts!D$1,""
),IF(B80="EL",Accounts!F$1,""
),IF(AND(B80="OA",Cases!B80="3"),Accounts!F$1,""
),IF(AND(B80="OA",Cases!B80="Z"),Accounts!D$1,""
)
)
),IF(OR(Cases!C80="B",Cases!C80="I",Cases!C80="O",Cases!C80="J",Cases!C80="H"),IF(M80="DA",Accounts!B$4,CONCATENATE(
IF(B80="EB",Accounts!D$4,""
),IF(B80="EL",Accounts!F$4,""
),IF(AND(B80="OA",Cases!B80="3"),Accounts!F$4,""
),IF(AND(B80="OA",Cases!B80="Z"),Accounts!D$4,""
)
)
),IF(OR(Cases!C80="D",Cases!C80="G",Cases!C80="O",Cases!C80="H",Cases!C80="M",AND(Cases!D80="I",Cases!C80="C"),AND(Cases!D80="I",Cases!C80="F")),IF(M80="DA",Accounts!B$3,CONCATENATE(
IF(B80="EB",Accounts!D$3,""
),IF(B80="EL",Accounts!F$3,""
),IF(AND(B80="OA",Cases!B80="3"),Accounts!F$3,""
),IF(AND(B80="OA",Cases!B80="Z"),Accounts!D$3,""
)
)
),IF(M80="DA",Accounts!B$12,CONCATENATE(
IF(B80="EB",Accounts!D$12,""
),IF(B80="EL",Accounts!F$12,""
),IF(AND(B80="OA",Cases!B80="3"),Accounts!F$12,""
),IF(AND(B80="OA",Cases!B80="Z"),Accounts!D$12,""
)
)
)
)
))</f>
        <v>SZIKSZAI TAMARA EUR</v>
      </c>
      <c r="S80" t="str">
        <f>IF(OR(Cases!C80="K",Cases!C80="L"),IF(M80="DA",Accounts!C$1,CONCATENATE(
   IF(B80="EB",Accounts!E$1,""
   ),IF(B80="EL",Accounts!G$1,""
   ),IF(AND(B80="OA",Cases!B80="3"),Accounts!G$1,""
   ),IF(AND(B80="OA",Cases!B80="Z"),Accounts!E$1,""
   )
  )
 ),IF(OR(Cases!C80="B",Cases!C80="I",Cases!C80="O",Cases!C80="J",Cases!C80="H"),IF(M80="DA",Accounts!C$4,CONCATENATE(
   IF(B80="EB",Accounts!E$4,""
   ),IF(B80="EL",Accounts!G$4,""
   ),IF(AND(B80="OA",Cases!B80="3"),Accounts!G$4,""
   ),IF(AND(B80="OA",Cases!B80="Z"),Accounts!E$4,""
   )
  )
 ),IF(OR(Cases!C80="D",Cases!C80="G",Cases!C80="O",Cases!C80="H",Cases!C80="M",AND(Cases!D80="I",Cases!C80="C"),AND(Cases!D80="I",Cases!C80="F")),IF(M80="DA",Accounts!C$3,CONCATENATE(
   IF(B80="EB",Accounts!E$3,""
   ),IF(B80="EL",Accounts!G$3,""
   ),IF(AND(B80="OA",Cases!B80="3"),Accounts!G$3,""
   ),IF(AND(B80="OA",Cases!B80="Z"),Accounts!E$3,""
   )
  )
 ),IF(M80="DA",Accounts!C$12,CONCATENATE(
   IF(B80="EB",Accounts!E$12,""
   ),IF(B80="EL",Accounts!G$12,""
   ),IF(AND(B80="OA",Cases!B80="3"),Accounts!G$12,""
   ),IF(AND(B80="OA",Cases!B80="Z"),Accounts!E$12,""
   )
  )
 )
)
))</f>
        <v>HU46104000237157565454551017</v>
      </c>
      <c r="T80" t="str">
        <f>IF(Cases!F80="SHA","SLEV",IF(Cases!F80="OUR","DEBT",IF(Cases!F80="BEN","CRED","")))</f>
        <v/>
      </c>
      <c r="U80" s="5" t="str">
        <f>IF(Cases!H80="N","Instrukciók","")</f>
        <v/>
      </c>
      <c r="V80" s="5" t="str">
        <f>IF(Cases!E80="I","URGP","")</f>
        <v>URGP</v>
      </c>
      <c r="W80" t="str">
        <f>Cases!L80</f>
        <v>Közl-048 -Elektra/Ebank KKV-KötelezettSzla FCY-FCY-EQ átutalás-Sürgős/AzonKonv-EgyediÁrf/NonSTP-KöltsVis Nincs</v>
      </c>
    </row>
    <row r="81" spans="1:23" x14ac:dyDescent="0.3">
      <c r="A81" t="str">
        <f>CONCATENATE(IF(B81="EB",CONCATENATE(IF(Cases!B81&lt;&gt;"7","EBNG","EBNL"),TEXT(Refszámok!$B$1+ROW()-2,"000000000000")),""),IF(B81="EL",CONCATENATE("E",TEXT(Refszámok!$B$2+ROW()-2,"0000000000"),"00001"),""),IF(B81="OA",CONCATENATE("EBNGOA",TEXT(Refszámok!$B$3+ROW()-2,"0000000000")),""))</f>
        <v>E000010108000001</v>
      </c>
      <c r="B81" t="str">
        <f>CONCATENATE(IF(Cases!B81="E","EL",""),IF(Cases!B81="B","EB",""),IF(Cases!B81="Q","EB",""),IF(Cases!B81="7","EB",""),IF(Cases!B81="Z","OA",""),IF(Cases!B81="3","OA",""))</f>
        <v>EL</v>
      </c>
      <c r="C81" t="str">
        <f t="shared" si="5"/>
        <v>E000010108000001</v>
      </c>
      <c r="D81" t="str">
        <f>IF(Cases!K81="Y","2018-11-10","")</f>
        <v/>
      </c>
      <c r="E81" s="5" t="str">
        <f>IF(Cases!C81="Q","BANKKÁRTYA ELSZ",IF(OR(Cases!C81="A",Cases!C81="E",Cases!C81="B",Cases!C81="K",Cases!C81="M"),CONCATENATE(IF(B81="EB",Accounts!B$7,""),IF(B81="EL",Accounts!B$8,""),IF(AND(B81="OA",Cases!B81="3"),Accounts!B$8,""),IF(AND(B81="OA",Cases!B81="Z"),Accounts!B$7,"")),CONCATENATE(IF(B81="EB",Accounts!B$9,""),IF(B81="EL",Accounts!B$10,""),IF(AND(B81="OA",Cases!B81="3"),Accounts!B$10,""),IF(AND(B81="OA",Cases!B81="Z"),Accounts!B$9,""))))</f>
        <v>Electra számlatípus-művelettípus EUR</v>
      </c>
      <c r="F81" s="5" t="str">
        <f>IF(Cases!C81="Q","0983731042101",IF(OR(Cases!C81="A",Cases!C81="E",Cases!C81="B",Cases!C81="K",Cases!C81="M"),CONCATENATE(IF(B81="EB",Accounts!C$7,""),IF(B81="EL",Accounts!C$8,""),IF(AND(B81="OA",Cases!B81="3"),Accounts!C$8,""),IF(AND(B81="OA",Cases!B81="Z"),Accounts!C$7,"")),CONCATENATE(IF(B81="EB",Accounts!C$9,""),IF(B81="EL",Accounts!C$10,""),IF(AND(B81="OA",Cases!B81="3"),Accounts!C$10,""),IF(AND(B81="OA",Cases!B81="Z"),Accounts!C$9,""))))</f>
        <v>00021018F0119</v>
      </c>
      <c r="G81" t="s">
        <v>17</v>
      </c>
      <c r="H81" s="5" t="str">
        <f t="shared" si="6"/>
        <v>Electra számlatípus-művelettípus EUR</v>
      </c>
      <c r="I81" t="s">
        <v>18</v>
      </c>
      <c r="J81" t="str">
        <f t="shared" si="7"/>
        <v>E000010108000001</v>
      </c>
      <c r="K81" t="str">
        <f t="shared" si="8"/>
        <v>E000010108000001</v>
      </c>
      <c r="L81" s="2" t="s">
        <v>22</v>
      </c>
      <c r="M81" s="2" t="str">
        <f>IF(OR(Cases!C81="A",Cases!C81="C",Cases!C81="G",Cases!C81="J",Cases!C81="O"),"DV","DA")</f>
        <v>DA</v>
      </c>
      <c r="N81" t="s">
        <v>1207</v>
      </c>
      <c r="O81" t="str">
        <f>IF(OR(Cases!C81="A",Cases!C81="B",Cases!C81="C",Cases!C81="E",Cases!C81="F",Cases!C81="I",Cases!C81="J",Cases!C81="K",Cases!C81="L",Cases!C81="Q"),"EUR","HUF")</f>
        <v>EUR</v>
      </c>
      <c r="P81" s="5" t="str">
        <f t="shared" si="9"/>
        <v>1.3</v>
      </c>
      <c r="Q81" t="str">
        <f>IF(Cases!I81="Y","INTC","")</f>
        <v/>
      </c>
      <c r="R81" t="str">
        <f>IF(OR(Cases!C81="K",Cases!C81="L"),IF(M81="DA",Accounts!B$1,CONCATENATE(
IF(B81="EB",Accounts!D$1,""
),IF(B81="EL",Accounts!F$1,""
),IF(AND(B81="OA",Cases!B81="3"),Accounts!F$1,""
),IF(AND(B81="OA",Cases!B81="Z"),Accounts!D$1,""
)
)
),IF(OR(Cases!C81="B",Cases!C81="I",Cases!C81="O",Cases!C81="J",Cases!C81="H"),IF(M81="DA",Accounts!B$4,CONCATENATE(
IF(B81="EB",Accounts!D$4,""
),IF(B81="EL",Accounts!F$4,""
),IF(AND(B81="OA",Cases!B81="3"),Accounts!F$4,""
),IF(AND(B81="OA",Cases!B81="Z"),Accounts!D$4,""
)
)
),IF(OR(Cases!C81="D",Cases!C81="G",Cases!C81="O",Cases!C81="H",Cases!C81="M",AND(Cases!D81="I",Cases!C81="C"),AND(Cases!D81="I",Cases!C81="F")),IF(M81="DA",Accounts!B$3,CONCATENATE(
IF(B81="EB",Accounts!D$3,""
),IF(B81="EL",Accounts!F$3,""
),IF(AND(B81="OA",Cases!B81="3"),Accounts!F$3,""
),IF(AND(B81="OA",Cases!B81="Z"),Accounts!D$3,""
)
)
),IF(M81="DA",Accounts!B$12,CONCATENATE(
IF(B81="EB",Accounts!D$12,""
),IF(B81="EL",Accounts!F$12,""
),IF(AND(B81="OA",Cases!B81="3"),Accounts!F$12,""
),IF(AND(B81="OA",Cases!B81="Z"),Accounts!D$12,""
)
)
)
)
))</f>
        <v>SZIKSZAI TAMARA EUR</v>
      </c>
      <c r="S81" t="str">
        <f>IF(OR(Cases!C81="K",Cases!C81="L"),IF(M81="DA",Accounts!C$1,CONCATENATE(
   IF(B81="EB",Accounts!E$1,""
   ),IF(B81="EL",Accounts!G$1,""
   ),IF(AND(B81="OA",Cases!B81="3"),Accounts!G$1,""
   ),IF(AND(B81="OA",Cases!B81="Z"),Accounts!E$1,""
   )
  )
 ),IF(OR(Cases!C81="B",Cases!C81="I",Cases!C81="O",Cases!C81="J",Cases!C81="H"),IF(M81="DA",Accounts!C$4,CONCATENATE(
   IF(B81="EB",Accounts!E$4,""
   ),IF(B81="EL",Accounts!G$4,""
   ),IF(AND(B81="OA",Cases!B81="3"),Accounts!G$4,""
   ),IF(AND(B81="OA",Cases!B81="Z"),Accounts!E$4,""
   )
  )
 ),IF(OR(Cases!C81="D",Cases!C81="G",Cases!C81="O",Cases!C81="H",Cases!C81="M",AND(Cases!D81="I",Cases!C81="C"),AND(Cases!D81="I",Cases!C81="F")),IF(M81="DA",Accounts!C$3,CONCATENATE(
   IF(B81="EB",Accounts!E$3,""
   ),IF(B81="EL",Accounts!G$3,""
   ),IF(AND(B81="OA",Cases!B81="3"),Accounts!G$3,""
   ),IF(AND(B81="OA",Cases!B81="Z"),Accounts!E$3,""
   )
  )
 ),IF(M81="DA",Accounts!C$12,CONCATENATE(
   IF(B81="EB",Accounts!E$12,""
   ),IF(B81="EL",Accounts!G$12,""
   ),IF(AND(B81="OA",Cases!B81="3"),Accounts!G$12,""
   ),IF(AND(B81="OA",Cases!B81="Z"),Accounts!E$12,""
   )
  )
 )
)
))</f>
        <v>HU46104000237157565454551017</v>
      </c>
      <c r="T81" t="str">
        <f>IF(Cases!F81="SHA","SLEV",IF(Cases!F81="OUR","DEBT",IF(Cases!F81="BEN","CRED","")))</f>
        <v/>
      </c>
      <c r="U81" s="5" t="str">
        <f>IF(Cases!H81="N","Instrukciók","")</f>
        <v/>
      </c>
      <c r="V81" s="5" t="str">
        <f>IF(Cases!E81="I","URGP","")</f>
        <v/>
      </c>
      <c r="W81" t="str">
        <f>Cases!L81</f>
        <v>Közl-048 -Elektra/Ebank KKV-KötelezettSzla FCY-FCY-EQ átutalás-EgyediÁrf/NonSTP-KöltsVis Nincs</v>
      </c>
    </row>
    <row r="82" spans="1:23" x14ac:dyDescent="0.3">
      <c r="A82" t="str">
        <f>CONCATENATE(IF(B82="EB",CONCATENATE(IF(Cases!B82&lt;&gt;"7","EBNG","EBNL"),TEXT(Refszámok!$B$1+ROW()-2,"000000000000")),""),IF(B82="EL",CONCATENATE("E",TEXT(Refszámok!$B$2+ROW()-2,"0000000000"),"00001"),""),IF(B82="OA",CONCATENATE("EBNGOA",TEXT(Refszámok!$B$3+ROW()-2,"0000000000")),""))</f>
        <v>E000010108100001</v>
      </c>
      <c r="B82" t="str">
        <f>CONCATENATE(IF(Cases!B82="E","EL",""),IF(Cases!B82="B","EB",""),IF(Cases!B82="Q","EB",""),IF(Cases!B82="7","EB",""),IF(Cases!B82="Z","OA",""),IF(Cases!B82="3","OA",""))</f>
        <v>EL</v>
      </c>
      <c r="C82" t="str">
        <f t="shared" si="5"/>
        <v>E000010108100001</v>
      </c>
      <c r="D82" t="str">
        <f>IF(Cases!K82="Y","2018-11-10","")</f>
        <v/>
      </c>
      <c r="E82" s="5" t="str">
        <f>IF(Cases!C82="Q","BANKKÁRTYA ELSZ",IF(OR(Cases!C82="A",Cases!C82="E",Cases!C82="B",Cases!C82="K",Cases!C82="M"),CONCATENATE(IF(B82="EB",Accounts!B$7,""),IF(B82="EL",Accounts!B$8,""),IF(AND(B82="OA",Cases!B82="3"),Accounts!B$8,""),IF(AND(B82="OA",Cases!B82="Z"),Accounts!B$7,"")),CONCATENATE(IF(B82="EB",Accounts!B$9,""),IF(B82="EL",Accounts!B$10,""),IF(AND(B82="OA",Cases!B82="3"),Accounts!B$10,""),IF(AND(B82="OA",Cases!B82="Z"),Accounts!B$9,""))))</f>
        <v>Electra számlatípus-művelettípus EUR</v>
      </c>
      <c r="F82" s="5" t="str">
        <f>IF(Cases!C82="Q","0983731042101",IF(OR(Cases!C82="A",Cases!C82="E",Cases!C82="B",Cases!C82="K",Cases!C82="M"),CONCATENATE(IF(B82="EB",Accounts!C$7,""),IF(B82="EL",Accounts!C$8,""),IF(AND(B82="OA",Cases!B82="3"),Accounts!C$8,""),IF(AND(B82="OA",Cases!B82="Z"),Accounts!C$7,"")),CONCATENATE(IF(B82="EB",Accounts!C$9,""),IF(B82="EL",Accounts!C$10,""),IF(AND(B82="OA",Cases!B82="3"),Accounts!C$10,""),IF(AND(B82="OA",Cases!B82="Z"),Accounts!C$9,""))))</f>
        <v>00021018F0119</v>
      </c>
      <c r="G82" t="s">
        <v>17</v>
      </c>
      <c r="H82" s="5" t="str">
        <f t="shared" si="6"/>
        <v>Electra számlatípus-művelettípus EUR</v>
      </c>
      <c r="I82" t="s">
        <v>18</v>
      </c>
      <c r="J82" t="str">
        <f t="shared" si="7"/>
        <v>E000010108100001</v>
      </c>
      <c r="K82" t="str">
        <f t="shared" si="8"/>
        <v>E000010108100001</v>
      </c>
      <c r="L82" s="2" t="s">
        <v>22</v>
      </c>
      <c r="M82" s="2" t="str">
        <f>IF(OR(Cases!C82="A",Cases!C82="C",Cases!C82="G",Cases!C82="J",Cases!C82="O"),"DV","DA")</f>
        <v>DA</v>
      </c>
      <c r="N82" t="s">
        <v>1207</v>
      </c>
      <c r="O82" t="str">
        <f>IF(OR(Cases!C82="A",Cases!C82="B",Cases!C82="C",Cases!C82="E",Cases!C82="F",Cases!C82="I",Cases!C82="J",Cases!C82="K",Cases!C82="L",Cases!C82="Q"),"EUR","HUF")</f>
        <v>HUF</v>
      </c>
      <c r="P82" s="5" t="str">
        <f t="shared" si="9"/>
        <v>2</v>
      </c>
      <c r="Q82" t="str">
        <f>IF(Cases!I82="Y","INTC","")</f>
        <v/>
      </c>
      <c r="R82" t="str">
        <f>IF(OR(Cases!C82="K",Cases!C82="L"),IF(M82="DA",Accounts!B$1,CONCATENATE(
IF(B82="EB",Accounts!D$1,""
),IF(B82="EL",Accounts!F$1,""
),IF(AND(B82="OA",Cases!B82="3"),Accounts!F$1,""
),IF(AND(B82="OA",Cases!B82="Z"),Accounts!D$1,""
)
)
),IF(OR(Cases!C82="B",Cases!C82="I",Cases!C82="O",Cases!C82="J",Cases!C82="H"),IF(M82="DA",Accounts!B$4,CONCATENATE(
IF(B82="EB",Accounts!D$4,""
),IF(B82="EL",Accounts!F$4,""
),IF(AND(B82="OA",Cases!B82="3"),Accounts!F$4,""
),IF(AND(B82="OA",Cases!B82="Z"),Accounts!D$4,""
)
)
),IF(OR(Cases!C82="D",Cases!C82="G",Cases!C82="O",Cases!C82="H",Cases!C82="M",AND(Cases!D82="I",Cases!C82="C"),AND(Cases!D82="I",Cases!C82="F")),IF(M82="DA",Accounts!B$3,CONCATENATE(
IF(B82="EB",Accounts!D$3,""
),IF(B82="EL",Accounts!F$3,""
),IF(AND(B82="OA",Cases!B82="3"),Accounts!F$3,""
),IF(AND(B82="OA",Cases!B82="Z"),Accounts!D$3,""
)
)
),IF(M82="DA",Accounts!B$12,CONCATENATE(
IF(B82="EB",Accounts!D$12,""
),IF(B82="EL",Accounts!F$12,""
),IF(AND(B82="OA",Cases!B82="3"),Accounts!F$12,""
),IF(AND(B82="OA",Cases!B82="Z"),Accounts!D$12,""
)
)
)
)
))</f>
        <v>SZIKSZAI TAMARA</v>
      </c>
      <c r="S82" t="str">
        <f>IF(OR(Cases!C82="K",Cases!C82="L"),IF(M82="DA",Accounts!C$1,CONCATENATE(
   IF(B82="EB",Accounts!E$1,""
   ),IF(B82="EL",Accounts!G$1,""
   ),IF(AND(B82="OA",Cases!B82="3"),Accounts!G$1,""
   ),IF(AND(B82="OA",Cases!B82="Z"),Accounts!E$1,""
   )
  )
 ),IF(OR(Cases!C82="B",Cases!C82="I",Cases!C82="O",Cases!C82="J",Cases!C82="H"),IF(M82="DA",Accounts!C$4,CONCATENATE(
   IF(B82="EB",Accounts!E$4,""
   ),IF(B82="EL",Accounts!G$4,""
   ),IF(AND(B82="OA",Cases!B82="3"),Accounts!G$4,""
   ),IF(AND(B82="OA",Cases!B82="Z"),Accounts!E$4,""
   )
  )
 ),IF(OR(Cases!C82="D",Cases!C82="G",Cases!C82="O",Cases!C82="H",Cases!C82="M",AND(Cases!D82="I",Cases!C82="C"),AND(Cases!D82="I",Cases!C82="F")),IF(M82="DA",Accounts!C$3,CONCATENATE(
   IF(B82="EB",Accounts!E$3,""
   ),IF(B82="EL",Accounts!G$3,""
   ),IF(AND(B82="OA",Cases!B82="3"),Accounts!G$3,""
   ),IF(AND(B82="OA",Cases!B82="Z"),Accounts!E$3,""
   )
  )
 ),IF(M82="DA",Accounts!C$12,CONCATENATE(
   IF(B82="EB",Accounts!E$12,""
   ),IF(B82="EL",Accounts!G$12,""
   ),IF(AND(B82="OA",Cases!B82="3"),Accounts!G$12,""
   ),IF(AND(B82="OA",Cases!B82="Z"),Accounts!E$12,""
   )
  )
 )
)
))</f>
        <v>HU20104000237157565454551000</v>
      </c>
      <c r="T82" t="str">
        <f>IF(Cases!F82="SHA","SLEV",IF(Cases!F82="OUR","DEBT",IF(Cases!F82="BEN","CRED","")))</f>
        <v/>
      </c>
      <c r="U82" s="5" t="str">
        <f>IF(Cases!H82="N","Instrukciók","")</f>
        <v/>
      </c>
      <c r="V82" s="5" t="str">
        <f>IF(Cases!E82="I","URGP","")</f>
        <v>URGP</v>
      </c>
      <c r="W82" t="str">
        <f>Cases!L82</f>
        <v>Közl-064 -Forint konverziós-Elektra/Ebank KKV-KötelezettSzla FCY-HUF-EQ átutalás-Konverziós-Sürgős/AzonKonv-EgyediÁrf/NonSTP-KöltsVis Nincs</v>
      </c>
    </row>
    <row r="83" spans="1:23" x14ac:dyDescent="0.3">
      <c r="A83" t="str">
        <f>CONCATENATE(IF(B83="EB",CONCATENATE(IF(Cases!B83&lt;&gt;"7","EBNG","EBNL"),TEXT(Refszámok!$B$1+ROW()-2,"000000000000")),""),IF(B83="EL",CONCATENATE("E",TEXT(Refszámok!$B$2+ROW()-2,"0000000000"),"00001"),""),IF(B83="OA",CONCATENATE("EBNGOA",TEXT(Refszámok!$B$3+ROW()-2,"0000000000")),""))</f>
        <v>E000010108200001</v>
      </c>
      <c r="B83" t="str">
        <f>CONCATENATE(IF(Cases!B83="E","EL",""),IF(Cases!B83="B","EB",""),IF(Cases!B83="Q","EB",""),IF(Cases!B83="7","EB",""),IF(Cases!B83="Z","OA",""),IF(Cases!B83="3","OA",""))</f>
        <v>EL</v>
      </c>
      <c r="C83" t="str">
        <f t="shared" si="5"/>
        <v>E000010108200001</v>
      </c>
      <c r="D83" t="str">
        <f>IF(Cases!K83="Y","2018-11-10","")</f>
        <v/>
      </c>
      <c r="E83" s="5" t="str">
        <f>IF(Cases!C83="Q","BANKKÁRTYA ELSZ",IF(OR(Cases!C83="A",Cases!C83="E",Cases!C83="B",Cases!C83="K",Cases!C83="M"),CONCATENATE(IF(B83="EB",Accounts!B$7,""),IF(B83="EL",Accounts!B$8,""),IF(AND(B83="OA",Cases!B83="3"),Accounts!B$8,""),IF(AND(B83="OA",Cases!B83="Z"),Accounts!B$7,"")),CONCATENATE(IF(B83="EB",Accounts!B$9,""),IF(B83="EL",Accounts!B$10,""),IF(AND(B83="OA",Cases!B83="3"),Accounts!B$10,""),IF(AND(B83="OA",Cases!B83="Z"),Accounts!B$9,""))))</f>
        <v>Electra számlatípus-művelettípus EUR</v>
      </c>
      <c r="F83" s="5" t="str">
        <f>IF(Cases!C83="Q","0983731042101",IF(OR(Cases!C83="A",Cases!C83="E",Cases!C83="B",Cases!C83="K",Cases!C83="M"),CONCATENATE(IF(B83="EB",Accounts!C$7,""),IF(B83="EL",Accounts!C$8,""),IF(AND(B83="OA",Cases!B83="3"),Accounts!C$8,""),IF(AND(B83="OA",Cases!B83="Z"),Accounts!C$7,"")),CONCATENATE(IF(B83="EB",Accounts!C$9,""),IF(B83="EL",Accounts!C$10,""),IF(AND(B83="OA",Cases!B83="3"),Accounts!C$10,""),IF(AND(B83="OA",Cases!B83="Z"),Accounts!C$9,""))))</f>
        <v>00021018F0119</v>
      </c>
      <c r="G83" t="s">
        <v>17</v>
      </c>
      <c r="H83" s="5" t="str">
        <f t="shared" si="6"/>
        <v>Electra számlatípus-művelettípus EUR</v>
      </c>
      <c r="I83" t="s">
        <v>18</v>
      </c>
      <c r="J83" t="str">
        <f t="shared" si="7"/>
        <v>E000010108200001</v>
      </c>
      <c r="K83" t="str">
        <f t="shared" si="8"/>
        <v>E000010108200001</v>
      </c>
      <c r="L83" s="2" t="s">
        <v>22</v>
      </c>
      <c r="M83" s="2" t="str">
        <f>IF(OR(Cases!C83="A",Cases!C83="C",Cases!C83="G",Cases!C83="J",Cases!C83="O"),"DV","DA")</f>
        <v>DA</v>
      </c>
      <c r="N83" t="s">
        <v>1207</v>
      </c>
      <c r="O83" t="str">
        <f>IF(OR(Cases!C83="A",Cases!C83="B",Cases!C83="C",Cases!C83="E",Cases!C83="F",Cases!C83="I",Cases!C83="J",Cases!C83="K",Cases!C83="L",Cases!C83="Q"),"EUR","HUF")</f>
        <v>HUF</v>
      </c>
      <c r="P83" s="5" t="str">
        <f t="shared" si="9"/>
        <v>2</v>
      </c>
      <c r="Q83" t="str">
        <f>IF(Cases!I83="Y","INTC","")</f>
        <v/>
      </c>
      <c r="R83" t="str">
        <f>IF(OR(Cases!C83="K",Cases!C83="L"),IF(M83="DA",Accounts!B$1,CONCATENATE(
IF(B83="EB",Accounts!D$1,""
),IF(B83="EL",Accounts!F$1,""
),IF(AND(B83="OA",Cases!B83="3"),Accounts!F$1,""
),IF(AND(B83="OA",Cases!B83="Z"),Accounts!D$1,""
)
)
),IF(OR(Cases!C83="B",Cases!C83="I",Cases!C83="O",Cases!C83="J",Cases!C83="H"),IF(M83="DA",Accounts!B$4,CONCATENATE(
IF(B83="EB",Accounts!D$4,""
),IF(B83="EL",Accounts!F$4,""
),IF(AND(B83="OA",Cases!B83="3"),Accounts!F$4,""
),IF(AND(B83="OA",Cases!B83="Z"),Accounts!D$4,""
)
)
),IF(OR(Cases!C83="D",Cases!C83="G",Cases!C83="O",Cases!C83="H",Cases!C83="M",AND(Cases!D83="I",Cases!C83="C"),AND(Cases!D83="I",Cases!C83="F")),IF(M83="DA",Accounts!B$3,CONCATENATE(
IF(B83="EB",Accounts!D$3,""
),IF(B83="EL",Accounts!F$3,""
),IF(AND(B83="OA",Cases!B83="3"),Accounts!F$3,""
),IF(AND(B83="OA",Cases!B83="Z"),Accounts!D$3,""
)
)
),IF(M83="DA",Accounts!B$12,CONCATENATE(
IF(B83="EB",Accounts!D$12,""
),IF(B83="EL",Accounts!F$12,""
),IF(AND(B83="OA",Cases!B83="3"),Accounts!F$12,""
),IF(AND(B83="OA",Cases!B83="Z"),Accounts!D$12,""
)
)
)
)
))</f>
        <v>SZIKSZAI TAMARA</v>
      </c>
      <c r="S83" t="str">
        <f>IF(OR(Cases!C83="K",Cases!C83="L"),IF(M83="DA",Accounts!C$1,CONCATENATE(
   IF(B83="EB",Accounts!E$1,""
   ),IF(B83="EL",Accounts!G$1,""
   ),IF(AND(B83="OA",Cases!B83="3"),Accounts!G$1,""
   ),IF(AND(B83="OA",Cases!B83="Z"),Accounts!E$1,""
   )
  )
 ),IF(OR(Cases!C83="B",Cases!C83="I",Cases!C83="O",Cases!C83="J",Cases!C83="H"),IF(M83="DA",Accounts!C$4,CONCATENATE(
   IF(B83="EB",Accounts!E$4,""
   ),IF(B83="EL",Accounts!G$4,""
   ),IF(AND(B83="OA",Cases!B83="3"),Accounts!G$4,""
   ),IF(AND(B83="OA",Cases!B83="Z"),Accounts!E$4,""
   )
  )
 ),IF(OR(Cases!C83="D",Cases!C83="G",Cases!C83="O",Cases!C83="H",Cases!C83="M",AND(Cases!D83="I",Cases!C83="C"),AND(Cases!D83="I",Cases!C83="F")),IF(M83="DA",Accounts!C$3,CONCATENATE(
   IF(B83="EB",Accounts!E$3,""
   ),IF(B83="EL",Accounts!G$3,""
   ),IF(AND(B83="OA",Cases!B83="3"),Accounts!G$3,""
   ),IF(AND(B83="OA",Cases!B83="Z"),Accounts!E$3,""
   )
  )
 ),IF(M83="DA",Accounts!C$12,CONCATENATE(
   IF(B83="EB",Accounts!E$12,""
   ),IF(B83="EL",Accounts!G$12,""
   ),IF(AND(B83="OA",Cases!B83="3"),Accounts!G$12,""
   ),IF(AND(B83="OA",Cases!B83="Z"),Accounts!E$12,""
   )
  )
 )
)
))</f>
        <v>HU20104000237157565454551000</v>
      </c>
      <c r="T83" t="str">
        <f>IF(Cases!F83="SHA","SLEV",IF(Cases!F83="OUR","DEBT",IF(Cases!F83="BEN","CRED","")))</f>
        <v/>
      </c>
      <c r="U83" s="5" t="str">
        <f>IF(Cases!H83="N","Instrukciók","")</f>
        <v/>
      </c>
      <c r="V83" s="5" t="str">
        <f>IF(Cases!E83="I","URGP","")</f>
        <v/>
      </c>
      <c r="W83" t="str">
        <f>Cases!L83</f>
        <v>Közl-064 -Forint konverziós-Elektra/Ebank KKV-KötelezettSzla FCY-HUF-EQ átutalás-Konverziós-EgyediÁrf/NonSTP-KöltsVis Nincs</v>
      </c>
    </row>
    <row r="84" spans="1:23" x14ac:dyDescent="0.3">
      <c r="A84" t="str">
        <f>CONCATENATE(IF(B84="EB",CONCATENATE(IF(Cases!B84&lt;&gt;"7","EBNG","EBNL"),TEXT(Refszámok!$B$1+ROW()-2,"000000000000")),""),IF(B84="EL",CONCATENATE("E",TEXT(Refszámok!$B$2+ROW()-2,"0000000000"),"00001"),""),IF(B84="OA",CONCATENATE("EBNGOA",TEXT(Refszámok!$B$3+ROW()-2,"0000000000")),""))</f>
        <v>E000010108300001</v>
      </c>
      <c r="B84" t="str">
        <f>CONCATENATE(IF(Cases!B84="E","EL",""),IF(Cases!B84="B","EB",""),IF(Cases!B84="Q","EB",""),IF(Cases!B84="7","EB",""),IF(Cases!B84="Z","OA",""),IF(Cases!B84="3","OA",""))</f>
        <v>EL</v>
      </c>
      <c r="C84" t="str">
        <f t="shared" si="5"/>
        <v>E000010108300001</v>
      </c>
      <c r="D84" t="str">
        <f>IF(Cases!K84="Y","2018-11-10","")</f>
        <v/>
      </c>
      <c r="E84" s="5" t="str">
        <f>IF(Cases!C84="Q","BANKKÁRTYA ELSZ",IF(OR(Cases!C84="A",Cases!C84="E",Cases!C84="B",Cases!C84="K",Cases!C84="M"),CONCATENATE(IF(B84="EB",Accounts!B$7,""),IF(B84="EL",Accounts!B$8,""),IF(AND(B84="OA",Cases!B84="3"),Accounts!B$8,""),IF(AND(B84="OA",Cases!B84="Z"),Accounts!B$7,"")),CONCATENATE(IF(B84="EB",Accounts!B$9,""),IF(B84="EL",Accounts!B$10,""),IF(AND(B84="OA",Cases!B84="3"),Accounts!B$10,""),IF(AND(B84="OA",Cases!B84="Z"),Accounts!B$9,""))))</f>
        <v>Electra számlatípus-művelettípus EUR</v>
      </c>
      <c r="F84" s="5" t="str">
        <f>IF(Cases!C84="Q","0983731042101",IF(OR(Cases!C84="A",Cases!C84="E",Cases!C84="B",Cases!C84="K",Cases!C84="M"),CONCATENATE(IF(B84="EB",Accounts!C$7,""),IF(B84="EL",Accounts!C$8,""),IF(AND(B84="OA",Cases!B84="3"),Accounts!C$8,""),IF(AND(B84="OA",Cases!B84="Z"),Accounts!C$7,"")),CONCATENATE(IF(B84="EB",Accounts!C$9,""),IF(B84="EL",Accounts!C$10,""),IF(AND(B84="OA",Cases!B84="3"),Accounts!C$10,""),IF(AND(B84="OA",Cases!B84="Z"),Accounts!C$9,""))))</f>
        <v>00021018F0119</v>
      </c>
      <c r="G84" t="s">
        <v>17</v>
      </c>
      <c r="H84" s="5" t="str">
        <f t="shared" si="6"/>
        <v>Electra számlatípus-művelettípus EUR</v>
      </c>
      <c r="I84" t="s">
        <v>18</v>
      </c>
      <c r="J84" t="str">
        <f t="shared" si="7"/>
        <v>E000010108300001</v>
      </c>
      <c r="K84" t="str">
        <f t="shared" si="8"/>
        <v>E000010108300001</v>
      </c>
      <c r="L84" s="2" t="s">
        <v>22</v>
      </c>
      <c r="M84" s="2" t="str">
        <f>IF(OR(Cases!C84="A",Cases!C84="C",Cases!C84="G",Cases!C84="J",Cases!C84="O"),"DV","DA")</f>
        <v>DV</v>
      </c>
      <c r="N84" t="s">
        <v>1207</v>
      </c>
      <c r="O84" t="str">
        <f>IF(OR(Cases!C84="A",Cases!C84="B",Cases!C84="C",Cases!C84="E",Cases!C84="F",Cases!C84="I",Cases!C84="J",Cases!C84="K",Cases!C84="L",Cases!C84="Q"),"EUR","HUF")</f>
        <v>HUF</v>
      </c>
      <c r="P84" s="5" t="str">
        <f t="shared" si="9"/>
        <v>2</v>
      </c>
      <c r="Q84" t="str">
        <f>IF(Cases!I84="Y","INTC","")</f>
        <v/>
      </c>
      <c r="R84" t="str">
        <f>IF(OR(Cases!C84="K",Cases!C84="L"),IF(M84="DA",Accounts!B$1,CONCATENATE(
IF(B84="EB",Accounts!D$1,""
),IF(B84="EL",Accounts!F$1,""
),IF(AND(B84="OA",Cases!B84="3"),Accounts!F$1,""
),IF(AND(B84="OA",Cases!B84="Z"),Accounts!D$1,""
)
)
),IF(OR(Cases!C84="B",Cases!C84="I",Cases!C84="O",Cases!C84="J",Cases!C84="H"),IF(M84="DA",Accounts!B$4,CONCATENATE(
IF(B84="EB",Accounts!D$4,""
),IF(B84="EL",Accounts!F$4,""
),IF(AND(B84="OA",Cases!B84="3"),Accounts!F$4,""
),IF(AND(B84="OA",Cases!B84="Z"),Accounts!D$4,""
)
)
),IF(OR(Cases!C84="D",Cases!C84="G",Cases!C84="O",Cases!C84="H",Cases!C84="M",AND(Cases!D84="I",Cases!C84="C"),AND(Cases!D84="I",Cases!C84="F")),IF(M84="DA",Accounts!B$3,CONCATENATE(
IF(B84="EB",Accounts!D$3,""
),IF(B84="EL",Accounts!F$3,""
),IF(AND(B84="OA",Cases!B84="3"),Accounts!F$3,""
),IF(AND(B84="OA",Cases!B84="Z"),Accounts!D$3,""
)
)
),IF(M84="DA",Accounts!B$12,CONCATENATE(
IF(B84="EB",Accounts!D$12,""
),IF(B84="EL",Accounts!F$12,""
),IF(AND(B84="OA",Cases!B84="3"),Accounts!F$12,""
),IF(AND(B84="OA",Cases!B84="Z"),Accounts!D$12,""
)
)
)
)
))</f>
        <v>Electra számlatípus-művelettípus ts</v>
      </c>
      <c r="S84" t="str">
        <f>IF(OR(Cases!C84="K",Cases!C84="L"),IF(M84="DA",Accounts!C$1,CONCATENATE(
   IF(B84="EB",Accounts!E$1,""
   ),IF(B84="EL",Accounts!G$1,""
   ),IF(AND(B84="OA",Cases!B84="3"),Accounts!G$1,""
   ),IF(AND(B84="OA",Cases!B84="Z"),Accounts!E$1,""
   )
  )
 ),IF(OR(Cases!C84="B",Cases!C84="I",Cases!C84="O",Cases!C84="J",Cases!C84="H"),IF(M84="DA",Accounts!C$4,CONCATENATE(
   IF(B84="EB",Accounts!E$4,""
   ),IF(B84="EL",Accounts!G$4,""
   ),IF(AND(B84="OA",Cases!B84="3"),Accounts!G$4,""
   ),IF(AND(B84="OA",Cases!B84="Z"),Accounts!E$4,""
   )
  )
 ),IF(OR(Cases!C84="D",Cases!C84="G",Cases!C84="O",Cases!C84="H",Cases!C84="M",AND(Cases!D84="I",Cases!C84="C"),AND(Cases!D84="I",Cases!C84="F")),IF(M84="DA",Accounts!C$3,CONCATENATE(
   IF(B84="EB",Accounts!E$3,""
   ),IF(B84="EL",Accounts!G$3,""
   ),IF(AND(B84="OA",Cases!B84="3"),Accounts!G$3,""
   ),IF(AND(B84="OA",Cases!B84="Z"),Accounts!E$3,""
   )
  )
 ),IF(M84="DA",Accounts!C$12,CONCATENATE(
   IF(B84="EB",Accounts!E$12,""
   ),IF(B84="EL",Accounts!G$12,""
   ),IF(AND(B84="OA",Cases!B84="3"),Accounts!G$12,""
   ),IF(AND(B84="OA",Cases!B84="Z"),Accounts!E$12,""
   )
  )
 )
)
))</f>
        <v>HU23104000234948495670481016</v>
      </c>
      <c r="T84" t="str">
        <f>IF(Cases!F84="SHA","SLEV",IF(Cases!F84="OUR","DEBT",IF(Cases!F84="BEN","CRED","")))</f>
        <v/>
      </c>
      <c r="U84" s="5" t="str">
        <f>IF(Cases!H84="N","Instrukciók","")</f>
        <v/>
      </c>
      <c r="V84" s="5" t="str">
        <f>IF(Cases!E84="I","URGP","")</f>
        <v>URGP</v>
      </c>
      <c r="W84" t="str">
        <f>Cases!L84</f>
        <v>Közl-07A -Forint konverziós-Elektra/Ebank KKV-KötelezettSzla FCY-HUF-EQ átvezetés-Konverziós-Sürgős/AzonKonv-EgyediÁrf/NonSTP-KöltsVis Nincs</v>
      </c>
    </row>
    <row r="85" spans="1:23" x14ac:dyDescent="0.3">
      <c r="A85" t="str">
        <f>CONCATENATE(IF(B85="EB",CONCATENATE(IF(Cases!B85&lt;&gt;"7","EBNG","EBNL"),TEXT(Refszámok!$B$1+ROW()-2,"000000000000")),""),IF(B85="EL",CONCATENATE("E",TEXT(Refszámok!$B$2+ROW()-2,"0000000000"),"00001"),""),IF(B85="OA",CONCATENATE("EBNGOA",TEXT(Refszámok!$B$3+ROW()-2,"0000000000")),""))</f>
        <v>E000010108400001</v>
      </c>
      <c r="B85" t="str">
        <f>CONCATENATE(IF(Cases!B85="E","EL",""),IF(Cases!B85="B","EB",""),IF(Cases!B85="Q","EB",""),IF(Cases!B85="7","EB",""),IF(Cases!B85="Z","OA",""),IF(Cases!B85="3","OA",""))</f>
        <v>EL</v>
      </c>
      <c r="C85" t="str">
        <f t="shared" si="5"/>
        <v>E000010108400001</v>
      </c>
      <c r="D85" t="str">
        <f>IF(Cases!K85="Y","2018-11-10","")</f>
        <v/>
      </c>
      <c r="E85" s="5" t="str">
        <f>IF(Cases!C85="Q","BANKKÁRTYA ELSZ",IF(OR(Cases!C85="A",Cases!C85="E",Cases!C85="B",Cases!C85="K",Cases!C85="M"),CONCATENATE(IF(B85="EB",Accounts!B$7,""),IF(B85="EL",Accounts!B$8,""),IF(AND(B85="OA",Cases!B85="3"),Accounts!B$8,""),IF(AND(B85="OA",Cases!B85="Z"),Accounts!B$7,"")),CONCATENATE(IF(B85="EB",Accounts!B$9,""),IF(B85="EL",Accounts!B$10,""),IF(AND(B85="OA",Cases!B85="3"),Accounts!B$10,""),IF(AND(B85="OA",Cases!B85="Z"),Accounts!B$9,""))))</f>
        <v>Electra számlatípus-művelettípus EUR</v>
      </c>
      <c r="F85" s="5" t="str">
        <f>IF(Cases!C85="Q","0983731042101",IF(OR(Cases!C85="A",Cases!C85="E",Cases!C85="B",Cases!C85="K",Cases!C85="M"),CONCATENATE(IF(B85="EB",Accounts!C$7,""),IF(B85="EL",Accounts!C$8,""),IF(AND(B85="OA",Cases!B85="3"),Accounts!C$8,""),IF(AND(B85="OA",Cases!B85="Z"),Accounts!C$7,"")),CONCATENATE(IF(B85="EB",Accounts!C$9,""),IF(B85="EL",Accounts!C$10,""),IF(AND(B85="OA",Cases!B85="3"),Accounts!C$10,""),IF(AND(B85="OA",Cases!B85="Z"),Accounts!C$9,""))))</f>
        <v>00021018F0119</v>
      </c>
      <c r="G85" t="s">
        <v>17</v>
      </c>
      <c r="H85" s="5" t="str">
        <f t="shared" si="6"/>
        <v>Electra számlatípus-művelettípus EUR</v>
      </c>
      <c r="I85" t="s">
        <v>18</v>
      </c>
      <c r="J85" t="str">
        <f t="shared" si="7"/>
        <v>E000010108400001</v>
      </c>
      <c r="K85" t="str">
        <f t="shared" si="8"/>
        <v>E000010108400001</v>
      </c>
      <c r="L85" s="2" t="s">
        <v>22</v>
      </c>
      <c r="M85" s="2" t="str">
        <f>IF(OR(Cases!C85="A",Cases!C85="C",Cases!C85="G",Cases!C85="J",Cases!C85="O"),"DV","DA")</f>
        <v>DV</v>
      </c>
      <c r="N85" t="s">
        <v>1207</v>
      </c>
      <c r="O85" t="str">
        <f>IF(OR(Cases!C85="A",Cases!C85="B",Cases!C85="C",Cases!C85="E",Cases!C85="F",Cases!C85="I",Cases!C85="J",Cases!C85="K",Cases!C85="L",Cases!C85="Q"),"EUR","HUF")</f>
        <v>HUF</v>
      </c>
      <c r="P85" s="5" t="str">
        <f t="shared" si="9"/>
        <v>2</v>
      </c>
      <c r="Q85" t="str">
        <f>IF(Cases!I85="Y","INTC","")</f>
        <v>INTC</v>
      </c>
      <c r="R85" t="str">
        <f>IF(OR(Cases!C85="K",Cases!C85="L"),IF(M85="DA",Accounts!B$1,CONCATENATE(
IF(B85="EB",Accounts!D$1,""
),IF(B85="EL",Accounts!F$1,""
),IF(AND(B85="OA",Cases!B85="3"),Accounts!F$1,""
),IF(AND(B85="OA",Cases!B85="Z"),Accounts!D$1,""
)
)
),IF(OR(Cases!C85="B",Cases!C85="I",Cases!C85="O",Cases!C85="J",Cases!C85="H"),IF(M85="DA",Accounts!B$4,CONCATENATE(
IF(B85="EB",Accounts!D$4,""
),IF(B85="EL",Accounts!F$4,""
),IF(AND(B85="OA",Cases!B85="3"),Accounts!F$4,""
),IF(AND(B85="OA",Cases!B85="Z"),Accounts!D$4,""
)
)
),IF(OR(Cases!C85="D",Cases!C85="G",Cases!C85="O",Cases!C85="H",Cases!C85="M",AND(Cases!D85="I",Cases!C85="C"),AND(Cases!D85="I",Cases!C85="F")),IF(M85="DA",Accounts!B$3,CONCATENATE(
IF(B85="EB",Accounts!D$3,""
),IF(B85="EL",Accounts!F$3,""
),IF(AND(B85="OA",Cases!B85="3"),Accounts!F$3,""
),IF(AND(B85="OA",Cases!B85="Z"),Accounts!D$3,""
)
)
),IF(M85="DA",Accounts!B$12,CONCATENATE(
IF(B85="EB",Accounts!D$12,""
),IF(B85="EL",Accounts!F$12,""
),IF(AND(B85="OA",Cases!B85="3"),Accounts!F$12,""
),IF(AND(B85="OA",Cases!B85="Z"),Accounts!D$12,""
)
)
)
)
))</f>
        <v>Electra számlatípus-művelettípus ts</v>
      </c>
      <c r="S85" t="str">
        <f>IF(OR(Cases!C85="K",Cases!C85="L"),IF(M85="DA",Accounts!C$1,CONCATENATE(
   IF(B85="EB",Accounts!E$1,""
   ),IF(B85="EL",Accounts!G$1,""
   ),IF(AND(B85="OA",Cases!B85="3"),Accounts!G$1,""
   ),IF(AND(B85="OA",Cases!B85="Z"),Accounts!E$1,""
   )
  )
 ),IF(OR(Cases!C85="B",Cases!C85="I",Cases!C85="O",Cases!C85="J",Cases!C85="H"),IF(M85="DA",Accounts!C$4,CONCATENATE(
   IF(B85="EB",Accounts!E$4,""
   ),IF(B85="EL",Accounts!G$4,""
   ),IF(AND(B85="OA",Cases!B85="3"),Accounts!G$4,""
   ),IF(AND(B85="OA",Cases!B85="Z"),Accounts!E$4,""
   )
  )
 ),IF(OR(Cases!C85="D",Cases!C85="G",Cases!C85="O",Cases!C85="H",Cases!C85="M",AND(Cases!D85="I",Cases!C85="C"),AND(Cases!D85="I",Cases!C85="F")),IF(M85="DA",Accounts!C$3,CONCATENATE(
   IF(B85="EB",Accounts!E$3,""
   ),IF(B85="EL",Accounts!G$3,""
   ),IF(AND(B85="OA",Cases!B85="3"),Accounts!G$3,""
   ),IF(AND(B85="OA",Cases!B85="Z"),Accounts!E$3,""
   )
  )
 ),IF(M85="DA",Accounts!C$12,CONCATENATE(
   IF(B85="EB",Accounts!E$12,""
   ),IF(B85="EL",Accounts!G$12,""
   ),IF(AND(B85="OA",Cases!B85="3"),Accounts!G$12,""
   ),IF(AND(B85="OA",Cases!B85="Z"),Accounts!E$12,""
   )
  )
 )
)
))</f>
        <v>HU23104000234948495670481016</v>
      </c>
      <c r="T85" t="str">
        <f>IF(Cases!F85="SHA","SLEV",IF(Cases!F85="OUR","DEBT",IF(Cases!F85="BEN","CRED","")))</f>
        <v/>
      </c>
      <c r="U85" s="5" t="str">
        <f>IF(Cases!H85="N","Instrukciók","")</f>
        <v/>
      </c>
      <c r="V85" s="5" t="str">
        <f>IF(Cases!E85="I","URGP","")</f>
        <v>URGP</v>
      </c>
      <c r="W85" t="str">
        <f>Cases!L85</f>
        <v>Közl-07A -Forint konverziós-Elektra/Ebank KKV-KötelezettSzla FCY-HUF-EQ átvezetés-InterCompany-Konverziós-Sürgős/AzonKonv-EgyediÁrf/NonSTP-KöltsVis Nincs</v>
      </c>
    </row>
    <row r="86" spans="1:23" x14ac:dyDescent="0.3">
      <c r="A86" t="str">
        <f>CONCATENATE(IF(B86="EB",CONCATENATE(IF(Cases!B86&lt;&gt;"7","EBNG","EBNL"),TEXT(Refszámok!$B$1+ROW()-2,"000000000000")),""),IF(B86="EL",CONCATENATE("E",TEXT(Refszámok!$B$2+ROW()-2,"0000000000"),"00001"),""),IF(B86="OA",CONCATENATE("EBNGOA",TEXT(Refszámok!$B$3+ROW()-2,"0000000000")),""))</f>
        <v>E000010108500001</v>
      </c>
      <c r="B86" t="str">
        <f>CONCATENATE(IF(Cases!B86="E","EL",""),IF(Cases!B86="B","EB",""),IF(Cases!B86="Q","EB",""),IF(Cases!B86="7","EB",""),IF(Cases!B86="Z","OA",""),IF(Cases!B86="3","OA",""))</f>
        <v>EL</v>
      </c>
      <c r="C86" t="str">
        <f t="shared" si="5"/>
        <v>E000010108500001</v>
      </c>
      <c r="D86" t="str">
        <f>IF(Cases!K86="Y","2018-11-10","")</f>
        <v/>
      </c>
      <c r="E86" s="5" t="str">
        <f>IF(Cases!C86="Q","BANKKÁRTYA ELSZ",IF(OR(Cases!C86="A",Cases!C86="E",Cases!C86="B",Cases!C86="K",Cases!C86="M"),CONCATENATE(IF(B86="EB",Accounts!B$7,""),IF(B86="EL",Accounts!B$8,""),IF(AND(B86="OA",Cases!B86="3"),Accounts!B$8,""),IF(AND(B86="OA",Cases!B86="Z"),Accounts!B$7,"")),CONCATENATE(IF(B86="EB",Accounts!B$9,""),IF(B86="EL",Accounts!B$10,""),IF(AND(B86="OA",Cases!B86="3"),Accounts!B$10,""),IF(AND(B86="OA",Cases!B86="Z"),Accounts!B$9,""))))</f>
        <v>Electra számlatípus-művelettípus EUR</v>
      </c>
      <c r="F86" s="5" t="str">
        <f>IF(Cases!C86="Q","0983731042101",IF(OR(Cases!C86="A",Cases!C86="E",Cases!C86="B",Cases!C86="K",Cases!C86="M"),CONCATENATE(IF(B86="EB",Accounts!C$7,""),IF(B86="EL",Accounts!C$8,""),IF(AND(B86="OA",Cases!B86="3"),Accounts!C$8,""),IF(AND(B86="OA",Cases!B86="Z"),Accounts!C$7,"")),CONCATENATE(IF(B86="EB",Accounts!C$9,""),IF(B86="EL",Accounts!C$10,""),IF(AND(B86="OA",Cases!B86="3"),Accounts!C$10,""),IF(AND(B86="OA",Cases!B86="Z"),Accounts!C$9,""))))</f>
        <v>00021018F0119</v>
      </c>
      <c r="G86" t="s">
        <v>17</v>
      </c>
      <c r="H86" s="5" t="str">
        <f t="shared" si="6"/>
        <v>Electra számlatípus-művelettípus EUR</v>
      </c>
      <c r="I86" t="s">
        <v>18</v>
      </c>
      <c r="J86" t="str">
        <f t="shared" si="7"/>
        <v>E000010108500001</v>
      </c>
      <c r="K86" t="str">
        <f t="shared" si="8"/>
        <v>E000010108500001</v>
      </c>
      <c r="L86" s="2" t="s">
        <v>22</v>
      </c>
      <c r="M86" s="2" t="str">
        <f>IF(OR(Cases!C86="A",Cases!C86="C",Cases!C86="G",Cases!C86="J",Cases!C86="O"),"DV","DA")</f>
        <v>DV</v>
      </c>
      <c r="N86" t="s">
        <v>1207</v>
      </c>
      <c r="O86" t="str">
        <f>IF(OR(Cases!C86="A",Cases!C86="B",Cases!C86="C",Cases!C86="E",Cases!C86="F",Cases!C86="I",Cases!C86="J",Cases!C86="K",Cases!C86="L",Cases!C86="Q"),"EUR","HUF")</f>
        <v>HUF</v>
      </c>
      <c r="P86" s="5" t="str">
        <f t="shared" si="9"/>
        <v>2</v>
      </c>
      <c r="Q86" t="str">
        <f>IF(Cases!I86="Y","INTC","")</f>
        <v/>
      </c>
      <c r="R86" t="str">
        <f>IF(OR(Cases!C86="K",Cases!C86="L"),IF(M86="DA",Accounts!B$1,CONCATENATE(
IF(B86="EB",Accounts!D$1,""
),IF(B86="EL",Accounts!F$1,""
),IF(AND(B86="OA",Cases!B86="3"),Accounts!F$1,""
),IF(AND(B86="OA",Cases!B86="Z"),Accounts!D$1,""
)
)
),IF(OR(Cases!C86="B",Cases!C86="I",Cases!C86="O",Cases!C86="J",Cases!C86="H"),IF(M86="DA",Accounts!B$4,CONCATENATE(
IF(B86="EB",Accounts!D$4,""
),IF(B86="EL",Accounts!F$4,""
),IF(AND(B86="OA",Cases!B86="3"),Accounts!F$4,""
),IF(AND(B86="OA",Cases!B86="Z"),Accounts!D$4,""
)
)
),IF(OR(Cases!C86="D",Cases!C86="G",Cases!C86="O",Cases!C86="H",Cases!C86="M",AND(Cases!D86="I",Cases!C86="C"),AND(Cases!D86="I",Cases!C86="F")),IF(M86="DA",Accounts!B$3,CONCATENATE(
IF(B86="EB",Accounts!D$3,""
),IF(B86="EL",Accounts!F$3,""
),IF(AND(B86="OA",Cases!B86="3"),Accounts!F$3,""
),IF(AND(B86="OA",Cases!B86="Z"),Accounts!D$3,""
)
)
),IF(M86="DA",Accounts!B$12,CONCATENATE(
IF(B86="EB",Accounts!D$12,""
),IF(B86="EL",Accounts!F$12,""
),IF(AND(B86="OA",Cases!B86="3"),Accounts!F$12,""
),IF(AND(B86="OA",Cases!B86="Z"),Accounts!D$12,""
)
)
)
)
))</f>
        <v>Electra számlatípus-művelettípus ts</v>
      </c>
      <c r="S86" t="str">
        <f>IF(OR(Cases!C86="K",Cases!C86="L"),IF(M86="DA",Accounts!C$1,CONCATENATE(
   IF(B86="EB",Accounts!E$1,""
   ),IF(B86="EL",Accounts!G$1,""
   ),IF(AND(B86="OA",Cases!B86="3"),Accounts!G$1,""
   ),IF(AND(B86="OA",Cases!B86="Z"),Accounts!E$1,""
   )
  )
 ),IF(OR(Cases!C86="B",Cases!C86="I",Cases!C86="O",Cases!C86="J",Cases!C86="H"),IF(M86="DA",Accounts!C$4,CONCATENATE(
   IF(B86="EB",Accounts!E$4,""
   ),IF(B86="EL",Accounts!G$4,""
   ),IF(AND(B86="OA",Cases!B86="3"),Accounts!G$4,""
   ),IF(AND(B86="OA",Cases!B86="Z"),Accounts!E$4,""
   )
  )
 ),IF(OR(Cases!C86="D",Cases!C86="G",Cases!C86="O",Cases!C86="H",Cases!C86="M",AND(Cases!D86="I",Cases!C86="C"),AND(Cases!D86="I",Cases!C86="F")),IF(M86="DA",Accounts!C$3,CONCATENATE(
   IF(B86="EB",Accounts!E$3,""
   ),IF(B86="EL",Accounts!G$3,""
   ),IF(AND(B86="OA",Cases!B86="3"),Accounts!G$3,""
   ),IF(AND(B86="OA",Cases!B86="Z"),Accounts!E$3,""
   )
  )
 ),IF(M86="DA",Accounts!C$12,CONCATENATE(
   IF(B86="EB",Accounts!E$12,""
   ),IF(B86="EL",Accounts!G$12,""
   ),IF(AND(B86="OA",Cases!B86="3"),Accounts!G$12,""
   ),IF(AND(B86="OA",Cases!B86="Z"),Accounts!E$12,""
   )
  )
 )
)
))</f>
        <v>HU23104000234948495670481016</v>
      </c>
      <c r="T86" t="str">
        <f>IF(Cases!F86="SHA","SLEV",IF(Cases!F86="OUR","DEBT",IF(Cases!F86="BEN","CRED","")))</f>
        <v/>
      </c>
      <c r="U86" s="5" t="str">
        <f>IF(Cases!H86="N","Instrukciók","")</f>
        <v/>
      </c>
      <c r="V86" s="5" t="str">
        <f>IF(Cases!E86="I","URGP","")</f>
        <v/>
      </c>
      <c r="W86" t="str">
        <f>Cases!L86</f>
        <v>Közl-07A -Forint konverziós-Elektra/Ebank KKV-KötelezettSzla FCY-HUF-EQ átvezetés-Konverziós-EgyediÁrf/NonSTP-KöltsVis Nincs</v>
      </c>
    </row>
    <row r="87" spans="1:23" x14ac:dyDescent="0.3">
      <c r="A87" t="str">
        <f>CONCATENATE(IF(B87="EB",CONCATENATE(IF(Cases!B87&lt;&gt;"7","EBNG","EBNL"),TEXT(Refszámok!$B$1+ROW()-2,"000000000000")),""),IF(B87="EL",CONCATENATE("E",TEXT(Refszámok!$B$2+ROW()-2,"0000000000"),"00001"),""),IF(B87="OA",CONCATENATE("EBNGOA",TEXT(Refszámok!$B$3+ROW()-2,"0000000000")),""))</f>
        <v>E000010108600001</v>
      </c>
      <c r="B87" t="str">
        <f>CONCATENATE(IF(Cases!B87="E","EL",""),IF(Cases!B87="B","EB",""),IF(Cases!B87="Q","EB",""),IF(Cases!B87="7","EB",""),IF(Cases!B87="Z","OA",""),IF(Cases!B87="3","OA",""))</f>
        <v>EL</v>
      </c>
      <c r="C87" t="str">
        <f t="shared" si="5"/>
        <v>E000010108600001</v>
      </c>
      <c r="D87" t="str">
        <f>IF(Cases!K87="Y","2018-11-10","")</f>
        <v/>
      </c>
      <c r="E87" s="5" t="str">
        <f>IF(Cases!C87="Q","BANKKÁRTYA ELSZ",IF(OR(Cases!C87="A",Cases!C87="E",Cases!C87="B",Cases!C87="K",Cases!C87="M"),CONCATENATE(IF(B87="EB",Accounts!B$7,""),IF(B87="EL",Accounts!B$8,""),IF(AND(B87="OA",Cases!B87="3"),Accounts!B$8,""),IF(AND(B87="OA",Cases!B87="Z"),Accounts!B$7,"")),CONCATENATE(IF(B87="EB",Accounts!B$9,""),IF(B87="EL",Accounts!B$10,""),IF(AND(B87="OA",Cases!B87="3"),Accounts!B$10,""),IF(AND(B87="OA",Cases!B87="Z"),Accounts!B$9,""))))</f>
        <v>Electra számlatípus-művelettípus EUR</v>
      </c>
      <c r="F87" s="5" t="str">
        <f>IF(Cases!C87="Q","0983731042101",IF(OR(Cases!C87="A",Cases!C87="E",Cases!C87="B",Cases!C87="K",Cases!C87="M"),CONCATENATE(IF(B87="EB",Accounts!C$7,""),IF(B87="EL",Accounts!C$8,""),IF(AND(B87="OA",Cases!B87="3"),Accounts!C$8,""),IF(AND(B87="OA",Cases!B87="Z"),Accounts!C$7,"")),CONCATENATE(IF(B87="EB",Accounts!C$9,""),IF(B87="EL",Accounts!C$10,""),IF(AND(B87="OA",Cases!B87="3"),Accounts!C$10,""),IF(AND(B87="OA",Cases!B87="Z"),Accounts!C$9,""))))</f>
        <v>00021018F0119</v>
      </c>
      <c r="G87" t="s">
        <v>17</v>
      </c>
      <c r="H87" s="5" t="str">
        <f t="shared" si="6"/>
        <v>Electra számlatípus-művelettípus EUR</v>
      </c>
      <c r="I87" t="s">
        <v>18</v>
      </c>
      <c r="J87" t="str">
        <f t="shared" si="7"/>
        <v>E000010108600001</v>
      </c>
      <c r="K87" t="str">
        <f t="shared" si="8"/>
        <v>E000010108600001</v>
      </c>
      <c r="L87" s="2" t="s">
        <v>22</v>
      </c>
      <c r="M87" s="2" t="str">
        <f>IF(OR(Cases!C87="A",Cases!C87="C",Cases!C87="G",Cases!C87="J",Cases!C87="O"),"DV","DA")</f>
        <v>DV</v>
      </c>
      <c r="N87" t="s">
        <v>1207</v>
      </c>
      <c r="O87" t="str">
        <f>IF(OR(Cases!C87="A",Cases!C87="B",Cases!C87="C",Cases!C87="E",Cases!C87="F",Cases!C87="I",Cases!C87="J",Cases!C87="K",Cases!C87="L",Cases!C87="Q"),"EUR","HUF")</f>
        <v>HUF</v>
      </c>
      <c r="P87" s="5" t="str">
        <f t="shared" si="9"/>
        <v>2</v>
      </c>
      <c r="Q87" t="str">
        <f>IF(Cases!I87="Y","INTC","")</f>
        <v>INTC</v>
      </c>
      <c r="R87" t="str">
        <f>IF(OR(Cases!C87="K",Cases!C87="L"),IF(M87="DA",Accounts!B$1,CONCATENATE(
IF(B87="EB",Accounts!D$1,""
),IF(B87="EL",Accounts!F$1,""
),IF(AND(B87="OA",Cases!B87="3"),Accounts!F$1,""
),IF(AND(B87="OA",Cases!B87="Z"),Accounts!D$1,""
)
)
),IF(OR(Cases!C87="B",Cases!C87="I",Cases!C87="O",Cases!C87="J",Cases!C87="H"),IF(M87="DA",Accounts!B$4,CONCATENATE(
IF(B87="EB",Accounts!D$4,""
),IF(B87="EL",Accounts!F$4,""
),IF(AND(B87="OA",Cases!B87="3"),Accounts!F$4,""
),IF(AND(B87="OA",Cases!B87="Z"),Accounts!D$4,""
)
)
),IF(OR(Cases!C87="D",Cases!C87="G",Cases!C87="O",Cases!C87="H",Cases!C87="M",AND(Cases!D87="I",Cases!C87="C"),AND(Cases!D87="I",Cases!C87="F")),IF(M87="DA",Accounts!B$3,CONCATENATE(
IF(B87="EB",Accounts!D$3,""
),IF(B87="EL",Accounts!F$3,""
),IF(AND(B87="OA",Cases!B87="3"),Accounts!F$3,""
),IF(AND(B87="OA",Cases!B87="Z"),Accounts!D$3,""
)
)
),IF(M87="DA",Accounts!B$12,CONCATENATE(
IF(B87="EB",Accounts!D$12,""
),IF(B87="EL",Accounts!F$12,""
),IF(AND(B87="OA",Cases!B87="3"),Accounts!F$12,""
),IF(AND(B87="OA",Cases!B87="Z"),Accounts!D$12,""
)
)
)
)
))</f>
        <v>Electra számlatípus-művelettípus ts</v>
      </c>
      <c r="S87" t="str">
        <f>IF(OR(Cases!C87="K",Cases!C87="L"),IF(M87="DA",Accounts!C$1,CONCATENATE(
   IF(B87="EB",Accounts!E$1,""
   ),IF(B87="EL",Accounts!G$1,""
   ),IF(AND(B87="OA",Cases!B87="3"),Accounts!G$1,""
   ),IF(AND(B87="OA",Cases!B87="Z"),Accounts!E$1,""
   )
  )
 ),IF(OR(Cases!C87="B",Cases!C87="I",Cases!C87="O",Cases!C87="J",Cases!C87="H"),IF(M87="DA",Accounts!C$4,CONCATENATE(
   IF(B87="EB",Accounts!E$4,""
   ),IF(B87="EL",Accounts!G$4,""
   ),IF(AND(B87="OA",Cases!B87="3"),Accounts!G$4,""
   ),IF(AND(B87="OA",Cases!B87="Z"),Accounts!E$4,""
   )
  )
 ),IF(OR(Cases!C87="D",Cases!C87="G",Cases!C87="O",Cases!C87="H",Cases!C87="M",AND(Cases!D87="I",Cases!C87="C"),AND(Cases!D87="I",Cases!C87="F")),IF(M87="DA",Accounts!C$3,CONCATENATE(
   IF(B87="EB",Accounts!E$3,""
   ),IF(B87="EL",Accounts!G$3,""
   ),IF(AND(B87="OA",Cases!B87="3"),Accounts!G$3,""
   ),IF(AND(B87="OA",Cases!B87="Z"),Accounts!E$3,""
   )
  )
 ),IF(M87="DA",Accounts!C$12,CONCATENATE(
   IF(B87="EB",Accounts!E$12,""
   ),IF(B87="EL",Accounts!G$12,""
   ),IF(AND(B87="OA",Cases!B87="3"),Accounts!G$12,""
   ),IF(AND(B87="OA",Cases!B87="Z"),Accounts!E$12,""
   )
  )
 )
)
))</f>
        <v>HU23104000234948495670481016</v>
      </c>
      <c r="T87" t="str">
        <f>IF(Cases!F87="SHA","SLEV",IF(Cases!F87="OUR","DEBT",IF(Cases!F87="BEN","CRED","")))</f>
        <v/>
      </c>
      <c r="U87" s="5" t="str">
        <f>IF(Cases!H87="N","Instrukciók","")</f>
        <v/>
      </c>
      <c r="V87" s="5" t="str">
        <f>IF(Cases!E87="I","URGP","")</f>
        <v/>
      </c>
      <c r="W87" t="str">
        <f>Cases!L87</f>
        <v>Közl-07A -Forint konverziós-Elektra/Ebank KKV-KötelezettSzla FCY-HUF-EQ átvezetés-InterCompany-Konverziós-EgyediÁrf/NonSTP-KöltsVis Nincs</v>
      </c>
    </row>
    <row r="88" spans="1:23" x14ac:dyDescent="0.3">
      <c r="A88" t="str">
        <f>CONCATENATE(IF(B88="EB",CONCATENATE(IF(Cases!B88&lt;&gt;"7","EBNG","EBNL"),TEXT(Refszámok!$B$1+ROW()-2,"000000000000")),""),IF(B88="EL",CONCATENATE("E",TEXT(Refszámok!$B$2+ROW()-2,"0000000000"),"00001"),""),IF(B88="OA",CONCATENATE("EBNGOA",TEXT(Refszámok!$B$3+ROW()-2,"0000000000")),""))</f>
        <v>E000010108700001</v>
      </c>
      <c r="B88" t="str">
        <f>CONCATENATE(IF(Cases!B88="E","EL",""),IF(Cases!B88="B","EB",""),IF(Cases!B88="Q","EB",""),IF(Cases!B88="7","EB",""),IF(Cases!B88="Z","OA",""),IF(Cases!B88="3","OA",""))</f>
        <v>EL</v>
      </c>
      <c r="C88" t="str">
        <f t="shared" si="5"/>
        <v>E000010108700001</v>
      </c>
      <c r="D88" t="str">
        <f>IF(Cases!K88="Y","2018-11-10","")</f>
        <v/>
      </c>
      <c r="E88" s="5" t="str">
        <f>IF(Cases!C88="Q","BANKKÁRTYA ELSZ",IF(OR(Cases!C88="A",Cases!C88="E",Cases!C88="B",Cases!C88="K",Cases!C88="M"),CONCATENATE(IF(B88="EB",Accounts!B$7,""),IF(B88="EL",Accounts!B$8,""),IF(AND(B88="OA",Cases!B88="3"),Accounts!B$8,""),IF(AND(B88="OA",Cases!B88="Z"),Accounts!B$7,"")),CONCATENATE(IF(B88="EB",Accounts!B$9,""),IF(B88="EL",Accounts!B$10,""),IF(AND(B88="OA",Cases!B88="3"),Accounts!B$10,""),IF(AND(B88="OA",Cases!B88="Z"),Accounts!B$9,""))))</f>
        <v>Electra számlatípus-művelettípus EUR</v>
      </c>
      <c r="F88" s="5" t="str">
        <f>IF(Cases!C88="Q","0983731042101",IF(OR(Cases!C88="A",Cases!C88="E",Cases!C88="B",Cases!C88="K",Cases!C88="M"),CONCATENATE(IF(B88="EB",Accounts!C$7,""),IF(B88="EL",Accounts!C$8,""),IF(AND(B88="OA",Cases!B88="3"),Accounts!C$8,""),IF(AND(B88="OA",Cases!B88="Z"),Accounts!C$7,"")),CONCATENATE(IF(B88="EB",Accounts!C$9,""),IF(B88="EL",Accounts!C$10,""),IF(AND(B88="OA",Cases!B88="3"),Accounts!C$10,""),IF(AND(B88="OA",Cases!B88="Z"),Accounts!C$9,""))))</f>
        <v>00021018F0119</v>
      </c>
      <c r="G88" t="s">
        <v>17</v>
      </c>
      <c r="H88" s="5" t="str">
        <f t="shared" si="6"/>
        <v>Electra számlatípus-művelettípus EUR</v>
      </c>
      <c r="I88" t="s">
        <v>18</v>
      </c>
      <c r="J88" t="str">
        <f t="shared" si="7"/>
        <v>E000010108700001</v>
      </c>
      <c r="K88" t="str">
        <f t="shared" si="8"/>
        <v>E000010108700001</v>
      </c>
      <c r="L88" s="2" t="s">
        <v>22</v>
      </c>
      <c r="M88" s="2" t="str">
        <f>IF(OR(Cases!C88="A",Cases!C88="C",Cases!C88="G",Cases!C88="J",Cases!C88="O"),"DV","DA")</f>
        <v>DA</v>
      </c>
      <c r="N88" t="s">
        <v>1207</v>
      </c>
      <c r="O88" t="str">
        <f>IF(OR(Cases!C88="A",Cases!C88="B",Cases!C88="C",Cases!C88="E",Cases!C88="F",Cases!C88="I",Cases!C88="J",Cases!C88="K",Cases!C88="L",Cases!C88="Q"),"EUR","HUF")</f>
        <v>HUF</v>
      </c>
      <c r="P88" s="5" t="str">
        <f t="shared" si="9"/>
        <v>2</v>
      </c>
      <c r="Q88" t="str">
        <f>IF(Cases!I88="Y","INTC","")</f>
        <v>INTC</v>
      </c>
      <c r="R88" t="str">
        <f>IF(OR(Cases!C88="K",Cases!C88="L"),IF(M88="DA",Accounts!B$1,CONCATENATE(
IF(B88="EB",Accounts!D$1,""
),IF(B88="EL",Accounts!F$1,""
),IF(AND(B88="OA",Cases!B88="3"),Accounts!F$1,""
),IF(AND(B88="OA",Cases!B88="Z"),Accounts!D$1,""
)
)
),IF(OR(Cases!C88="B",Cases!C88="I",Cases!C88="O",Cases!C88="J",Cases!C88="H"),IF(M88="DA",Accounts!B$4,CONCATENATE(
IF(B88="EB",Accounts!D$4,""
),IF(B88="EL",Accounts!F$4,""
),IF(AND(B88="OA",Cases!B88="3"),Accounts!F$4,""
),IF(AND(B88="OA",Cases!B88="Z"),Accounts!D$4,""
)
)
),IF(OR(Cases!C88="D",Cases!C88="G",Cases!C88="O",Cases!C88="H",Cases!C88="M",AND(Cases!D88="I",Cases!C88="C"),AND(Cases!D88="I",Cases!C88="F")),IF(M88="DA",Accounts!B$3,CONCATENATE(
IF(B88="EB",Accounts!D$3,""
),IF(B88="EL",Accounts!F$3,""
),IF(AND(B88="OA",Cases!B88="3"),Accounts!F$3,""
),IF(AND(B88="OA",Cases!B88="Z"),Accounts!D$3,""
)
)
),IF(M88="DA",Accounts!B$12,CONCATENATE(
IF(B88="EB",Accounts!D$12,""
),IF(B88="EL",Accounts!F$12,""
),IF(AND(B88="OA",Cases!B88="3"),Accounts!F$12,""
),IF(AND(B88="OA",Cases!B88="Z"),Accounts!D$12,""
)
)
)
)
))</f>
        <v>SZIKSZAI TAMARA</v>
      </c>
      <c r="S88" t="str">
        <f>IF(OR(Cases!C88="K",Cases!C88="L"),IF(M88="DA",Accounts!C$1,CONCATENATE(
   IF(B88="EB",Accounts!E$1,""
   ),IF(B88="EL",Accounts!G$1,""
   ),IF(AND(B88="OA",Cases!B88="3"),Accounts!G$1,""
   ),IF(AND(B88="OA",Cases!B88="Z"),Accounts!E$1,""
   )
  )
 ),IF(OR(Cases!C88="B",Cases!C88="I",Cases!C88="O",Cases!C88="J",Cases!C88="H"),IF(M88="DA",Accounts!C$4,CONCATENATE(
   IF(B88="EB",Accounts!E$4,""
   ),IF(B88="EL",Accounts!G$4,""
   ),IF(AND(B88="OA",Cases!B88="3"),Accounts!G$4,""
   ),IF(AND(B88="OA",Cases!B88="Z"),Accounts!E$4,""
   )
  )
 ),IF(OR(Cases!C88="D",Cases!C88="G",Cases!C88="O",Cases!C88="H",Cases!C88="M",AND(Cases!D88="I",Cases!C88="C"),AND(Cases!D88="I",Cases!C88="F")),IF(M88="DA",Accounts!C$3,CONCATENATE(
   IF(B88="EB",Accounts!E$3,""
   ),IF(B88="EL",Accounts!G$3,""
   ),IF(AND(B88="OA",Cases!B88="3"),Accounts!G$3,""
   ),IF(AND(B88="OA",Cases!B88="Z"),Accounts!E$3,""
   )
  )
 ),IF(M88="DA",Accounts!C$12,CONCATENATE(
   IF(B88="EB",Accounts!E$12,""
   ),IF(B88="EL",Accounts!G$12,""
   ),IF(AND(B88="OA",Cases!B88="3"),Accounts!G$12,""
   ),IF(AND(B88="OA",Cases!B88="Z"),Accounts!E$12,""
   )
  )
 )
)
))</f>
        <v>HU20104000237157565454551000</v>
      </c>
      <c r="T88" t="str">
        <f>IF(Cases!F88="SHA","SLEV",IF(Cases!F88="OUR","DEBT",IF(Cases!F88="BEN","CRED","")))</f>
        <v/>
      </c>
      <c r="U88" s="5" t="str">
        <f>IF(Cases!H88="N","Instrukciók","")</f>
        <v/>
      </c>
      <c r="V88" s="5" t="str">
        <f>IF(Cases!E88="I","URGP","")</f>
        <v>URGP</v>
      </c>
      <c r="W88" t="str">
        <f>Cases!L88</f>
        <v>Közl-07G -Forint konverziós-Elektra/Ebank KKV-KötelezettSzla FCY-HUF-EQ átutalás-InterCompany-Konverziós-Sürgős/AzonKonv-EgyediÁrf/NonSTP-KöltsVis Nincs</v>
      </c>
    </row>
    <row r="89" spans="1:23" x14ac:dyDescent="0.3">
      <c r="A89" t="str">
        <f>CONCATENATE(IF(B89="EB",CONCATENATE(IF(Cases!B89&lt;&gt;"7","EBNG","EBNL"),TEXT(Refszámok!$B$1+ROW()-2,"000000000000")),""),IF(B89="EL",CONCATENATE("E",TEXT(Refszámok!$B$2+ROW()-2,"0000000000"),"00001"),""),IF(B89="OA",CONCATENATE("EBNGOA",TEXT(Refszámok!$B$3+ROW()-2,"0000000000")),""))</f>
        <v>E000010108800001</v>
      </c>
      <c r="B89" t="str">
        <f>CONCATENATE(IF(Cases!B89="E","EL",""),IF(Cases!B89="B","EB",""),IF(Cases!B89="Q","EB",""),IF(Cases!B89="7","EB",""),IF(Cases!B89="Z","OA",""),IF(Cases!B89="3","OA",""))</f>
        <v>EL</v>
      </c>
      <c r="C89" t="str">
        <f t="shared" si="5"/>
        <v>E000010108800001</v>
      </c>
      <c r="D89" t="str">
        <f>IF(Cases!K89="Y","2018-11-10","")</f>
        <v/>
      </c>
      <c r="E89" s="5" t="str">
        <f>IF(Cases!C89="Q","BANKKÁRTYA ELSZ",IF(OR(Cases!C89="A",Cases!C89="E",Cases!C89="B",Cases!C89="K",Cases!C89="M"),CONCATENATE(IF(B89="EB",Accounts!B$7,""),IF(B89="EL",Accounts!B$8,""),IF(AND(B89="OA",Cases!B89="3"),Accounts!B$8,""),IF(AND(B89="OA",Cases!B89="Z"),Accounts!B$7,"")),CONCATENATE(IF(B89="EB",Accounts!B$9,""),IF(B89="EL",Accounts!B$10,""),IF(AND(B89="OA",Cases!B89="3"),Accounts!B$10,""),IF(AND(B89="OA",Cases!B89="Z"),Accounts!B$9,""))))</f>
        <v>Electra számlatípus-művelettípus EUR</v>
      </c>
      <c r="F89" s="5" t="str">
        <f>IF(Cases!C89="Q","0983731042101",IF(OR(Cases!C89="A",Cases!C89="E",Cases!C89="B",Cases!C89="K",Cases!C89="M"),CONCATENATE(IF(B89="EB",Accounts!C$7,""),IF(B89="EL",Accounts!C$8,""),IF(AND(B89="OA",Cases!B89="3"),Accounts!C$8,""),IF(AND(B89="OA",Cases!B89="Z"),Accounts!C$7,"")),CONCATENATE(IF(B89="EB",Accounts!C$9,""),IF(B89="EL",Accounts!C$10,""),IF(AND(B89="OA",Cases!B89="3"),Accounts!C$10,""),IF(AND(B89="OA",Cases!B89="Z"),Accounts!C$9,""))))</f>
        <v>00021018F0119</v>
      </c>
      <c r="G89" t="s">
        <v>17</v>
      </c>
      <c r="H89" s="5" t="str">
        <f t="shared" si="6"/>
        <v>Electra számlatípus-művelettípus EUR</v>
      </c>
      <c r="I89" t="s">
        <v>18</v>
      </c>
      <c r="J89" t="str">
        <f t="shared" si="7"/>
        <v>E000010108800001</v>
      </c>
      <c r="K89" t="str">
        <f t="shared" si="8"/>
        <v>E000010108800001</v>
      </c>
      <c r="L89" s="2" t="s">
        <v>22</v>
      </c>
      <c r="M89" s="2" t="str">
        <f>IF(OR(Cases!C89="A",Cases!C89="C",Cases!C89="G",Cases!C89="J",Cases!C89="O"),"DV","DA")</f>
        <v>DA</v>
      </c>
      <c r="N89" t="s">
        <v>1207</v>
      </c>
      <c r="O89" t="str">
        <f>IF(OR(Cases!C89="A",Cases!C89="B",Cases!C89="C",Cases!C89="E",Cases!C89="F",Cases!C89="I",Cases!C89="J",Cases!C89="K",Cases!C89="L",Cases!C89="Q"),"EUR","HUF")</f>
        <v>HUF</v>
      </c>
      <c r="P89" s="5" t="str">
        <f t="shared" si="9"/>
        <v>2</v>
      </c>
      <c r="Q89" t="str">
        <f>IF(Cases!I89="Y","INTC","")</f>
        <v>INTC</v>
      </c>
      <c r="R89" t="str">
        <f>IF(OR(Cases!C89="K",Cases!C89="L"),IF(M89="DA",Accounts!B$1,CONCATENATE(
IF(B89="EB",Accounts!D$1,""
),IF(B89="EL",Accounts!F$1,""
),IF(AND(B89="OA",Cases!B89="3"),Accounts!F$1,""
),IF(AND(B89="OA",Cases!B89="Z"),Accounts!D$1,""
)
)
),IF(OR(Cases!C89="B",Cases!C89="I",Cases!C89="O",Cases!C89="J",Cases!C89="H"),IF(M89="DA",Accounts!B$4,CONCATENATE(
IF(B89="EB",Accounts!D$4,""
),IF(B89="EL",Accounts!F$4,""
),IF(AND(B89="OA",Cases!B89="3"),Accounts!F$4,""
),IF(AND(B89="OA",Cases!B89="Z"),Accounts!D$4,""
)
)
),IF(OR(Cases!C89="D",Cases!C89="G",Cases!C89="O",Cases!C89="H",Cases!C89="M",AND(Cases!D89="I",Cases!C89="C"),AND(Cases!D89="I",Cases!C89="F")),IF(M89="DA",Accounts!B$3,CONCATENATE(
IF(B89="EB",Accounts!D$3,""
),IF(B89="EL",Accounts!F$3,""
),IF(AND(B89="OA",Cases!B89="3"),Accounts!F$3,""
),IF(AND(B89="OA",Cases!B89="Z"),Accounts!D$3,""
)
)
),IF(M89="DA",Accounts!B$12,CONCATENATE(
IF(B89="EB",Accounts!D$12,""
),IF(B89="EL",Accounts!F$12,""
),IF(AND(B89="OA",Cases!B89="3"),Accounts!F$12,""
),IF(AND(B89="OA",Cases!B89="Z"),Accounts!D$12,""
)
)
)
)
))</f>
        <v>SZIKSZAI TAMARA</v>
      </c>
      <c r="S89" t="str">
        <f>IF(OR(Cases!C89="K",Cases!C89="L"),IF(M89="DA",Accounts!C$1,CONCATENATE(
   IF(B89="EB",Accounts!E$1,""
   ),IF(B89="EL",Accounts!G$1,""
   ),IF(AND(B89="OA",Cases!B89="3"),Accounts!G$1,""
   ),IF(AND(B89="OA",Cases!B89="Z"),Accounts!E$1,""
   )
  )
 ),IF(OR(Cases!C89="B",Cases!C89="I",Cases!C89="O",Cases!C89="J",Cases!C89="H"),IF(M89="DA",Accounts!C$4,CONCATENATE(
   IF(B89="EB",Accounts!E$4,""
   ),IF(B89="EL",Accounts!G$4,""
   ),IF(AND(B89="OA",Cases!B89="3"),Accounts!G$4,""
   ),IF(AND(B89="OA",Cases!B89="Z"),Accounts!E$4,""
   )
  )
 ),IF(OR(Cases!C89="D",Cases!C89="G",Cases!C89="O",Cases!C89="H",Cases!C89="M",AND(Cases!D89="I",Cases!C89="C"),AND(Cases!D89="I",Cases!C89="F")),IF(M89="DA",Accounts!C$3,CONCATENATE(
   IF(B89="EB",Accounts!E$3,""
   ),IF(B89="EL",Accounts!G$3,""
   ),IF(AND(B89="OA",Cases!B89="3"),Accounts!G$3,""
   ),IF(AND(B89="OA",Cases!B89="Z"),Accounts!E$3,""
   )
  )
 ),IF(M89="DA",Accounts!C$12,CONCATENATE(
   IF(B89="EB",Accounts!E$12,""
   ),IF(B89="EL",Accounts!G$12,""
   ),IF(AND(B89="OA",Cases!B89="3"),Accounts!G$12,""
   ),IF(AND(B89="OA",Cases!B89="Z"),Accounts!E$12,""
   )
  )
 )
)
))</f>
        <v>HU20104000237157565454551000</v>
      </c>
      <c r="T89" t="str">
        <f>IF(Cases!F89="SHA","SLEV",IF(Cases!F89="OUR","DEBT",IF(Cases!F89="BEN","CRED","")))</f>
        <v/>
      </c>
      <c r="U89" s="5" t="str">
        <f>IF(Cases!H89="N","Instrukciók","")</f>
        <v/>
      </c>
      <c r="V89" s="5" t="str">
        <f>IF(Cases!E89="I","URGP","")</f>
        <v/>
      </c>
      <c r="W89" t="str">
        <f>Cases!L89</f>
        <v>Közl-07G -Forint konverziós-Elektra/Ebank KKV-KötelezettSzla FCY-HUF-EQ átutalás-InterCompany-Konverziós-EgyediÁrf/NonSTP-KöltsVis Nincs</v>
      </c>
    </row>
    <row r="90" spans="1:23" x14ac:dyDescent="0.3">
      <c r="A90" t="str">
        <f>CONCATENATE(IF(B90="EB",CONCATENATE(IF(Cases!B90&lt;&gt;"7","EBNG","EBNL"),TEXT(Refszámok!$B$1+ROW()-2,"000000000000")),""),IF(B90="EL",CONCATENATE("E",TEXT(Refszámok!$B$2+ROW()-2,"0000000000"),"00001"),""),IF(B90="OA",CONCATENATE("EBNGOA",TEXT(Refszámok!$B$3+ROW()-2,"0000000000")),""))</f>
        <v>E000010108900001</v>
      </c>
      <c r="B90" t="str">
        <f>CONCATENATE(IF(Cases!B90="E","EL",""),IF(Cases!B90="B","EB",""),IF(Cases!B90="Q","EB",""),IF(Cases!B90="7","EB",""),IF(Cases!B90="Z","OA",""),IF(Cases!B90="3","OA",""))</f>
        <v>EL</v>
      </c>
      <c r="C90" t="str">
        <f t="shared" si="5"/>
        <v>E000010108900001</v>
      </c>
      <c r="D90" t="str">
        <f>IF(Cases!K90="Y","2018-11-10","")</f>
        <v/>
      </c>
      <c r="E90" s="5" t="str">
        <f>IF(Cases!C90="Q","BANKKÁRTYA ELSZ",IF(OR(Cases!C90="A",Cases!C90="E",Cases!C90="B",Cases!C90="K",Cases!C90="M"),CONCATENATE(IF(B90="EB",Accounts!B$7,""),IF(B90="EL",Accounts!B$8,""),IF(AND(B90="OA",Cases!B90="3"),Accounts!B$8,""),IF(AND(B90="OA",Cases!B90="Z"),Accounts!B$7,"")),CONCATENATE(IF(B90="EB",Accounts!B$9,""),IF(B90="EL",Accounts!B$10,""),IF(AND(B90="OA",Cases!B90="3"),Accounts!B$10,""),IF(AND(B90="OA",Cases!B90="Z"),Accounts!B$9,""))))</f>
        <v>Electra számlatípus-művelettípus ts</v>
      </c>
      <c r="F90" s="5" t="str">
        <f>IF(Cases!C90="Q","0983731042101",IF(OR(Cases!C90="A",Cases!C90="E",Cases!C90="B",Cases!C90="K",Cases!C90="M"),CONCATENATE(IF(B90="EB",Accounts!C$7,""),IF(B90="EL",Accounts!C$8,""),IF(AND(B90="OA",Cases!B90="3"),Accounts!C$8,""),IF(AND(B90="OA",Cases!B90="Z"),Accounts!C$7,"")),CONCATENATE(IF(B90="EB",Accounts!C$9,""),IF(B90="EL",Accounts!C$10,""),IF(AND(B90="OA",Cases!B90="3"),Accounts!C$10,""),IF(AND(B90="OA",Cases!B90="Z"),Accounts!C$9,""))))</f>
        <v>00021018F0100</v>
      </c>
      <c r="G90" t="s">
        <v>17</v>
      </c>
      <c r="H90" s="5" t="str">
        <f t="shared" si="6"/>
        <v>Electra számlatípus-művelettípus ts</v>
      </c>
      <c r="I90" t="s">
        <v>18</v>
      </c>
      <c r="J90" t="str">
        <f t="shared" si="7"/>
        <v>E000010108900001</v>
      </c>
      <c r="K90" t="str">
        <f t="shared" si="8"/>
        <v>E000010108900001</v>
      </c>
      <c r="L90" s="2" t="s">
        <v>22</v>
      </c>
      <c r="M90" s="2" t="str">
        <f>IF(OR(Cases!C90="A",Cases!C90="C",Cases!C90="G",Cases!C90="J",Cases!C90="O"),"DV","DA")</f>
        <v>DA</v>
      </c>
      <c r="N90" t="s">
        <v>1207</v>
      </c>
      <c r="O90" t="str">
        <f>IF(OR(Cases!C90="A",Cases!C90="B",Cases!C90="C",Cases!C90="E",Cases!C90="F",Cases!C90="I",Cases!C90="J",Cases!C90="K",Cases!C90="L",Cases!C90="Q"),"EUR","HUF")</f>
        <v>EUR</v>
      </c>
      <c r="P90" s="5" t="str">
        <f t="shared" si="9"/>
        <v>1.3</v>
      </c>
      <c r="Q90" t="str">
        <f>IF(Cases!I90="Y","INTC","")</f>
        <v>INTC</v>
      </c>
      <c r="R90" t="str">
        <f>IF(OR(Cases!C90="K",Cases!C90="L"),IF(M90="DA",Accounts!B$1,CONCATENATE(
IF(B90="EB",Accounts!D$1,""
),IF(B90="EL",Accounts!F$1,""
),IF(AND(B90="OA",Cases!B90="3"),Accounts!F$1,""
),IF(AND(B90="OA",Cases!B90="Z"),Accounts!D$1,""
)
)
),IF(OR(Cases!C90="B",Cases!C90="I",Cases!C90="O",Cases!C90="J",Cases!C90="H"),IF(M90="DA",Accounts!B$4,CONCATENATE(
IF(B90="EB",Accounts!D$4,""
),IF(B90="EL",Accounts!F$4,""
),IF(AND(B90="OA",Cases!B90="3"),Accounts!F$4,""
),IF(AND(B90="OA",Cases!B90="Z"),Accounts!D$4,""
)
)
),IF(OR(Cases!C90="D",Cases!C90="G",Cases!C90="O",Cases!C90="H",Cases!C90="M",AND(Cases!D90="I",Cases!C90="C"),AND(Cases!D90="I",Cases!C90="F")),IF(M90="DA",Accounts!B$3,CONCATENATE(
IF(B90="EB",Accounts!D$3,""
),IF(B90="EL",Accounts!F$3,""
),IF(AND(B90="OA",Cases!B90="3"),Accounts!F$3,""
),IF(AND(B90="OA",Cases!B90="Z"),Accounts!D$3,""
)
)
),IF(M90="DA",Accounts!B$12,CONCATENATE(
IF(B90="EB",Accounts!D$12,""
),IF(B90="EL",Accounts!F$12,""
),IF(AND(B90="OA",Cases!B90="3"),Accounts!F$12,""
),IF(AND(B90="OA",Cases!B90="Z"),Accounts!D$12,""
)
)
)
)
))</f>
        <v>SZIKSZAI TAMARA EUR</v>
      </c>
      <c r="S90" t="str">
        <f>IF(OR(Cases!C90="K",Cases!C90="L"),IF(M90="DA",Accounts!C$1,CONCATENATE(
   IF(B90="EB",Accounts!E$1,""
   ),IF(B90="EL",Accounts!G$1,""
   ),IF(AND(B90="OA",Cases!B90="3"),Accounts!G$1,""
   ),IF(AND(B90="OA",Cases!B90="Z"),Accounts!E$1,""
   )
  )
 ),IF(OR(Cases!C90="B",Cases!C90="I",Cases!C90="O",Cases!C90="J",Cases!C90="H"),IF(M90="DA",Accounts!C$4,CONCATENATE(
   IF(B90="EB",Accounts!E$4,""
   ),IF(B90="EL",Accounts!G$4,""
   ),IF(AND(B90="OA",Cases!B90="3"),Accounts!G$4,""
   ),IF(AND(B90="OA",Cases!B90="Z"),Accounts!E$4,""
   )
  )
 ),IF(OR(Cases!C90="D",Cases!C90="G",Cases!C90="O",Cases!C90="H",Cases!C90="M",AND(Cases!D90="I",Cases!C90="C"),AND(Cases!D90="I",Cases!C90="F")),IF(M90="DA",Accounts!C$3,CONCATENATE(
   IF(B90="EB",Accounts!E$3,""
   ),IF(B90="EL",Accounts!G$3,""
   ),IF(AND(B90="OA",Cases!B90="3"),Accounts!G$3,""
   ),IF(AND(B90="OA",Cases!B90="Z"),Accounts!E$3,""
   )
  )
 ),IF(M90="DA",Accounts!C$12,CONCATENATE(
   IF(B90="EB",Accounts!E$12,""
   ),IF(B90="EL",Accounts!G$12,""
   ),IF(AND(B90="OA",Cases!B90="3"),Accounts!G$12,""
   ),IF(AND(B90="OA",Cases!B90="Z"),Accounts!E$12,""
   )
  )
 )
)
))</f>
        <v>HU46104000237157565454551017</v>
      </c>
      <c r="T90" t="str">
        <f>IF(Cases!F90="SHA","SLEV",IF(Cases!F90="OUR","DEBT",IF(Cases!F90="BEN","CRED","")))</f>
        <v/>
      </c>
      <c r="U90" s="5" t="str">
        <f>IF(Cases!H90="N","Instrukciók","")</f>
        <v/>
      </c>
      <c r="V90" s="5" t="str">
        <f>IF(Cases!E90="I","URGP","")</f>
        <v>URGP</v>
      </c>
      <c r="W90" t="str">
        <f>Cases!L90</f>
        <v>Közl-13U -Elektra/Ebank KKV-KötelezettSzla HUF-FCY-EQ átutalás-InterCompany-Konverziós-Sürgős/AzonKonv-EgyediÁrf/NonSTP-KöltsVis Nincs</v>
      </c>
    </row>
    <row r="91" spans="1:23" x14ac:dyDescent="0.3">
      <c r="A91" t="str">
        <f>CONCATENATE(IF(B91="EB",CONCATENATE(IF(Cases!B91&lt;&gt;"7","EBNG","EBNL"),TEXT(Refszámok!$B$1+ROW()-2,"000000000000")),""),IF(B91="EL",CONCATENATE("E",TEXT(Refszámok!$B$2+ROW()-2,"0000000000"),"00001"),""),IF(B91="OA",CONCATENATE("EBNGOA",TEXT(Refszámok!$B$3+ROW()-2,"0000000000")),""))</f>
        <v>E000010109000001</v>
      </c>
      <c r="B91" t="str">
        <f>CONCATENATE(IF(Cases!B91="E","EL",""),IF(Cases!B91="B","EB",""),IF(Cases!B91="Q","EB",""),IF(Cases!B91="7","EB",""),IF(Cases!B91="Z","OA",""),IF(Cases!B91="3","OA",""))</f>
        <v>EL</v>
      </c>
      <c r="C91" t="str">
        <f t="shared" si="5"/>
        <v>E000010109000001</v>
      </c>
      <c r="D91" t="str">
        <f>IF(Cases!K91="Y","2018-11-10","")</f>
        <v/>
      </c>
      <c r="E91" s="5" t="str">
        <f>IF(Cases!C91="Q","BANKKÁRTYA ELSZ",IF(OR(Cases!C91="A",Cases!C91="E",Cases!C91="B",Cases!C91="K",Cases!C91="M"),CONCATENATE(IF(B91="EB",Accounts!B$7,""),IF(B91="EL",Accounts!B$8,""),IF(AND(B91="OA",Cases!B91="3"),Accounts!B$8,""),IF(AND(B91="OA",Cases!B91="Z"),Accounts!B$7,"")),CONCATENATE(IF(B91="EB",Accounts!B$9,""),IF(B91="EL",Accounts!B$10,""),IF(AND(B91="OA",Cases!B91="3"),Accounts!B$10,""),IF(AND(B91="OA",Cases!B91="Z"),Accounts!B$9,""))))</f>
        <v>Electra számlatípus-művelettípus ts</v>
      </c>
      <c r="F91" s="5" t="str">
        <f>IF(Cases!C91="Q","0983731042101",IF(OR(Cases!C91="A",Cases!C91="E",Cases!C91="B",Cases!C91="K",Cases!C91="M"),CONCATENATE(IF(B91="EB",Accounts!C$7,""),IF(B91="EL",Accounts!C$8,""),IF(AND(B91="OA",Cases!B91="3"),Accounts!C$8,""),IF(AND(B91="OA",Cases!B91="Z"),Accounts!C$7,"")),CONCATENATE(IF(B91="EB",Accounts!C$9,""),IF(B91="EL",Accounts!C$10,""),IF(AND(B91="OA",Cases!B91="3"),Accounts!C$10,""),IF(AND(B91="OA",Cases!B91="Z"),Accounts!C$9,""))))</f>
        <v>00021018F0100</v>
      </c>
      <c r="G91" t="s">
        <v>17</v>
      </c>
      <c r="H91" s="5" t="str">
        <f t="shared" si="6"/>
        <v>Electra számlatípus-művelettípus ts</v>
      </c>
      <c r="I91" t="s">
        <v>18</v>
      </c>
      <c r="J91" t="str">
        <f t="shared" si="7"/>
        <v>E000010109000001</v>
      </c>
      <c r="K91" t="str">
        <f t="shared" si="8"/>
        <v>E000010109000001</v>
      </c>
      <c r="L91" s="2" t="s">
        <v>22</v>
      </c>
      <c r="M91" s="2" t="str">
        <f>IF(OR(Cases!C91="A",Cases!C91="C",Cases!C91="G",Cases!C91="J",Cases!C91="O"),"DV","DA")</f>
        <v>DA</v>
      </c>
      <c r="N91" t="s">
        <v>1207</v>
      </c>
      <c r="O91" t="str">
        <f>IF(OR(Cases!C91="A",Cases!C91="B",Cases!C91="C",Cases!C91="E",Cases!C91="F",Cases!C91="I",Cases!C91="J",Cases!C91="K",Cases!C91="L",Cases!C91="Q"),"EUR","HUF")</f>
        <v>EUR</v>
      </c>
      <c r="P91" s="5" t="str">
        <f t="shared" si="9"/>
        <v>1.3</v>
      </c>
      <c r="Q91" t="str">
        <f>IF(Cases!I91="Y","INTC","")</f>
        <v>INTC</v>
      </c>
      <c r="R91" t="str">
        <f>IF(OR(Cases!C91="K",Cases!C91="L"),IF(M91="DA",Accounts!B$1,CONCATENATE(
IF(B91="EB",Accounts!D$1,""
),IF(B91="EL",Accounts!F$1,""
),IF(AND(B91="OA",Cases!B91="3"),Accounts!F$1,""
),IF(AND(B91="OA",Cases!B91="Z"),Accounts!D$1,""
)
)
),IF(OR(Cases!C91="B",Cases!C91="I",Cases!C91="O",Cases!C91="J",Cases!C91="H"),IF(M91="DA",Accounts!B$4,CONCATENATE(
IF(B91="EB",Accounts!D$4,""
),IF(B91="EL",Accounts!F$4,""
),IF(AND(B91="OA",Cases!B91="3"),Accounts!F$4,""
),IF(AND(B91="OA",Cases!B91="Z"),Accounts!D$4,""
)
)
),IF(OR(Cases!C91="D",Cases!C91="G",Cases!C91="O",Cases!C91="H",Cases!C91="M",AND(Cases!D91="I",Cases!C91="C"),AND(Cases!D91="I",Cases!C91="F")),IF(M91="DA",Accounts!B$3,CONCATENATE(
IF(B91="EB",Accounts!D$3,""
),IF(B91="EL",Accounts!F$3,""
),IF(AND(B91="OA",Cases!B91="3"),Accounts!F$3,""
),IF(AND(B91="OA",Cases!B91="Z"),Accounts!D$3,""
)
)
),IF(M91="DA",Accounts!B$12,CONCATENATE(
IF(B91="EB",Accounts!D$12,""
),IF(B91="EL",Accounts!F$12,""
),IF(AND(B91="OA",Cases!B91="3"),Accounts!F$12,""
),IF(AND(B91="OA",Cases!B91="Z"),Accounts!D$12,""
)
)
)
)
))</f>
        <v>SZIKSZAI TAMARA EUR</v>
      </c>
      <c r="S91" t="str">
        <f>IF(OR(Cases!C91="K",Cases!C91="L"),IF(M91="DA",Accounts!C$1,CONCATENATE(
   IF(B91="EB",Accounts!E$1,""
   ),IF(B91="EL",Accounts!G$1,""
   ),IF(AND(B91="OA",Cases!B91="3"),Accounts!G$1,""
   ),IF(AND(B91="OA",Cases!B91="Z"),Accounts!E$1,""
   )
  )
 ),IF(OR(Cases!C91="B",Cases!C91="I",Cases!C91="O",Cases!C91="J",Cases!C91="H"),IF(M91="DA",Accounts!C$4,CONCATENATE(
   IF(B91="EB",Accounts!E$4,""
   ),IF(B91="EL",Accounts!G$4,""
   ),IF(AND(B91="OA",Cases!B91="3"),Accounts!G$4,""
   ),IF(AND(B91="OA",Cases!B91="Z"),Accounts!E$4,""
   )
  )
 ),IF(OR(Cases!C91="D",Cases!C91="G",Cases!C91="O",Cases!C91="H",Cases!C91="M",AND(Cases!D91="I",Cases!C91="C"),AND(Cases!D91="I",Cases!C91="F")),IF(M91="DA",Accounts!C$3,CONCATENATE(
   IF(B91="EB",Accounts!E$3,""
   ),IF(B91="EL",Accounts!G$3,""
   ),IF(AND(B91="OA",Cases!B91="3"),Accounts!G$3,""
   ),IF(AND(B91="OA",Cases!B91="Z"),Accounts!E$3,""
   )
  )
 ),IF(M91="DA",Accounts!C$12,CONCATENATE(
   IF(B91="EB",Accounts!E$12,""
   ),IF(B91="EL",Accounts!G$12,""
   ),IF(AND(B91="OA",Cases!B91="3"),Accounts!G$12,""
   ),IF(AND(B91="OA",Cases!B91="Z"),Accounts!E$12,""
   )
  )
 )
)
))</f>
        <v>HU46104000237157565454551017</v>
      </c>
      <c r="T91" t="str">
        <f>IF(Cases!F91="SHA","SLEV",IF(Cases!F91="OUR","DEBT",IF(Cases!F91="BEN","CRED","")))</f>
        <v/>
      </c>
      <c r="U91" s="5" t="str">
        <f>IF(Cases!H91="N","Instrukciók","")</f>
        <v/>
      </c>
      <c r="V91" s="5" t="str">
        <f>IF(Cases!E91="I","URGP","")</f>
        <v/>
      </c>
      <c r="W91" t="str">
        <f>Cases!L91</f>
        <v>Közl-13U -Elektra/Ebank KKV-KötelezettSzla HUF-FCY-EQ átutalás-InterCompany-Konverziós-EgyediÁrf/NonSTP-KöltsVis Nincs</v>
      </c>
    </row>
    <row r="92" spans="1:23" x14ac:dyDescent="0.3">
      <c r="A92" t="str">
        <f>CONCATENATE(IF(B92="EB",CONCATENATE(IF(Cases!B92&lt;&gt;"7","EBNG","EBNL"),TEXT(Refszámok!$B$1+ROW()-2,"000000000000")),""),IF(B92="EL",CONCATENATE("E",TEXT(Refszámok!$B$2+ROW()-2,"0000000000"),"00001"),""),IF(B92="OA",CONCATENATE("EBNGOA",TEXT(Refszámok!$B$3+ROW()-2,"0000000000")),""))</f>
        <v>E000010109100001</v>
      </c>
      <c r="B92" t="str">
        <f>CONCATENATE(IF(Cases!B92="E","EL",""),IF(Cases!B92="B","EB",""),IF(Cases!B92="Q","EB",""),IF(Cases!B92="7","EB",""),IF(Cases!B92="Z","OA",""),IF(Cases!B92="3","OA",""))</f>
        <v>EL</v>
      </c>
      <c r="C92" t="str">
        <f t="shared" si="5"/>
        <v>E000010109100001</v>
      </c>
      <c r="D92" t="str">
        <f>IF(Cases!K92="Y","2018-11-10","")</f>
        <v/>
      </c>
      <c r="E92" s="5" t="str">
        <f>IF(Cases!C92="Q","BANKKÁRTYA ELSZ",IF(OR(Cases!C92="A",Cases!C92="E",Cases!C92="B",Cases!C92="K",Cases!C92="M"),CONCATENATE(IF(B92="EB",Accounts!B$7,""),IF(B92="EL",Accounts!B$8,""),IF(AND(B92="OA",Cases!B92="3"),Accounts!B$8,""),IF(AND(B92="OA",Cases!B92="Z"),Accounts!B$7,"")),CONCATENATE(IF(B92="EB",Accounts!B$9,""),IF(B92="EL",Accounts!B$10,""),IF(AND(B92="OA",Cases!B92="3"),Accounts!B$10,""),IF(AND(B92="OA",Cases!B92="Z"),Accounts!B$9,""))))</f>
        <v>Electra számlatípus-művelettípus EUR</v>
      </c>
      <c r="F92" s="5" t="str">
        <f>IF(Cases!C92="Q","0983731042101",IF(OR(Cases!C92="A",Cases!C92="E",Cases!C92="B",Cases!C92="K",Cases!C92="M"),CONCATENATE(IF(B92="EB",Accounts!C$7,""),IF(B92="EL",Accounts!C$8,""),IF(AND(B92="OA",Cases!B92="3"),Accounts!C$8,""),IF(AND(B92="OA",Cases!B92="Z"),Accounts!C$7,"")),CONCATENATE(IF(B92="EB",Accounts!C$9,""),IF(B92="EL",Accounts!C$10,""),IF(AND(B92="OA",Cases!B92="3"),Accounts!C$10,""),IF(AND(B92="OA",Cases!B92="Z"),Accounts!C$9,""))))</f>
        <v>00021018F0119</v>
      </c>
      <c r="G92" t="s">
        <v>17</v>
      </c>
      <c r="H92" s="5" t="str">
        <f t="shared" si="6"/>
        <v>Electra számlatípus-művelettípus EUR</v>
      </c>
      <c r="I92" t="s">
        <v>18</v>
      </c>
      <c r="J92" t="str">
        <f t="shared" si="7"/>
        <v>E000010109100001</v>
      </c>
      <c r="K92" t="str">
        <f t="shared" si="8"/>
        <v>E000010109100001</v>
      </c>
      <c r="L92" s="2" t="s">
        <v>22</v>
      </c>
      <c r="M92" s="2" t="str">
        <f>IF(OR(Cases!C92="A",Cases!C92="C",Cases!C92="G",Cases!C92="J",Cases!C92="O"),"DV","DA")</f>
        <v>DA</v>
      </c>
      <c r="N92" t="s">
        <v>1207</v>
      </c>
      <c r="O92" t="str">
        <f>IF(OR(Cases!C92="A",Cases!C92="B",Cases!C92="C",Cases!C92="E",Cases!C92="F",Cases!C92="I",Cases!C92="J",Cases!C92="K",Cases!C92="L",Cases!C92="Q"),"EUR","HUF")</f>
        <v>HUF</v>
      </c>
      <c r="P92" s="5" t="str">
        <f t="shared" si="9"/>
        <v>2</v>
      </c>
      <c r="Q92" t="str">
        <f>IF(Cases!I92="Y","INTC","")</f>
        <v/>
      </c>
      <c r="R92" t="str">
        <f>IF(OR(Cases!C92="K",Cases!C92="L"),IF(M92="DA",Accounts!B$1,CONCATENATE(
IF(B92="EB",Accounts!D$1,""
),IF(B92="EL",Accounts!F$1,""
),IF(AND(B92="OA",Cases!B92="3"),Accounts!F$1,""
),IF(AND(B92="OA",Cases!B92="Z"),Accounts!D$1,""
)
)
),IF(OR(Cases!C92="B",Cases!C92="I",Cases!C92="O",Cases!C92="J",Cases!C92="H"),IF(M92="DA",Accounts!B$4,CONCATENATE(
IF(B92="EB",Accounts!D$4,""
),IF(B92="EL",Accounts!F$4,""
),IF(AND(B92="OA",Cases!B92="3"),Accounts!F$4,""
),IF(AND(B92="OA",Cases!B92="Z"),Accounts!D$4,""
)
)
),IF(OR(Cases!C92="D",Cases!C92="G",Cases!C92="O",Cases!C92="H",Cases!C92="M",AND(Cases!D92="I",Cases!C92="C"),AND(Cases!D92="I",Cases!C92="F")),IF(M92="DA",Accounts!B$3,CONCATENATE(
IF(B92="EB",Accounts!D$3,""
),IF(B92="EL",Accounts!F$3,""
),IF(AND(B92="OA",Cases!B92="3"),Accounts!F$3,""
),IF(AND(B92="OA",Cases!B92="Z"),Accounts!D$3,""
)
)
),IF(M92="DA",Accounts!B$12,CONCATENATE(
IF(B92="EB",Accounts!D$12,""
),IF(B92="EL",Accounts!F$12,""
),IF(AND(B92="OA",Cases!B92="3"),Accounts!F$12,""
),IF(AND(B92="OA",Cases!B92="Z"),Accounts!D$12,""
)
)
)
)
))</f>
        <v>UPC Magyarország</v>
      </c>
      <c r="S92" t="str">
        <f>IF(OR(Cases!C92="K",Cases!C92="L"),IF(M92="DA",Accounts!C$1,CONCATENATE(
   IF(B92="EB",Accounts!E$1,""
   ),IF(B92="EL",Accounts!G$1,""
   ),IF(AND(B92="OA",Cases!B92="3"),Accounts!G$1,""
   ),IF(AND(B92="OA",Cases!B92="Z"),Accounts!E$1,""
   )
  )
 ),IF(OR(Cases!C92="B",Cases!C92="I",Cases!C92="O",Cases!C92="J",Cases!C92="H"),IF(M92="DA",Accounts!C$4,CONCATENATE(
   IF(B92="EB",Accounts!E$4,""
   ),IF(B92="EL",Accounts!G$4,""
   ),IF(AND(B92="OA",Cases!B92="3"),Accounts!G$4,""
   ),IF(AND(B92="OA",Cases!B92="Z"),Accounts!E$4,""
   )
  )
 ),IF(OR(Cases!C92="D",Cases!C92="G",Cases!C92="O",Cases!C92="H",Cases!C92="M",AND(Cases!D92="I",Cases!C92="C"),AND(Cases!D92="I",Cases!C92="F")),IF(M92="DA",Accounts!C$3,CONCATENATE(
   IF(B92="EB",Accounts!E$3,""
   ),IF(B92="EL",Accounts!G$3,""
   ),IF(AND(B92="OA",Cases!B92="3"),Accounts!G$3,""
   ),IF(AND(B92="OA",Cases!B92="Z"),Accounts!E$3,""
   )
  )
 ),IF(M92="DA",Accounts!C$12,CONCATENATE(
   IF(B92="EB",Accounts!E$12,""
   ),IF(B92="EL",Accounts!G$12,""
   ),IF(AND(B92="OA",Cases!B92="3"),Accounts!G$12,""
   ),IF(AND(B92="OA",Cases!B92="Z"),Accounts!E$12,""
   )
  )
 )
)
))</f>
        <v>HU78104100220021994330000100</v>
      </c>
      <c r="T92" t="str">
        <f>IF(Cases!F92="SHA","SLEV",IF(Cases!F92="OUR","DEBT",IF(Cases!F92="BEN","CRED","")))</f>
        <v/>
      </c>
      <c r="U92" s="5" t="str">
        <f>IF(Cases!H92="N","Instrukciók","")</f>
        <v/>
      </c>
      <c r="V92" s="5" t="str">
        <f>IF(Cases!E92="I","URGP","")</f>
        <v>URGP</v>
      </c>
      <c r="W92" t="str">
        <f>Cases!L92</f>
        <v>Közl-214 -Forint konverziós-Elektra/Ebank KKV-KötelezettSzla FCY-HUF-Bankon belüli átutalás-Konverziós-Sürgős/AzonKonv-EgyediÁrf/NonSTP-KöltsVis Nincs</v>
      </c>
    </row>
    <row r="93" spans="1:23" x14ac:dyDescent="0.3">
      <c r="A93" t="str">
        <f>CONCATENATE(IF(B93="EB",CONCATENATE(IF(Cases!B93&lt;&gt;"7","EBNG","EBNL"),TEXT(Refszámok!$B$1+ROW()-2,"000000000000")),""),IF(B93="EL",CONCATENATE("E",TEXT(Refszámok!$B$2+ROW()-2,"0000000000"),"00001"),""),IF(B93="OA",CONCATENATE("EBNGOA",TEXT(Refszámok!$B$3+ROW()-2,"0000000000")),""))</f>
        <v>E000010109200001</v>
      </c>
      <c r="B93" t="str">
        <f>CONCATENATE(IF(Cases!B93="E","EL",""),IF(Cases!B93="B","EB",""),IF(Cases!B93="Q","EB",""),IF(Cases!B93="7","EB",""),IF(Cases!B93="Z","OA",""),IF(Cases!B93="3","OA",""))</f>
        <v>EL</v>
      </c>
      <c r="C93" t="str">
        <f t="shared" si="5"/>
        <v>E000010109200001</v>
      </c>
      <c r="D93" t="str">
        <f>IF(Cases!K93="Y","2018-11-10","")</f>
        <v/>
      </c>
      <c r="E93" s="5" t="str">
        <f>IF(Cases!C93="Q","BANKKÁRTYA ELSZ",IF(OR(Cases!C93="A",Cases!C93="E",Cases!C93="B",Cases!C93="K",Cases!C93="M"),CONCATENATE(IF(B93="EB",Accounts!B$7,""),IF(B93="EL",Accounts!B$8,""),IF(AND(B93="OA",Cases!B93="3"),Accounts!B$8,""),IF(AND(B93="OA",Cases!B93="Z"),Accounts!B$7,"")),CONCATENATE(IF(B93="EB",Accounts!B$9,""),IF(B93="EL",Accounts!B$10,""),IF(AND(B93="OA",Cases!B93="3"),Accounts!B$10,""),IF(AND(B93="OA",Cases!B93="Z"),Accounts!B$9,""))))</f>
        <v>Electra számlatípus-művelettípus EUR</v>
      </c>
      <c r="F93" s="5" t="str">
        <f>IF(Cases!C93="Q","0983731042101",IF(OR(Cases!C93="A",Cases!C93="E",Cases!C93="B",Cases!C93="K",Cases!C93="M"),CONCATENATE(IF(B93="EB",Accounts!C$7,""),IF(B93="EL",Accounts!C$8,""),IF(AND(B93="OA",Cases!B93="3"),Accounts!C$8,""),IF(AND(B93="OA",Cases!B93="Z"),Accounts!C$7,"")),CONCATENATE(IF(B93="EB",Accounts!C$9,""),IF(B93="EL",Accounts!C$10,""),IF(AND(B93="OA",Cases!B93="3"),Accounts!C$10,""),IF(AND(B93="OA",Cases!B93="Z"),Accounts!C$9,""))))</f>
        <v>00021018F0119</v>
      </c>
      <c r="G93" t="s">
        <v>17</v>
      </c>
      <c r="H93" s="5" t="str">
        <f t="shared" si="6"/>
        <v>Electra számlatípus-művelettípus EUR</v>
      </c>
      <c r="I93" t="s">
        <v>18</v>
      </c>
      <c r="J93" t="str">
        <f t="shared" si="7"/>
        <v>E000010109200001</v>
      </c>
      <c r="K93" t="str">
        <f t="shared" si="8"/>
        <v>E000010109200001</v>
      </c>
      <c r="L93" s="2" t="s">
        <v>22</v>
      </c>
      <c r="M93" s="2" t="str">
        <f>IF(OR(Cases!C93="A",Cases!C93="C",Cases!C93="G",Cases!C93="J",Cases!C93="O"),"DV","DA")</f>
        <v>DA</v>
      </c>
      <c r="N93" t="s">
        <v>1207</v>
      </c>
      <c r="O93" t="str">
        <f>IF(OR(Cases!C93="A",Cases!C93="B",Cases!C93="C",Cases!C93="E",Cases!C93="F",Cases!C93="I",Cases!C93="J",Cases!C93="K",Cases!C93="L",Cases!C93="Q"),"EUR","HUF")</f>
        <v>HUF</v>
      </c>
      <c r="P93" s="5" t="str">
        <f t="shared" si="9"/>
        <v>2</v>
      </c>
      <c r="Q93" t="str">
        <f>IF(Cases!I93="Y","INTC","")</f>
        <v/>
      </c>
      <c r="R93" t="str">
        <f>IF(OR(Cases!C93="K",Cases!C93="L"),IF(M93="DA",Accounts!B$1,CONCATENATE(
IF(B93="EB",Accounts!D$1,""
),IF(B93="EL",Accounts!F$1,""
),IF(AND(B93="OA",Cases!B93="3"),Accounts!F$1,""
),IF(AND(B93="OA",Cases!B93="Z"),Accounts!D$1,""
)
)
),IF(OR(Cases!C93="B",Cases!C93="I",Cases!C93="O",Cases!C93="J",Cases!C93="H"),IF(M93="DA",Accounts!B$4,CONCATENATE(
IF(B93="EB",Accounts!D$4,""
),IF(B93="EL",Accounts!F$4,""
),IF(AND(B93="OA",Cases!B93="3"),Accounts!F$4,""
),IF(AND(B93="OA",Cases!B93="Z"),Accounts!D$4,""
)
)
),IF(OR(Cases!C93="D",Cases!C93="G",Cases!C93="O",Cases!C93="H",Cases!C93="M",AND(Cases!D93="I",Cases!C93="C"),AND(Cases!D93="I",Cases!C93="F")),IF(M93="DA",Accounts!B$3,CONCATENATE(
IF(B93="EB",Accounts!D$3,""
),IF(B93="EL",Accounts!F$3,""
),IF(AND(B93="OA",Cases!B93="3"),Accounts!F$3,""
),IF(AND(B93="OA",Cases!B93="Z"),Accounts!D$3,""
)
)
),IF(M93="DA",Accounts!B$12,CONCATENATE(
IF(B93="EB",Accounts!D$12,""
),IF(B93="EL",Accounts!F$12,""
),IF(AND(B93="OA",Cases!B93="3"),Accounts!F$12,""
),IF(AND(B93="OA",Cases!B93="Z"),Accounts!D$12,""
)
)
)
)
))</f>
        <v>UPC Magyarország</v>
      </c>
      <c r="S93" t="str">
        <f>IF(OR(Cases!C93="K",Cases!C93="L"),IF(M93="DA",Accounts!C$1,CONCATENATE(
   IF(B93="EB",Accounts!E$1,""
   ),IF(B93="EL",Accounts!G$1,""
   ),IF(AND(B93="OA",Cases!B93="3"),Accounts!G$1,""
   ),IF(AND(B93="OA",Cases!B93="Z"),Accounts!E$1,""
   )
  )
 ),IF(OR(Cases!C93="B",Cases!C93="I",Cases!C93="O",Cases!C93="J",Cases!C93="H"),IF(M93="DA",Accounts!C$4,CONCATENATE(
   IF(B93="EB",Accounts!E$4,""
   ),IF(B93="EL",Accounts!G$4,""
   ),IF(AND(B93="OA",Cases!B93="3"),Accounts!G$4,""
   ),IF(AND(B93="OA",Cases!B93="Z"),Accounts!E$4,""
   )
  )
 ),IF(OR(Cases!C93="D",Cases!C93="G",Cases!C93="O",Cases!C93="H",Cases!C93="M",AND(Cases!D93="I",Cases!C93="C"),AND(Cases!D93="I",Cases!C93="F")),IF(M93="DA",Accounts!C$3,CONCATENATE(
   IF(B93="EB",Accounts!E$3,""
   ),IF(B93="EL",Accounts!G$3,""
   ),IF(AND(B93="OA",Cases!B93="3"),Accounts!G$3,""
   ),IF(AND(B93="OA",Cases!B93="Z"),Accounts!E$3,""
   )
  )
 ),IF(M93="DA",Accounts!C$12,CONCATENATE(
   IF(B93="EB",Accounts!E$12,""
   ),IF(B93="EL",Accounts!G$12,""
   ),IF(AND(B93="OA",Cases!B93="3"),Accounts!G$12,""
   ),IF(AND(B93="OA",Cases!B93="Z"),Accounts!E$12,""
   )
  )
 )
)
))</f>
        <v>HU78104100220021994330000100</v>
      </c>
      <c r="T93" t="str">
        <f>IF(Cases!F93="SHA","SLEV",IF(Cases!F93="OUR","DEBT",IF(Cases!F93="BEN","CRED","")))</f>
        <v/>
      </c>
      <c r="U93" s="5" t="str">
        <f>IF(Cases!H93="N","Instrukciók","")</f>
        <v/>
      </c>
      <c r="V93" s="5" t="str">
        <f>IF(Cases!E93="I","URGP","")</f>
        <v/>
      </c>
      <c r="W93" t="str">
        <f>Cases!L93</f>
        <v>Közl-214 -Forint konverziós-Elektra/Ebank KKV-KötelezettSzla FCY-HUF-Bankon belüli átutalás-Konverziós-EgyediÁrf/NonSTP-KöltsVis Nincs</v>
      </c>
    </row>
    <row r="94" spans="1:23" x14ac:dyDescent="0.3">
      <c r="A94" t="str">
        <f>CONCATENATE(IF(B94="EB",CONCATENATE(IF(Cases!B94&lt;&gt;"7","EBNG","EBNL"),TEXT(Refszámok!$B$1+ROW()-2,"000000000000")),""),IF(B94="EL",CONCATENATE("E",TEXT(Refszámok!$B$2+ROW()-2,"0000000000"),"00001"),""),IF(B94="OA",CONCATENATE("EBNGOA",TEXT(Refszámok!$B$3+ROW()-2,"0000000000")),""))</f>
        <v>E000010109300001</v>
      </c>
      <c r="B94" t="str">
        <f>CONCATENATE(IF(Cases!B94="E","EL",""),IF(Cases!B94="B","EB",""),IF(Cases!B94="Q","EB",""),IF(Cases!B94="7","EB",""),IF(Cases!B94="Z","OA",""),IF(Cases!B94="3","OA",""))</f>
        <v>EL</v>
      </c>
      <c r="C94" t="str">
        <f t="shared" si="5"/>
        <v>E000010109300001</v>
      </c>
      <c r="D94" t="str">
        <f>IF(Cases!K94="Y","2018-11-10","")</f>
        <v/>
      </c>
      <c r="E94" s="5" t="str">
        <f>IF(Cases!C94="Q","BANKKÁRTYA ELSZ",IF(OR(Cases!C94="A",Cases!C94="E",Cases!C94="B",Cases!C94="K",Cases!C94="M"),CONCATENATE(IF(B94="EB",Accounts!B$7,""),IF(B94="EL",Accounts!B$8,""),IF(AND(B94="OA",Cases!B94="3"),Accounts!B$8,""),IF(AND(B94="OA",Cases!B94="Z"),Accounts!B$7,"")),CONCATENATE(IF(B94="EB",Accounts!B$9,""),IF(B94="EL",Accounts!B$10,""),IF(AND(B94="OA",Cases!B94="3"),Accounts!B$10,""),IF(AND(B94="OA",Cases!B94="Z"),Accounts!B$9,""))))</f>
        <v>Electra számlatípus-művelettípus EUR</v>
      </c>
      <c r="F94" s="5" t="str">
        <f>IF(Cases!C94="Q","0983731042101",IF(OR(Cases!C94="A",Cases!C94="E",Cases!C94="B",Cases!C94="K",Cases!C94="M"),CONCATENATE(IF(B94="EB",Accounts!C$7,""),IF(B94="EL",Accounts!C$8,""),IF(AND(B94="OA",Cases!B94="3"),Accounts!C$8,""),IF(AND(B94="OA",Cases!B94="Z"),Accounts!C$7,"")),CONCATENATE(IF(B94="EB",Accounts!C$9,""),IF(B94="EL",Accounts!C$10,""),IF(AND(B94="OA",Cases!B94="3"),Accounts!C$10,""),IF(AND(B94="OA",Cases!B94="Z"),Accounts!C$9,""))))</f>
        <v>00021018F0119</v>
      </c>
      <c r="G94" t="s">
        <v>17</v>
      </c>
      <c r="H94" s="5" t="str">
        <f t="shared" si="6"/>
        <v>Electra számlatípus-művelettípus EUR</v>
      </c>
      <c r="I94" t="s">
        <v>18</v>
      </c>
      <c r="J94" t="str">
        <f t="shared" si="7"/>
        <v>E000010109300001</v>
      </c>
      <c r="K94" t="str">
        <f t="shared" si="8"/>
        <v>E000010109300001</v>
      </c>
      <c r="L94" s="2" t="s">
        <v>22</v>
      </c>
      <c r="M94" s="2" t="str">
        <f>IF(OR(Cases!C94="A",Cases!C94="C",Cases!C94="G",Cases!C94="J",Cases!C94="O"),"DV","DA")</f>
        <v>DV</v>
      </c>
      <c r="N94" t="s">
        <v>1207</v>
      </c>
      <c r="O94" t="str">
        <f>IF(OR(Cases!C94="A",Cases!C94="B",Cases!C94="C",Cases!C94="E",Cases!C94="F",Cases!C94="I",Cases!C94="J",Cases!C94="K",Cases!C94="L",Cases!C94="Q"),"EUR","HUF")</f>
        <v>HUF</v>
      </c>
      <c r="P94" s="5" t="str">
        <f t="shared" si="9"/>
        <v>2</v>
      </c>
      <c r="Q94" t="str">
        <f>IF(Cases!I94="Y","INTC","")</f>
        <v/>
      </c>
      <c r="R94" t="str">
        <f>IF(OR(Cases!C94="K",Cases!C94="L"),IF(M94="DA",Accounts!B$1,CONCATENATE(
IF(B94="EB",Accounts!D$1,""
),IF(B94="EL",Accounts!F$1,""
),IF(AND(B94="OA",Cases!B94="3"),Accounts!F$1,""
),IF(AND(B94="OA",Cases!B94="Z"),Accounts!D$1,""
)
)
),IF(OR(Cases!C94="B",Cases!C94="I",Cases!C94="O",Cases!C94="J",Cases!C94="H"),IF(M94="DA",Accounts!B$4,CONCATENATE(
IF(B94="EB",Accounts!D$4,""
),IF(B94="EL",Accounts!F$4,""
),IF(AND(B94="OA",Cases!B94="3"),Accounts!F$4,""
),IF(AND(B94="OA",Cases!B94="Z"),Accounts!D$4,""
)
)
),IF(OR(Cases!C94="D",Cases!C94="G",Cases!C94="O",Cases!C94="H",Cases!C94="M",AND(Cases!D94="I",Cases!C94="C"),AND(Cases!D94="I",Cases!C94="F")),IF(M94="DA",Accounts!B$3,CONCATENATE(
IF(B94="EB",Accounts!D$3,""
),IF(B94="EL",Accounts!F$3,""
),IF(AND(B94="OA",Cases!B94="3"),Accounts!F$3,""
),IF(AND(B94="OA",Cases!B94="Z"),Accounts!D$3,""
)
)
),IF(M94="DA",Accounts!B$12,CONCATENATE(
IF(B94="EB",Accounts!D$12,""
),IF(B94="EL",Accounts!F$12,""
),IF(AND(B94="OA",Cases!B94="3"),Accounts!F$12,""
),IF(AND(B94="OA",Cases!B94="Z"),Accounts!D$12,""
)
)
)
)
))</f>
        <v>Electra számlatípus Arksys</v>
      </c>
      <c r="S94" t="str">
        <f>IF(OR(Cases!C94="K",Cases!C94="L"),IF(M94="DA",Accounts!C$1,CONCATENATE(
   IF(B94="EB",Accounts!E$1,""
   ),IF(B94="EL",Accounts!G$1,""
   ),IF(AND(B94="OA",Cases!B94="3"),Accounts!G$1,""
   ),IF(AND(B94="OA",Cases!B94="Z"),Accounts!E$1,""
   )
  )
 ),IF(OR(Cases!C94="B",Cases!C94="I",Cases!C94="O",Cases!C94="J",Cases!C94="H"),IF(M94="DA",Accounts!C$4,CONCATENATE(
   IF(B94="EB",Accounts!E$4,""
   ),IF(B94="EL",Accounts!G$4,""
   ),IF(AND(B94="OA",Cases!B94="3"),Accounts!G$4,""
   ),IF(AND(B94="OA",Cases!B94="Z"),Accounts!E$4,""
   )
  )
 ),IF(OR(Cases!C94="D",Cases!C94="G",Cases!C94="O",Cases!C94="H",Cases!C94="M",AND(Cases!D94="I",Cases!C94="C"),AND(Cases!D94="I",Cases!C94="F")),IF(M94="DA",Accounts!C$3,CONCATENATE(
   IF(B94="EB",Accounts!E$3,""
   ),IF(B94="EL",Accounts!G$3,""
   ),IF(AND(B94="OA",Cases!B94="3"),Accounts!G$3,""
   ),IF(AND(B94="OA",Cases!B94="Z"),Accounts!E$3,""
   )
  )
 ),IF(M94="DA",Accounts!C$12,CONCATENATE(
   IF(B94="EB",Accounts!E$12,""
   ),IF(B94="EL",Accounts!G$12,""
   ),IF(AND(B94="OA",Cases!B94="3"),Accounts!G$12,""
   ),IF(AND(B94="OA",Cases!B94="Z"),Accounts!E$12,""
   )
  )
 )
)
))</f>
        <v>HU51104075017811100019080840</v>
      </c>
      <c r="T94" t="str">
        <f>IF(Cases!F94="SHA","SLEV",IF(Cases!F94="OUR","DEBT",IF(Cases!F94="BEN","CRED","")))</f>
        <v/>
      </c>
      <c r="U94" s="5" t="str">
        <f>IF(Cases!H94="N","Instrukciók","")</f>
        <v/>
      </c>
      <c r="V94" s="5" t="str">
        <f>IF(Cases!E94="I","URGP","")</f>
        <v>URGP</v>
      </c>
      <c r="W94" t="str">
        <f>Cases!L94</f>
        <v>Közl-226 -Forint konverziós-Elektra/Ebank KKV-KötelezettSzla FCY-HUF-Bankon belüli átvezetés-Konverziós-Sürgős/AzonKonv-EgyediÁrf/NonSTP-KöltsVis Nincs</v>
      </c>
    </row>
    <row r="95" spans="1:23" x14ac:dyDescent="0.3">
      <c r="A95" t="str">
        <f>CONCATENATE(IF(B95="EB",CONCATENATE(IF(Cases!B95&lt;&gt;"7","EBNG","EBNL"),TEXT(Refszámok!$B$1+ROW()-2,"000000000000")),""),IF(B95="EL",CONCATENATE("E",TEXT(Refszámok!$B$2+ROW()-2,"0000000000"),"00001"),""),IF(B95="OA",CONCATENATE("EBNGOA",TEXT(Refszámok!$B$3+ROW()-2,"0000000000")),""))</f>
        <v>E000010109400001</v>
      </c>
      <c r="B95" t="str">
        <f>CONCATENATE(IF(Cases!B95="E","EL",""),IF(Cases!B95="B","EB",""),IF(Cases!B95="Q","EB",""),IF(Cases!B95="7","EB",""),IF(Cases!B95="Z","OA",""),IF(Cases!B95="3","OA",""))</f>
        <v>EL</v>
      </c>
      <c r="C95" t="str">
        <f t="shared" si="5"/>
        <v>E000010109400001</v>
      </c>
      <c r="D95" t="str">
        <f>IF(Cases!K95="Y","2018-11-10","")</f>
        <v/>
      </c>
      <c r="E95" s="5" t="str">
        <f>IF(Cases!C95="Q","BANKKÁRTYA ELSZ",IF(OR(Cases!C95="A",Cases!C95="E",Cases!C95="B",Cases!C95="K",Cases!C95="M"),CONCATENATE(IF(B95="EB",Accounts!B$7,""),IF(B95="EL",Accounts!B$8,""),IF(AND(B95="OA",Cases!B95="3"),Accounts!B$8,""),IF(AND(B95="OA",Cases!B95="Z"),Accounts!B$7,"")),CONCATENATE(IF(B95="EB",Accounts!B$9,""),IF(B95="EL",Accounts!B$10,""),IF(AND(B95="OA",Cases!B95="3"),Accounts!B$10,""),IF(AND(B95="OA",Cases!B95="Z"),Accounts!B$9,""))))</f>
        <v>Electra számlatípus-művelettípus EUR</v>
      </c>
      <c r="F95" s="5" t="str">
        <f>IF(Cases!C95="Q","0983731042101",IF(OR(Cases!C95="A",Cases!C95="E",Cases!C95="B",Cases!C95="K",Cases!C95="M"),CONCATENATE(IF(B95="EB",Accounts!C$7,""),IF(B95="EL",Accounts!C$8,""),IF(AND(B95="OA",Cases!B95="3"),Accounts!C$8,""),IF(AND(B95="OA",Cases!B95="Z"),Accounts!C$7,"")),CONCATENATE(IF(B95="EB",Accounts!C$9,""),IF(B95="EL",Accounts!C$10,""),IF(AND(B95="OA",Cases!B95="3"),Accounts!C$10,""),IF(AND(B95="OA",Cases!B95="Z"),Accounts!C$9,""))))</f>
        <v>00021018F0119</v>
      </c>
      <c r="G95" t="s">
        <v>17</v>
      </c>
      <c r="H95" s="5" t="str">
        <f t="shared" si="6"/>
        <v>Electra számlatípus-művelettípus EUR</v>
      </c>
      <c r="I95" t="s">
        <v>18</v>
      </c>
      <c r="J95" t="str">
        <f t="shared" si="7"/>
        <v>E000010109400001</v>
      </c>
      <c r="K95" t="str">
        <f t="shared" si="8"/>
        <v>E000010109400001</v>
      </c>
      <c r="L95" s="2" t="s">
        <v>22</v>
      </c>
      <c r="M95" s="2" t="str">
        <f>IF(OR(Cases!C95="A",Cases!C95="C",Cases!C95="G",Cases!C95="J",Cases!C95="O"),"DV","DA")</f>
        <v>DV</v>
      </c>
      <c r="N95" t="s">
        <v>1207</v>
      </c>
      <c r="O95" t="str">
        <f>IF(OR(Cases!C95="A",Cases!C95="B",Cases!C95="C",Cases!C95="E",Cases!C95="F",Cases!C95="I",Cases!C95="J",Cases!C95="K",Cases!C95="L",Cases!C95="Q"),"EUR","HUF")</f>
        <v>HUF</v>
      </c>
      <c r="P95" s="5" t="str">
        <f t="shared" si="9"/>
        <v>2</v>
      </c>
      <c r="Q95" t="str">
        <f>IF(Cases!I95="Y","INTC","")</f>
        <v/>
      </c>
      <c r="R95" t="str">
        <f>IF(OR(Cases!C95="K",Cases!C95="L"),IF(M95="DA",Accounts!B$1,CONCATENATE(
IF(B95="EB",Accounts!D$1,""
),IF(B95="EL",Accounts!F$1,""
),IF(AND(B95="OA",Cases!B95="3"),Accounts!F$1,""
),IF(AND(B95="OA",Cases!B95="Z"),Accounts!D$1,""
)
)
),IF(OR(Cases!C95="B",Cases!C95="I",Cases!C95="O",Cases!C95="J",Cases!C95="H"),IF(M95="DA",Accounts!B$4,CONCATENATE(
IF(B95="EB",Accounts!D$4,""
),IF(B95="EL",Accounts!F$4,""
),IF(AND(B95="OA",Cases!B95="3"),Accounts!F$4,""
),IF(AND(B95="OA",Cases!B95="Z"),Accounts!D$4,""
)
)
),IF(OR(Cases!C95="D",Cases!C95="G",Cases!C95="O",Cases!C95="H",Cases!C95="M",AND(Cases!D95="I",Cases!C95="C"),AND(Cases!D95="I",Cases!C95="F")),IF(M95="DA",Accounts!B$3,CONCATENATE(
IF(B95="EB",Accounts!D$3,""
),IF(B95="EL",Accounts!F$3,""
),IF(AND(B95="OA",Cases!B95="3"),Accounts!F$3,""
),IF(AND(B95="OA",Cases!B95="Z"),Accounts!D$3,""
)
)
),IF(M95="DA",Accounts!B$12,CONCATENATE(
IF(B95="EB",Accounts!D$12,""
),IF(B95="EL",Accounts!F$12,""
),IF(AND(B95="OA",Cases!B95="3"),Accounts!F$12,""
),IF(AND(B95="OA",Cases!B95="Z"),Accounts!D$12,""
)
)
)
)
))</f>
        <v>Electra számlatípus Arksys</v>
      </c>
      <c r="S95" t="str">
        <f>IF(OR(Cases!C95="K",Cases!C95="L"),IF(M95="DA",Accounts!C$1,CONCATENATE(
   IF(B95="EB",Accounts!E$1,""
   ),IF(B95="EL",Accounts!G$1,""
   ),IF(AND(B95="OA",Cases!B95="3"),Accounts!G$1,""
   ),IF(AND(B95="OA",Cases!B95="Z"),Accounts!E$1,""
   )
  )
 ),IF(OR(Cases!C95="B",Cases!C95="I",Cases!C95="O",Cases!C95="J",Cases!C95="H"),IF(M95="DA",Accounts!C$4,CONCATENATE(
   IF(B95="EB",Accounts!E$4,""
   ),IF(B95="EL",Accounts!G$4,""
   ),IF(AND(B95="OA",Cases!B95="3"),Accounts!G$4,""
   ),IF(AND(B95="OA",Cases!B95="Z"),Accounts!E$4,""
   )
  )
 ),IF(OR(Cases!C95="D",Cases!C95="G",Cases!C95="O",Cases!C95="H",Cases!C95="M",AND(Cases!D95="I",Cases!C95="C"),AND(Cases!D95="I",Cases!C95="F")),IF(M95="DA",Accounts!C$3,CONCATENATE(
   IF(B95="EB",Accounts!E$3,""
   ),IF(B95="EL",Accounts!G$3,""
   ),IF(AND(B95="OA",Cases!B95="3"),Accounts!G$3,""
   ),IF(AND(B95="OA",Cases!B95="Z"),Accounts!E$3,""
   )
  )
 ),IF(M95="DA",Accounts!C$12,CONCATENATE(
   IF(B95="EB",Accounts!E$12,""
   ),IF(B95="EL",Accounts!G$12,""
   ),IF(AND(B95="OA",Cases!B95="3"),Accounts!G$12,""
   ),IF(AND(B95="OA",Cases!B95="Z"),Accounts!E$12,""
   )
  )
 )
)
))</f>
        <v>HU51104075017811100019080840</v>
      </c>
      <c r="T95" t="str">
        <f>IF(Cases!F95="SHA","SLEV",IF(Cases!F95="OUR","DEBT",IF(Cases!F95="BEN","CRED","")))</f>
        <v/>
      </c>
      <c r="U95" s="5" t="str">
        <f>IF(Cases!H95="N","Instrukciók","")</f>
        <v/>
      </c>
      <c r="V95" s="5" t="str">
        <f>IF(Cases!E95="I","URGP","")</f>
        <v/>
      </c>
      <c r="W95" t="str">
        <f>Cases!L95</f>
        <v>Közl-226 -Forint konverziós-Elektra/Ebank KKV-KötelezettSzla FCY-HUF-Bankon belüli átvezetés-Konverziós-EgyediÁrf/NonSTP-KöltsVis Nincs</v>
      </c>
    </row>
    <row r="96" spans="1:23" x14ac:dyDescent="0.3">
      <c r="A96" t="str">
        <f>CONCATENATE(IF(B96="EB",CONCATENATE(IF(Cases!B96&lt;&gt;"7","EBNG","EBNL"),TEXT(Refszámok!$B$1+ROW()-2,"000000000000")),""),IF(B96="EL",CONCATENATE("E",TEXT(Refszámok!$B$2+ROW()-2,"0000000000"),"00001"),""),IF(B96="OA",CONCATENATE("EBNGOA",TEXT(Refszámok!$B$3+ROW()-2,"0000000000")),""))</f>
        <v>E000010109500001</v>
      </c>
      <c r="B96" t="str">
        <f>CONCATENATE(IF(Cases!B96="E","EL",""),IF(Cases!B96="B","EB",""),IF(Cases!B96="Q","EB",""),IF(Cases!B96="7","EB",""),IF(Cases!B96="Z","OA",""),IF(Cases!B96="3","OA",""))</f>
        <v>EL</v>
      </c>
      <c r="C96" t="str">
        <f t="shared" si="5"/>
        <v>E000010109500001</v>
      </c>
      <c r="D96" t="str">
        <f>IF(Cases!K96="Y","2018-11-10","")</f>
        <v/>
      </c>
      <c r="E96" s="5" t="str">
        <f>IF(Cases!C96="Q","BANKKÁRTYA ELSZ",IF(OR(Cases!C96="A",Cases!C96="E",Cases!C96="B",Cases!C96="K",Cases!C96="M"),CONCATENATE(IF(B96="EB",Accounts!B$7,""),IF(B96="EL",Accounts!B$8,""),IF(AND(B96="OA",Cases!B96="3"),Accounts!B$8,""),IF(AND(B96="OA",Cases!B96="Z"),Accounts!B$7,"")),CONCATENATE(IF(B96="EB",Accounts!B$9,""),IF(B96="EL",Accounts!B$10,""),IF(AND(B96="OA",Cases!B96="3"),Accounts!B$10,""),IF(AND(B96="OA",Cases!B96="Z"),Accounts!B$9,""))))</f>
        <v>Electra számlatípus-művelettípus ts</v>
      </c>
      <c r="F96" s="5" t="str">
        <f>IF(Cases!C96="Q","0983731042101",IF(OR(Cases!C96="A",Cases!C96="E",Cases!C96="B",Cases!C96="K",Cases!C96="M"),CONCATENATE(IF(B96="EB",Accounts!C$7,""),IF(B96="EL",Accounts!C$8,""),IF(AND(B96="OA",Cases!B96="3"),Accounts!C$8,""),IF(AND(B96="OA",Cases!B96="Z"),Accounts!C$7,"")),CONCATENATE(IF(B96="EB",Accounts!C$9,""),IF(B96="EL",Accounts!C$10,""),IF(AND(B96="OA",Cases!B96="3"),Accounts!C$10,""),IF(AND(B96="OA",Cases!B96="Z"),Accounts!C$9,""))))</f>
        <v>00021018F0100</v>
      </c>
      <c r="G96" t="s">
        <v>17</v>
      </c>
      <c r="H96" s="5" t="str">
        <f t="shared" si="6"/>
        <v>Electra számlatípus-művelettípus ts</v>
      </c>
      <c r="I96" t="s">
        <v>18</v>
      </c>
      <c r="J96" t="str">
        <f t="shared" si="7"/>
        <v>E000010109500001</v>
      </c>
      <c r="K96" t="str">
        <f t="shared" si="8"/>
        <v>E000010109500001</v>
      </c>
      <c r="L96" s="2" t="s">
        <v>22</v>
      </c>
      <c r="M96" s="2" t="str">
        <f>IF(OR(Cases!C96="A",Cases!C96="C",Cases!C96="G",Cases!C96="J",Cases!C96="O"),"DV","DA")</f>
        <v>DA</v>
      </c>
      <c r="N96" t="s">
        <v>1207</v>
      </c>
      <c r="O96" t="str">
        <f>IF(OR(Cases!C96="A",Cases!C96="B",Cases!C96="C",Cases!C96="E",Cases!C96="F",Cases!C96="I",Cases!C96="J",Cases!C96="K",Cases!C96="L",Cases!C96="Q"),"EUR","HUF")</f>
        <v>EUR</v>
      </c>
      <c r="P96" s="5" t="str">
        <f t="shared" si="9"/>
        <v>1.3</v>
      </c>
      <c r="Q96" t="str">
        <f>IF(Cases!I96="Y","INTC","")</f>
        <v>INTC</v>
      </c>
      <c r="R96" t="str">
        <f>IF(OR(Cases!C96="K",Cases!C96="L"),IF(M96="DA",Accounts!B$1,CONCATENATE(
IF(B96="EB",Accounts!D$1,""
),IF(B96="EL",Accounts!F$1,""
),IF(AND(B96="OA",Cases!B96="3"),Accounts!F$1,""
),IF(AND(B96="OA",Cases!B96="Z"),Accounts!D$1,""
)
)
),IF(OR(Cases!C96="B",Cases!C96="I",Cases!C96="O",Cases!C96="J",Cases!C96="H"),IF(M96="DA",Accounts!B$4,CONCATENATE(
IF(B96="EB",Accounts!D$4,""
),IF(B96="EL",Accounts!F$4,""
),IF(AND(B96="OA",Cases!B96="3"),Accounts!F$4,""
),IF(AND(B96="OA",Cases!B96="Z"),Accounts!D$4,""
)
)
),IF(OR(Cases!C96="D",Cases!C96="G",Cases!C96="O",Cases!C96="H",Cases!C96="M",AND(Cases!D96="I",Cases!C96="C"),AND(Cases!D96="I",Cases!C96="F")),IF(M96="DA",Accounts!B$3,CONCATENATE(
IF(B96="EB",Accounts!D$3,""
),IF(B96="EL",Accounts!F$3,""
),IF(AND(B96="OA",Cases!B96="3"),Accounts!F$3,""
),IF(AND(B96="OA",Cases!B96="Z"),Accounts!D$3,""
)
)
),IF(M96="DA",Accounts!B$12,CONCATENATE(
IF(B96="EB",Accounts!D$12,""
),IF(B96="EL",Accounts!F$12,""
),IF(AND(B96="OA",Cases!B96="3"),Accounts!F$12,""
),IF(AND(B96="OA",Cases!B96="Z"),Accounts!D$12,""
)
)
)
)
))</f>
        <v>Bank kívüli Kedvezm.</v>
      </c>
      <c r="S96" t="str">
        <f>IF(OR(Cases!C96="K",Cases!C96="L"),IF(M96="DA",Accounts!C$1,CONCATENATE(
   IF(B96="EB",Accounts!E$1,""
   ),IF(B96="EL",Accounts!G$1,""
   ),IF(AND(B96="OA",Cases!B96="3"),Accounts!G$1,""
   ),IF(AND(B96="OA",Cases!B96="Z"),Accounts!E$1,""
   )
  )
 ),IF(OR(Cases!C96="B",Cases!C96="I",Cases!C96="O",Cases!C96="J",Cases!C96="H"),IF(M96="DA",Accounts!C$4,CONCATENATE(
   IF(B96="EB",Accounts!E$4,""
   ),IF(B96="EL",Accounts!G$4,""
   ),IF(AND(B96="OA",Cases!B96="3"),Accounts!G$4,""
   ),IF(AND(B96="OA",Cases!B96="Z"),Accounts!E$4,""
   )
  )
 ),IF(OR(Cases!C96="D",Cases!C96="G",Cases!C96="O",Cases!C96="H",Cases!C96="M",AND(Cases!D96="I",Cases!C96="C"),AND(Cases!D96="I",Cases!C96="F")),IF(M96="DA",Accounts!C$3,CONCATENATE(
   IF(B96="EB",Accounts!E$3,""
   ),IF(B96="EL",Accounts!G$3,""
   ),IF(AND(B96="OA",Cases!B96="3"),Accounts!G$3,""
   ),IF(AND(B96="OA",Cases!B96="Z"),Accounts!E$3,""
   )
  )
 ),IF(M96="DA",Accounts!C$12,CONCATENATE(
   IF(B96="EB",Accounts!E$12,""
   ),IF(B96="EL",Accounts!G$12,""
   ),IF(AND(B96="OA",Cases!B96="3"),Accounts!G$12,""
   ),IF(AND(B96="OA",Cases!B96="Z"),Accounts!E$12,""
   )
  )
 )
)
))</f>
        <v>HU71117490082015982100000000</v>
      </c>
      <c r="T96" t="str">
        <f>IF(Cases!F96="SHA","SLEV",IF(Cases!F96="OUR","DEBT",IF(Cases!F96="BEN","CRED","")))</f>
        <v>SLEV</v>
      </c>
      <c r="U96" s="5" t="str">
        <f>IF(Cases!H96="N","Instrukciók","")</f>
        <v/>
      </c>
      <c r="V96" s="5" t="str">
        <f>IF(Cases!E96="I","URGP","")</f>
        <v/>
      </c>
      <c r="W96" t="str">
        <f>Cases!L96</f>
        <v>Közl-33N -Elektra/Ebank KKV-KötelezettSzla HUF-FCY-Bankon kívül utalás-InterCompany-Konverziós-EgyediÁrf/NonSTP-KöltsVis Osztott</v>
      </c>
    </row>
    <row r="97" spans="1:23" x14ac:dyDescent="0.3">
      <c r="A97" t="str">
        <f>CONCATENATE(IF(B97="EB",CONCATENATE(IF(Cases!B97&lt;&gt;"7","EBNG","EBNL"),TEXT(Refszámok!$B$1+ROW()-2,"000000000000")),""),IF(B97="EL",CONCATENATE("E",TEXT(Refszámok!$B$2+ROW()-2,"0000000000"),"00001"),""),IF(B97="OA",CONCATENATE("EBNGOA",TEXT(Refszámok!$B$3+ROW()-2,"0000000000")),""))</f>
        <v>E000010109600001</v>
      </c>
      <c r="B97" t="str">
        <f>CONCATENATE(IF(Cases!B97="E","EL",""),IF(Cases!B97="B","EB",""),IF(Cases!B97="Q","EB",""),IF(Cases!B97="7","EB",""),IF(Cases!B97="Z","OA",""),IF(Cases!B97="3","OA",""))</f>
        <v>EL</v>
      </c>
      <c r="C97" t="str">
        <f t="shared" si="5"/>
        <v>E000010109600001</v>
      </c>
      <c r="D97" t="str">
        <f>IF(Cases!K97="Y","2018-11-10","")</f>
        <v/>
      </c>
      <c r="E97" s="5" t="str">
        <f>IF(Cases!C97="Q","BANKKÁRTYA ELSZ",IF(OR(Cases!C97="A",Cases!C97="E",Cases!C97="B",Cases!C97="K",Cases!C97="M"),CONCATENATE(IF(B97="EB",Accounts!B$7,""),IF(B97="EL",Accounts!B$8,""),IF(AND(B97="OA",Cases!B97="3"),Accounts!B$8,""),IF(AND(B97="OA",Cases!B97="Z"),Accounts!B$7,"")),CONCATENATE(IF(B97="EB",Accounts!B$9,""),IF(B97="EL",Accounts!B$10,""),IF(AND(B97="OA",Cases!B97="3"),Accounts!B$10,""),IF(AND(B97="OA",Cases!B97="Z"),Accounts!B$9,""))))</f>
        <v>Electra számlatípus-művelettípus ts</v>
      </c>
      <c r="F97" s="5" t="str">
        <f>IF(Cases!C97="Q","0983731042101",IF(OR(Cases!C97="A",Cases!C97="E",Cases!C97="B",Cases!C97="K",Cases!C97="M"),CONCATENATE(IF(B97="EB",Accounts!C$7,""),IF(B97="EL",Accounts!C$8,""),IF(AND(B97="OA",Cases!B97="3"),Accounts!C$8,""),IF(AND(B97="OA",Cases!B97="Z"),Accounts!C$7,"")),CONCATENATE(IF(B97="EB",Accounts!C$9,""),IF(B97="EL",Accounts!C$10,""),IF(AND(B97="OA",Cases!B97="3"),Accounts!C$10,""),IF(AND(B97="OA",Cases!B97="Z"),Accounts!C$9,""))))</f>
        <v>00021018F0100</v>
      </c>
      <c r="G97" t="s">
        <v>17</v>
      </c>
      <c r="H97" s="5" t="str">
        <f t="shared" si="6"/>
        <v>Electra számlatípus-művelettípus ts</v>
      </c>
      <c r="I97" t="s">
        <v>18</v>
      </c>
      <c r="J97" t="str">
        <f t="shared" si="7"/>
        <v>E000010109600001</v>
      </c>
      <c r="K97" t="str">
        <f t="shared" si="8"/>
        <v>E000010109600001</v>
      </c>
      <c r="L97" s="2" t="s">
        <v>22</v>
      </c>
      <c r="M97" s="2" t="str">
        <f>IF(OR(Cases!C97="A",Cases!C97="C",Cases!C97="G",Cases!C97="J",Cases!C97="O"),"DV","DA")</f>
        <v>DA</v>
      </c>
      <c r="N97" t="s">
        <v>1207</v>
      </c>
      <c r="O97" t="str">
        <f>IF(OR(Cases!C97="A",Cases!C97="B",Cases!C97="C",Cases!C97="E",Cases!C97="F",Cases!C97="I",Cases!C97="J",Cases!C97="K",Cases!C97="L",Cases!C97="Q"),"EUR","HUF")</f>
        <v>EUR</v>
      </c>
      <c r="P97" s="5" t="str">
        <f t="shared" si="9"/>
        <v>1.3</v>
      </c>
      <c r="Q97" t="str">
        <f>IF(Cases!I97="Y","INTC","")</f>
        <v>INTC</v>
      </c>
      <c r="R97" t="str">
        <f>IF(OR(Cases!C97="K",Cases!C97="L"),IF(M97="DA",Accounts!B$1,CONCATENATE(
IF(B97="EB",Accounts!D$1,""
),IF(B97="EL",Accounts!F$1,""
),IF(AND(B97="OA",Cases!B97="3"),Accounts!F$1,""
),IF(AND(B97="OA",Cases!B97="Z"),Accounts!D$1,""
)
)
),IF(OR(Cases!C97="B",Cases!C97="I",Cases!C97="O",Cases!C97="J",Cases!C97="H"),IF(M97="DA",Accounts!B$4,CONCATENATE(
IF(B97="EB",Accounts!D$4,""
),IF(B97="EL",Accounts!F$4,""
),IF(AND(B97="OA",Cases!B97="3"),Accounts!F$4,""
),IF(AND(B97="OA",Cases!B97="Z"),Accounts!D$4,""
)
)
),IF(OR(Cases!C97="D",Cases!C97="G",Cases!C97="O",Cases!C97="H",Cases!C97="M",AND(Cases!D97="I",Cases!C97="C"),AND(Cases!D97="I",Cases!C97="F")),IF(M97="DA",Accounts!B$3,CONCATENATE(
IF(B97="EB",Accounts!D$3,""
),IF(B97="EL",Accounts!F$3,""
),IF(AND(B97="OA",Cases!B97="3"),Accounts!F$3,""
),IF(AND(B97="OA",Cases!B97="Z"),Accounts!D$3,""
)
)
),IF(M97="DA",Accounts!B$12,CONCATENATE(
IF(B97="EB",Accounts!D$12,""
),IF(B97="EL",Accounts!F$12,""
),IF(AND(B97="OA",Cases!B97="3"),Accounts!F$12,""
),IF(AND(B97="OA",Cases!B97="Z"),Accounts!D$12,""
)
)
)
)
))</f>
        <v>Bank kívüli Kedvezm.</v>
      </c>
      <c r="S97" t="str">
        <f>IF(OR(Cases!C97="K",Cases!C97="L"),IF(M97="DA",Accounts!C$1,CONCATENATE(
   IF(B97="EB",Accounts!E$1,""
   ),IF(B97="EL",Accounts!G$1,""
   ),IF(AND(B97="OA",Cases!B97="3"),Accounts!G$1,""
   ),IF(AND(B97="OA",Cases!B97="Z"),Accounts!E$1,""
   )
  )
 ),IF(OR(Cases!C97="B",Cases!C97="I",Cases!C97="O",Cases!C97="J",Cases!C97="H"),IF(M97="DA",Accounts!C$4,CONCATENATE(
   IF(B97="EB",Accounts!E$4,""
   ),IF(B97="EL",Accounts!G$4,""
   ),IF(AND(B97="OA",Cases!B97="3"),Accounts!G$4,""
   ),IF(AND(B97="OA",Cases!B97="Z"),Accounts!E$4,""
   )
  )
 ),IF(OR(Cases!C97="D",Cases!C97="G",Cases!C97="O",Cases!C97="H",Cases!C97="M",AND(Cases!D97="I",Cases!C97="C"),AND(Cases!D97="I",Cases!C97="F")),IF(M97="DA",Accounts!C$3,CONCATENATE(
   IF(B97="EB",Accounts!E$3,""
   ),IF(B97="EL",Accounts!G$3,""
   ),IF(AND(B97="OA",Cases!B97="3"),Accounts!G$3,""
   ),IF(AND(B97="OA",Cases!B97="Z"),Accounts!E$3,""
   )
  )
 ),IF(M97="DA",Accounts!C$12,CONCATENATE(
   IF(B97="EB",Accounts!E$12,""
   ),IF(B97="EL",Accounts!G$12,""
   ),IF(AND(B97="OA",Cases!B97="3"),Accounts!G$12,""
   ),IF(AND(B97="OA",Cases!B97="Z"),Accounts!E$12,""
   )
  )
 )
)
))</f>
        <v>HU71117490082015982100000000</v>
      </c>
      <c r="T97" t="str">
        <f>IF(Cases!F97="SHA","SLEV",IF(Cases!F97="OUR","DEBT",IF(Cases!F97="BEN","CRED","")))</f>
        <v>DEBT</v>
      </c>
      <c r="U97" s="5" t="str">
        <f>IF(Cases!H97="N","Instrukciók","")</f>
        <v/>
      </c>
      <c r="V97" s="5" t="str">
        <f>IF(Cases!E97="I","URGP","")</f>
        <v/>
      </c>
      <c r="W97" t="str">
        <f>Cases!L97</f>
        <v>Közl-33O -Elektra/Ebank KKV-KötelezettSzla HUF-FCY-Bankon kívül utalás-InterCompany-Konverziós-EgyediÁrf/NonSTP-KöltsVis Indító</v>
      </c>
    </row>
    <row r="98" spans="1:23" x14ac:dyDescent="0.3">
      <c r="A98" t="str">
        <f>CONCATENATE(IF(B98="EB",CONCATENATE(IF(Cases!B98&lt;&gt;"7","EBNG","EBNL"),TEXT(Refszámok!$B$1+ROW()-2,"000000000000")),""),IF(B98="EL",CONCATENATE("E",TEXT(Refszámok!$B$2+ROW()-2,"0000000000"),"00001"),""),IF(B98="OA",CONCATENATE("EBNGOA",TEXT(Refszámok!$B$3+ROW()-2,"0000000000")),""))</f>
        <v>E000010109700001</v>
      </c>
      <c r="B98" t="str">
        <f>CONCATENATE(IF(Cases!B98="E","EL",""),IF(Cases!B98="B","EB",""),IF(Cases!B98="Q","EB",""),IF(Cases!B98="7","EB",""),IF(Cases!B98="Z","OA",""),IF(Cases!B98="3","OA",""))</f>
        <v>EL</v>
      </c>
      <c r="C98" t="str">
        <f t="shared" si="5"/>
        <v>E000010109700001</v>
      </c>
      <c r="D98" t="str">
        <f>IF(Cases!K98="Y","2018-11-10","")</f>
        <v/>
      </c>
      <c r="E98" s="5" t="str">
        <f>IF(Cases!C98="Q","BANKKÁRTYA ELSZ",IF(OR(Cases!C98="A",Cases!C98="E",Cases!C98="B",Cases!C98="K",Cases!C98="M"),CONCATENATE(IF(B98="EB",Accounts!B$7,""),IF(B98="EL",Accounts!B$8,""),IF(AND(B98="OA",Cases!B98="3"),Accounts!B$8,""),IF(AND(B98="OA",Cases!B98="Z"),Accounts!B$7,"")),CONCATENATE(IF(B98="EB",Accounts!B$9,""),IF(B98="EL",Accounts!B$10,""),IF(AND(B98="OA",Cases!B98="3"),Accounts!B$10,""),IF(AND(B98="OA",Cases!B98="Z"),Accounts!B$9,""))))</f>
        <v>Electra számlatípus-művelettípus ts</v>
      </c>
      <c r="F98" s="5" t="str">
        <f>IF(Cases!C98="Q","0983731042101",IF(OR(Cases!C98="A",Cases!C98="E",Cases!C98="B",Cases!C98="K",Cases!C98="M"),CONCATENATE(IF(B98="EB",Accounts!C$7,""),IF(B98="EL",Accounts!C$8,""),IF(AND(B98="OA",Cases!B98="3"),Accounts!C$8,""),IF(AND(B98="OA",Cases!B98="Z"),Accounts!C$7,"")),CONCATENATE(IF(B98="EB",Accounts!C$9,""),IF(B98="EL",Accounts!C$10,""),IF(AND(B98="OA",Cases!B98="3"),Accounts!C$10,""),IF(AND(B98="OA",Cases!B98="Z"),Accounts!C$9,""))))</f>
        <v>00021018F0100</v>
      </c>
      <c r="G98" t="s">
        <v>17</v>
      </c>
      <c r="H98" s="5" t="str">
        <f t="shared" si="6"/>
        <v>Electra számlatípus-művelettípus ts</v>
      </c>
      <c r="I98" t="s">
        <v>18</v>
      </c>
      <c r="J98" t="str">
        <f t="shared" si="7"/>
        <v>E000010109700001</v>
      </c>
      <c r="K98" t="str">
        <f t="shared" si="8"/>
        <v>E000010109700001</v>
      </c>
      <c r="L98" s="2" t="s">
        <v>22</v>
      </c>
      <c r="M98" s="2" t="str">
        <f>IF(OR(Cases!C98="A",Cases!C98="C",Cases!C98="G",Cases!C98="J",Cases!C98="O"),"DV","DA")</f>
        <v>DA</v>
      </c>
      <c r="N98" t="s">
        <v>1207</v>
      </c>
      <c r="O98" t="str">
        <f>IF(OR(Cases!C98="A",Cases!C98="B",Cases!C98="C",Cases!C98="E",Cases!C98="F",Cases!C98="I",Cases!C98="J",Cases!C98="K",Cases!C98="L",Cases!C98="Q"),"EUR","HUF")</f>
        <v>EUR</v>
      </c>
      <c r="P98" s="5" t="str">
        <f t="shared" si="9"/>
        <v>1.3</v>
      </c>
      <c r="Q98" t="str">
        <f>IF(Cases!I98="Y","INTC","")</f>
        <v>INTC</v>
      </c>
      <c r="R98" t="str">
        <f>IF(OR(Cases!C98="K",Cases!C98="L"),IF(M98="DA",Accounts!B$1,CONCATENATE(
IF(B98="EB",Accounts!D$1,""
),IF(B98="EL",Accounts!F$1,""
),IF(AND(B98="OA",Cases!B98="3"),Accounts!F$1,""
),IF(AND(B98="OA",Cases!B98="Z"),Accounts!D$1,""
)
)
),IF(OR(Cases!C98="B",Cases!C98="I",Cases!C98="O",Cases!C98="J",Cases!C98="H"),IF(M98="DA",Accounts!B$4,CONCATENATE(
IF(B98="EB",Accounts!D$4,""
),IF(B98="EL",Accounts!F$4,""
),IF(AND(B98="OA",Cases!B98="3"),Accounts!F$4,""
),IF(AND(B98="OA",Cases!B98="Z"),Accounts!D$4,""
)
)
),IF(OR(Cases!C98="D",Cases!C98="G",Cases!C98="O",Cases!C98="H",Cases!C98="M",AND(Cases!D98="I",Cases!C98="C"),AND(Cases!D98="I",Cases!C98="F")),IF(M98="DA",Accounts!B$3,CONCATENATE(
IF(B98="EB",Accounts!D$3,""
),IF(B98="EL",Accounts!F$3,""
),IF(AND(B98="OA",Cases!B98="3"),Accounts!F$3,""
),IF(AND(B98="OA",Cases!B98="Z"),Accounts!D$3,""
)
)
),IF(M98="DA",Accounts!B$12,CONCATENATE(
IF(B98="EB",Accounts!D$12,""
),IF(B98="EL",Accounts!F$12,""
),IF(AND(B98="OA",Cases!B98="3"),Accounts!F$12,""
),IF(AND(B98="OA",Cases!B98="Z"),Accounts!D$12,""
)
)
)
)
))</f>
        <v>Bank kívüli Kedvezm.</v>
      </c>
      <c r="S98" t="str">
        <f>IF(OR(Cases!C98="K",Cases!C98="L"),IF(M98="DA",Accounts!C$1,CONCATENATE(
   IF(B98="EB",Accounts!E$1,""
   ),IF(B98="EL",Accounts!G$1,""
   ),IF(AND(B98="OA",Cases!B98="3"),Accounts!G$1,""
   ),IF(AND(B98="OA",Cases!B98="Z"),Accounts!E$1,""
   )
  )
 ),IF(OR(Cases!C98="B",Cases!C98="I",Cases!C98="O",Cases!C98="J",Cases!C98="H"),IF(M98="DA",Accounts!C$4,CONCATENATE(
   IF(B98="EB",Accounts!E$4,""
   ),IF(B98="EL",Accounts!G$4,""
   ),IF(AND(B98="OA",Cases!B98="3"),Accounts!G$4,""
   ),IF(AND(B98="OA",Cases!B98="Z"),Accounts!E$4,""
   )
  )
 ),IF(OR(Cases!C98="D",Cases!C98="G",Cases!C98="O",Cases!C98="H",Cases!C98="M",AND(Cases!D98="I",Cases!C98="C"),AND(Cases!D98="I",Cases!C98="F")),IF(M98="DA",Accounts!C$3,CONCATENATE(
   IF(B98="EB",Accounts!E$3,""
   ),IF(B98="EL",Accounts!G$3,""
   ),IF(AND(B98="OA",Cases!B98="3"),Accounts!G$3,""
   ),IF(AND(B98="OA",Cases!B98="Z"),Accounts!E$3,""
   )
  )
 ),IF(M98="DA",Accounts!C$12,CONCATENATE(
   IF(B98="EB",Accounts!E$12,""
   ),IF(B98="EL",Accounts!G$12,""
   ),IF(AND(B98="OA",Cases!B98="3"),Accounts!G$12,""
   ),IF(AND(B98="OA",Cases!B98="Z"),Accounts!E$12,""
   )
  )
 )
)
))</f>
        <v>HU71117490082015982100000000</v>
      </c>
      <c r="T98" t="str">
        <f>IF(Cases!F98="SHA","SLEV",IF(Cases!F98="OUR","DEBT",IF(Cases!F98="BEN","CRED","")))</f>
        <v>CRED</v>
      </c>
      <c r="U98" s="5" t="str">
        <f>IF(Cases!H98="N","Instrukciók","")</f>
        <v/>
      </c>
      <c r="V98" s="5" t="str">
        <f>IF(Cases!E98="I","URGP","")</f>
        <v/>
      </c>
      <c r="W98" t="str">
        <f>Cases!L98</f>
        <v>Közl-33P -Elektra/Ebank KKV-KötelezettSzla HUF-FCY-Bankon kívül utalás-InterCompany-Konverziós-EgyediÁrf/NonSTP-KöltsVis Kedvezm</v>
      </c>
    </row>
    <row r="99" spans="1:23" x14ac:dyDescent="0.3">
      <c r="A99" t="str">
        <f>CONCATENATE(IF(B99="EB",CONCATENATE(IF(Cases!B99&lt;&gt;"7","EBNG","EBNL"),TEXT(Refszámok!$B$1+ROW()-2,"000000000000")),""),IF(B99="EL",CONCATENATE("E",TEXT(Refszámok!$B$2+ROW()-2,"0000000000"),"00001"),""),IF(B99="OA",CONCATENATE("EBNGOA",TEXT(Refszámok!$B$3+ROW()-2,"0000000000")),""))</f>
        <v>E000010109800001</v>
      </c>
      <c r="B99" t="str">
        <f>CONCATENATE(IF(Cases!B99="E","EL",""),IF(Cases!B99="B","EB",""),IF(Cases!B99="Q","EB",""),IF(Cases!B99="7","EB",""),IF(Cases!B99="Z","OA",""),IF(Cases!B99="3","OA",""))</f>
        <v>EL</v>
      </c>
      <c r="C99" t="str">
        <f t="shared" si="5"/>
        <v>E000010109800001</v>
      </c>
      <c r="D99" t="str">
        <f>IF(Cases!K99="Y","2018-11-10","")</f>
        <v/>
      </c>
      <c r="E99" s="5" t="str">
        <f>IF(Cases!C99="Q","BANKKÁRTYA ELSZ",IF(OR(Cases!C99="A",Cases!C99="E",Cases!C99="B",Cases!C99="K",Cases!C99="M"),CONCATENATE(IF(B99="EB",Accounts!B$7,""),IF(B99="EL",Accounts!B$8,""),IF(AND(B99="OA",Cases!B99="3"),Accounts!B$8,""),IF(AND(B99="OA",Cases!B99="Z"),Accounts!B$7,"")),CONCATENATE(IF(B99="EB",Accounts!B$9,""),IF(B99="EL",Accounts!B$10,""),IF(AND(B99="OA",Cases!B99="3"),Accounts!B$10,""),IF(AND(B99="OA",Cases!B99="Z"),Accounts!B$9,""))))</f>
        <v>Electra számlatípus-művelettípus ts</v>
      </c>
      <c r="F99" s="5" t="str">
        <f>IF(Cases!C99="Q","0983731042101",IF(OR(Cases!C99="A",Cases!C99="E",Cases!C99="B",Cases!C99="K",Cases!C99="M"),CONCATENATE(IF(B99="EB",Accounts!C$7,""),IF(B99="EL",Accounts!C$8,""),IF(AND(B99="OA",Cases!B99="3"),Accounts!C$8,""),IF(AND(B99="OA",Cases!B99="Z"),Accounts!C$7,"")),CONCATENATE(IF(B99="EB",Accounts!C$9,""),IF(B99="EL",Accounts!C$10,""),IF(AND(B99="OA",Cases!B99="3"),Accounts!C$10,""),IF(AND(B99="OA",Cases!B99="Z"),Accounts!C$9,""))))</f>
        <v>00021018F0100</v>
      </c>
      <c r="G99" t="s">
        <v>17</v>
      </c>
      <c r="H99" s="5" t="str">
        <f t="shared" si="6"/>
        <v>Electra számlatípus-művelettípus ts</v>
      </c>
      <c r="I99" t="s">
        <v>18</v>
      </c>
      <c r="J99" t="str">
        <f t="shared" si="7"/>
        <v>E000010109800001</v>
      </c>
      <c r="K99" t="str">
        <f t="shared" si="8"/>
        <v>E000010109800001</v>
      </c>
      <c r="L99" s="2" t="s">
        <v>22</v>
      </c>
      <c r="M99" s="2" t="str">
        <f>IF(OR(Cases!C99="A",Cases!C99="C",Cases!C99="G",Cases!C99="J",Cases!C99="O"),"DV","DA")</f>
        <v>DA</v>
      </c>
      <c r="N99" t="s">
        <v>1207</v>
      </c>
      <c r="O99" t="str">
        <f>IF(OR(Cases!C99="A",Cases!C99="B",Cases!C99="C",Cases!C99="E",Cases!C99="F",Cases!C99="I",Cases!C99="J",Cases!C99="K",Cases!C99="L",Cases!C99="Q"),"EUR","HUF")</f>
        <v>EUR</v>
      </c>
      <c r="P99" s="5" t="str">
        <f t="shared" si="9"/>
        <v>1.3</v>
      </c>
      <c r="Q99" t="str">
        <f>IF(Cases!I99="Y","INTC","")</f>
        <v>INTC</v>
      </c>
      <c r="R99" t="str">
        <f>IF(OR(Cases!C99="K",Cases!C99="L"),IF(M99="DA",Accounts!B$1,CONCATENATE(
IF(B99="EB",Accounts!D$1,""
),IF(B99="EL",Accounts!F$1,""
),IF(AND(B99="OA",Cases!B99="3"),Accounts!F$1,""
),IF(AND(B99="OA",Cases!B99="Z"),Accounts!D$1,""
)
)
),IF(OR(Cases!C99="B",Cases!C99="I",Cases!C99="O",Cases!C99="J",Cases!C99="H"),IF(M99="DA",Accounts!B$4,CONCATENATE(
IF(B99="EB",Accounts!D$4,""
),IF(B99="EL",Accounts!F$4,""
),IF(AND(B99="OA",Cases!B99="3"),Accounts!F$4,""
),IF(AND(B99="OA",Cases!B99="Z"),Accounts!D$4,""
)
)
),IF(OR(Cases!C99="D",Cases!C99="G",Cases!C99="O",Cases!C99="H",Cases!C99="M",AND(Cases!D99="I",Cases!C99="C"),AND(Cases!D99="I",Cases!C99="F")),IF(M99="DA",Accounts!B$3,CONCATENATE(
IF(B99="EB",Accounts!D$3,""
),IF(B99="EL",Accounts!F$3,""
),IF(AND(B99="OA",Cases!B99="3"),Accounts!F$3,""
),IF(AND(B99="OA",Cases!B99="Z"),Accounts!D$3,""
)
)
),IF(M99="DA",Accounts!B$12,CONCATENATE(
IF(B99="EB",Accounts!D$12,""
),IF(B99="EL",Accounts!F$12,""
),IF(AND(B99="OA",Cases!B99="3"),Accounts!F$12,""
),IF(AND(B99="OA",Cases!B99="Z"),Accounts!D$12,""
)
)
)
)
))</f>
        <v>Bank kívüli Kedvezm.</v>
      </c>
      <c r="S99" t="str">
        <f>IF(OR(Cases!C99="K",Cases!C99="L"),IF(M99="DA",Accounts!C$1,CONCATENATE(
   IF(B99="EB",Accounts!E$1,""
   ),IF(B99="EL",Accounts!G$1,""
   ),IF(AND(B99="OA",Cases!B99="3"),Accounts!G$1,""
   ),IF(AND(B99="OA",Cases!B99="Z"),Accounts!E$1,""
   )
  )
 ),IF(OR(Cases!C99="B",Cases!C99="I",Cases!C99="O",Cases!C99="J",Cases!C99="H"),IF(M99="DA",Accounts!C$4,CONCATENATE(
   IF(B99="EB",Accounts!E$4,""
   ),IF(B99="EL",Accounts!G$4,""
   ),IF(AND(B99="OA",Cases!B99="3"),Accounts!G$4,""
   ),IF(AND(B99="OA",Cases!B99="Z"),Accounts!E$4,""
   )
  )
 ),IF(OR(Cases!C99="D",Cases!C99="G",Cases!C99="O",Cases!C99="H",Cases!C99="M",AND(Cases!D99="I",Cases!C99="C"),AND(Cases!D99="I",Cases!C99="F")),IF(M99="DA",Accounts!C$3,CONCATENATE(
   IF(B99="EB",Accounts!E$3,""
   ),IF(B99="EL",Accounts!G$3,""
   ),IF(AND(B99="OA",Cases!B99="3"),Accounts!G$3,""
   ),IF(AND(B99="OA",Cases!B99="Z"),Accounts!E$3,""
   )
  )
 ),IF(M99="DA",Accounts!C$12,CONCATENATE(
   IF(B99="EB",Accounts!E$12,""
   ),IF(B99="EL",Accounts!G$12,""
   ),IF(AND(B99="OA",Cases!B99="3"),Accounts!G$12,""
   ),IF(AND(B99="OA",Cases!B99="Z"),Accounts!E$12,""
   )
  )
 )
)
))</f>
        <v>HU71117490082015982100000000</v>
      </c>
      <c r="T99" t="str">
        <f>IF(Cases!F99="SHA","SLEV",IF(Cases!F99="OUR","DEBT",IF(Cases!F99="BEN","CRED","")))</f>
        <v>SLEV</v>
      </c>
      <c r="U99" s="5" t="str">
        <f>IF(Cases!H99="N","Instrukciók","")</f>
        <v/>
      </c>
      <c r="V99" s="5" t="str">
        <f>IF(Cases!E99="I","URGP","")</f>
        <v>URGP</v>
      </c>
      <c r="W99" t="str">
        <f>Cases!L99</f>
        <v>Közl-33T -Elektra/Ebank KKV-KötelezettSzla HUF-FCY-Bankon kívül utalás-InterCompany-Konverziós-Sürgős/AzonKonv-EgyediÁrf/NonSTP-KöltsVis Osztott</v>
      </c>
    </row>
    <row r="100" spans="1:23" x14ac:dyDescent="0.3">
      <c r="A100" t="str">
        <f>CONCATENATE(IF(B100="EB",CONCATENATE(IF(Cases!B100&lt;&gt;"7","EBNG","EBNL"),TEXT(Refszámok!$B$1+ROW()-2,"000000000000")),""),IF(B100="EL",CONCATENATE("E",TEXT(Refszámok!$B$2+ROW()-2,"0000000000"),"00001"),""),IF(B100="OA",CONCATENATE("EBNGOA",TEXT(Refszámok!$B$3+ROW()-2,"0000000000")),""))</f>
        <v>E000010109900001</v>
      </c>
      <c r="B100" t="str">
        <f>CONCATENATE(IF(Cases!B100="E","EL",""),IF(Cases!B100="B","EB",""),IF(Cases!B100="Q","EB",""),IF(Cases!B100="7","EB",""),IF(Cases!B100="Z","OA",""),IF(Cases!B100="3","OA",""))</f>
        <v>EL</v>
      </c>
      <c r="C100" t="str">
        <f t="shared" si="5"/>
        <v>E000010109900001</v>
      </c>
      <c r="D100" t="str">
        <f>IF(Cases!K100="Y","2018-11-10","")</f>
        <v/>
      </c>
      <c r="E100" s="5" t="str">
        <f>IF(Cases!C100="Q","BANKKÁRTYA ELSZ",IF(OR(Cases!C100="A",Cases!C100="E",Cases!C100="B",Cases!C100="K",Cases!C100="M"),CONCATENATE(IF(B100="EB",Accounts!B$7,""),IF(B100="EL",Accounts!B$8,""),IF(AND(B100="OA",Cases!B100="3"),Accounts!B$8,""),IF(AND(B100="OA",Cases!B100="Z"),Accounts!B$7,"")),CONCATENATE(IF(B100="EB",Accounts!B$9,""),IF(B100="EL",Accounts!B$10,""),IF(AND(B100="OA",Cases!B100="3"),Accounts!B$10,""),IF(AND(B100="OA",Cases!B100="Z"),Accounts!B$9,""))))</f>
        <v>Electra számlatípus-művelettípus ts</v>
      </c>
      <c r="F100" s="5" t="str">
        <f>IF(Cases!C100="Q","0983731042101",IF(OR(Cases!C100="A",Cases!C100="E",Cases!C100="B",Cases!C100="K",Cases!C100="M"),CONCATENATE(IF(B100="EB",Accounts!C$7,""),IF(B100="EL",Accounts!C$8,""),IF(AND(B100="OA",Cases!B100="3"),Accounts!C$8,""),IF(AND(B100="OA",Cases!B100="Z"),Accounts!C$7,"")),CONCATENATE(IF(B100="EB",Accounts!C$9,""),IF(B100="EL",Accounts!C$10,""),IF(AND(B100="OA",Cases!B100="3"),Accounts!C$10,""),IF(AND(B100="OA",Cases!B100="Z"),Accounts!C$9,""))))</f>
        <v>00021018F0100</v>
      </c>
      <c r="G100" t="s">
        <v>17</v>
      </c>
      <c r="H100" s="5" t="str">
        <f t="shared" si="6"/>
        <v>Electra számlatípus-művelettípus ts</v>
      </c>
      <c r="I100" t="s">
        <v>18</v>
      </c>
      <c r="J100" t="str">
        <f t="shared" si="7"/>
        <v>E000010109900001</v>
      </c>
      <c r="K100" t="str">
        <f t="shared" si="8"/>
        <v>E000010109900001</v>
      </c>
      <c r="L100" s="2" t="s">
        <v>22</v>
      </c>
      <c r="M100" s="2" t="str">
        <f>IF(OR(Cases!C100="A",Cases!C100="C",Cases!C100="G",Cases!C100="J",Cases!C100="O"),"DV","DA")</f>
        <v>DA</v>
      </c>
      <c r="N100" t="s">
        <v>1207</v>
      </c>
      <c r="O100" t="str">
        <f>IF(OR(Cases!C100="A",Cases!C100="B",Cases!C100="C",Cases!C100="E",Cases!C100="F",Cases!C100="I",Cases!C100="J",Cases!C100="K",Cases!C100="L",Cases!C100="Q"),"EUR","HUF")</f>
        <v>EUR</v>
      </c>
      <c r="P100" s="5" t="str">
        <f t="shared" si="9"/>
        <v>1.3</v>
      </c>
      <c r="Q100" t="str">
        <f>IF(Cases!I100="Y","INTC","")</f>
        <v>INTC</v>
      </c>
      <c r="R100" t="str">
        <f>IF(OR(Cases!C100="K",Cases!C100="L"),IF(M100="DA",Accounts!B$1,CONCATENATE(
IF(B100="EB",Accounts!D$1,""
),IF(B100="EL",Accounts!F$1,""
),IF(AND(B100="OA",Cases!B100="3"),Accounts!F$1,""
),IF(AND(B100="OA",Cases!B100="Z"),Accounts!D$1,""
)
)
),IF(OR(Cases!C100="B",Cases!C100="I",Cases!C100="O",Cases!C100="J",Cases!C100="H"),IF(M100="DA",Accounts!B$4,CONCATENATE(
IF(B100="EB",Accounts!D$4,""
),IF(B100="EL",Accounts!F$4,""
),IF(AND(B100="OA",Cases!B100="3"),Accounts!F$4,""
),IF(AND(B100="OA",Cases!B100="Z"),Accounts!D$4,""
)
)
),IF(OR(Cases!C100="D",Cases!C100="G",Cases!C100="O",Cases!C100="H",Cases!C100="M",AND(Cases!D100="I",Cases!C100="C"),AND(Cases!D100="I",Cases!C100="F")),IF(M100="DA",Accounts!B$3,CONCATENATE(
IF(B100="EB",Accounts!D$3,""
),IF(B100="EL",Accounts!F$3,""
),IF(AND(B100="OA",Cases!B100="3"),Accounts!F$3,""
),IF(AND(B100="OA",Cases!B100="Z"),Accounts!D$3,""
)
)
),IF(M100="DA",Accounts!B$12,CONCATENATE(
IF(B100="EB",Accounts!D$12,""
),IF(B100="EL",Accounts!F$12,""
),IF(AND(B100="OA",Cases!B100="3"),Accounts!F$12,""
),IF(AND(B100="OA",Cases!B100="Z"),Accounts!D$12,""
)
)
)
)
))</f>
        <v>Bank kívüli Kedvezm.</v>
      </c>
      <c r="S100" t="str">
        <f>IF(OR(Cases!C100="K",Cases!C100="L"),IF(M100="DA",Accounts!C$1,CONCATENATE(
   IF(B100="EB",Accounts!E$1,""
   ),IF(B100="EL",Accounts!G$1,""
   ),IF(AND(B100="OA",Cases!B100="3"),Accounts!G$1,""
   ),IF(AND(B100="OA",Cases!B100="Z"),Accounts!E$1,""
   )
  )
 ),IF(OR(Cases!C100="B",Cases!C100="I",Cases!C100="O",Cases!C100="J",Cases!C100="H"),IF(M100="DA",Accounts!C$4,CONCATENATE(
   IF(B100="EB",Accounts!E$4,""
   ),IF(B100="EL",Accounts!G$4,""
   ),IF(AND(B100="OA",Cases!B100="3"),Accounts!G$4,""
   ),IF(AND(B100="OA",Cases!B100="Z"),Accounts!E$4,""
   )
  )
 ),IF(OR(Cases!C100="D",Cases!C100="G",Cases!C100="O",Cases!C100="H",Cases!C100="M",AND(Cases!D100="I",Cases!C100="C"),AND(Cases!D100="I",Cases!C100="F")),IF(M100="DA",Accounts!C$3,CONCATENATE(
   IF(B100="EB",Accounts!E$3,""
   ),IF(B100="EL",Accounts!G$3,""
   ),IF(AND(B100="OA",Cases!B100="3"),Accounts!G$3,""
   ),IF(AND(B100="OA",Cases!B100="Z"),Accounts!E$3,""
   )
  )
 ),IF(M100="DA",Accounts!C$12,CONCATENATE(
   IF(B100="EB",Accounts!E$12,""
   ),IF(B100="EL",Accounts!G$12,""
   ),IF(AND(B100="OA",Cases!B100="3"),Accounts!G$12,""
   ),IF(AND(B100="OA",Cases!B100="Z"),Accounts!E$12,""
   )
  )
 )
)
))</f>
        <v>HU71117490082015982100000000</v>
      </c>
      <c r="T100" t="str">
        <f>IF(Cases!F100="SHA","SLEV",IF(Cases!F100="OUR","DEBT",IF(Cases!F100="BEN","CRED","")))</f>
        <v>DEBT</v>
      </c>
      <c r="U100" s="5" t="str">
        <f>IF(Cases!H100="N","Instrukciók","")</f>
        <v/>
      </c>
      <c r="V100" s="5" t="str">
        <f>IF(Cases!E100="I","URGP","")</f>
        <v>URGP</v>
      </c>
      <c r="W100" t="str">
        <f>Cases!L100</f>
        <v>Közl-33U -Elektra/Ebank KKV-KötelezettSzla HUF-FCY-Bankon kívül utalás-InterCompany-Konverziós-Sürgős/AzonKonv-EgyediÁrf/NonSTP-KöltsVis Indító</v>
      </c>
    </row>
    <row r="101" spans="1:23" x14ac:dyDescent="0.3">
      <c r="A101" t="str">
        <f>CONCATENATE(IF(B101="EB",CONCATENATE(IF(Cases!B101&lt;&gt;"7","EBNG","EBNL"),TEXT(Refszámok!$B$1+ROW()-2,"000000000000")),""),IF(B101="EL",CONCATENATE("E",TEXT(Refszámok!$B$2+ROW()-2,"0000000000"),"00001"),""),IF(B101="OA",CONCATENATE("EBNGOA",TEXT(Refszámok!$B$3+ROW()-2,"0000000000")),""))</f>
        <v>E000010110000001</v>
      </c>
      <c r="B101" t="str">
        <f>CONCATENATE(IF(Cases!B101="E","EL",""),IF(Cases!B101="B","EB",""),IF(Cases!B101="Q","EB",""),IF(Cases!B101="7","EB",""),IF(Cases!B101="Z","OA",""),IF(Cases!B101="3","OA",""))</f>
        <v>EL</v>
      </c>
      <c r="C101" t="str">
        <f t="shared" si="5"/>
        <v>E000010110000001</v>
      </c>
      <c r="D101" t="str">
        <f>IF(Cases!K101="Y","2018-11-10","")</f>
        <v/>
      </c>
      <c r="E101" s="5" t="str">
        <f>IF(Cases!C101="Q","BANKKÁRTYA ELSZ",IF(OR(Cases!C101="A",Cases!C101="E",Cases!C101="B",Cases!C101="K",Cases!C101="M"),CONCATENATE(IF(B101="EB",Accounts!B$7,""),IF(B101="EL",Accounts!B$8,""),IF(AND(B101="OA",Cases!B101="3"),Accounts!B$8,""),IF(AND(B101="OA",Cases!B101="Z"),Accounts!B$7,"")),CONCATENATE(IF(B101="EB",Accounts!B$9,""),IF(B101="EL",Accounts!B$10,""),IF(AND(B101="OA",Cases!B101="3"),Accounts!B$10,""),IF(AND(B101="OA",Cases!B101="Z"),Accounts!B$9,""))))</f>
        <v>Electra számlatípus-művelettípus ts</v>
      </c>
      <c r="F101" s="5" t="str">
        <f>IF(Cases!C101="Q","0983731042101",IF(OR(Cases!C101="A",Cases!C101="E",Cases!C101="B",Cases!C101="K",Cases!C101="M"),CONCATENATE(IF(B101="EB",Accounts!C$7,""),IF(B101="EL",Accounts!C$8,""),IF(AND(B101="OA",Cases!B101="3"),Accounts!C$8,""),IF(AND(B101="OA",Cases!B101="Z"),Accounts!C$7,"")),CONCATENATE(IF(B101="EB",Accounts!C$9,""),IF(B101="EL",Accounts!C$10,""),IF(AND(B101="OA",Cases!B101="3"),Accounts!C$10,""),IF(AND(B101="OA",Cases!B101="Z"),Accounts!C$9,""))))</f>
        <v>00021018F0100</v>
      </c>
      <c r="G101" t="s">
        <v>17</v>
      </c>
      <c r="H101" s="5" t="str">
        <f t="shared" si="6"/>
        <v>Electra számlatípus-művelettípus ts</v>
      </c>
      <c r="I101" t="s">
        <v>18</v>
      </c>
      <c r="J101" t="str">
        <f t="shared" si="7"/>
        <v>E000010110000001</v>
      </c>
      <c r="K101" t="str">
        <f t="shared" si="8"/>
        <v>E000010110000001</v>
      </c>
      <c r="L101" s="2" t="s">
        <v>22</v>
      </c>
      <c r="M101" s="2" t="str">
        <f>IF(OR(Cases!C101="A",Cases!C101="C",Cases!C101="G",Cases!C101="J",Cases!C101="O"),"DV","DA")</f>
        <v>DA</v>
      </c>
      <c r="N101" t="s">
        <v>1207</v>
      </c>
      <c r="O101" t="str">
        <f>IF(OR(Cases!C101="A",Cases!C101="B",Cases!C101="C",Cases!C101="E",Cases!C101="F",Cases!C101="I",Cases!C101="J",Cases!C101="K",Cases!C101="L",Cases!C101="Q"),"EUR","HUF")</f>
        <v>EUR</v>
      </c>
      <c r="P101" s="5" t="str">
        <f t="shared" si="9"/>
        <v>1.3</v>
      </c>
      <c r="Q101" t="str">
        <f>IF(Cases!I101="Y","INTC","")</f>
        <v>INTC</v>
      </c>
      <c r="R101" t="str">
        <f>IF(OR(Cases!C101="K",Cases!C101="L"),IF(M101="DA",Accounts!B$1,CONCATENATE(
IF(B101="EB",Accounts!D$1,""
),IF(B101="EL",Accounts!F$1,""
),IF(AND(B101="OA",Cases!B101="3"),Accounts!F$1,""
),IF(AND(B101="OA",Cases!B101="Z"),Accounts!D$1,""
)
)
),IF(OR(Cases!C101="B",Cases!C101="I",Cases!C101="O",Cases!C101="J",Cases!C101="H"),IF(M101="DA",Accounts!B$4,CONCATENATE(
IF(B101="EB",Accounts!D$4,""
),IF(B101="EL",Accounts!F$4,""
),IF(AND(B101="OA",Cases!B101="3"),Accounts!F$4,""
),IF(AND(B101="OA",Cases!B101="Z"),Accounts!D$4,""
)
)
),IF(OR(Cases!C101="D",Cases!C101="G",Cases!C101="O",Cases!C101="H",Cases!C101="M",AND(Cases!D101="I",Cases!C101="C"),AND(Cases!D101="I",Cases!C101="F")),IF(M101="DA",Accounts!B$3,CONCATENATE(
IF(B101="EB",Accounts!D$3,""
),IF(B101="EL",Accounts!F$3,""
),IF(AND(B101="OA",Cases!B101="3"),Accounts!F$3,""
),IF(AND(B101="OA",Cases!B101="Z"),Accounts!D$3,""
)
)
),IF(M101="DA",Accounts!B$12,CONCATENATE(
IF(B101="EB",Accounts!D$12,""
),IF(B101="EL",Accounts!F$12,""
),IF(AND(B101="OA",Cases!B101="3"),Accounts!F$12,""
),IF(AND(B101="OA",Cases!B101="Z"),Accounts!D$12,""
)
)
)
)
))</f>
        <v>Bank kívüli Kedvezm.</v>
      </c>
      <c r="S101" t="str">
        <f>IF(OR(Cases!C101="K",Cases!C101="L"),IF(M101="DA",Accounts!C$1,CONCATENATE(
   IF(B101="EB",Accounts!E$1,""
   ),IF(B101="EL",Accounts!G$1,""
   ),IF(AND(B101="OA",Cases!B101="3"),Accounts!G$1,""
   ),IF(AND(B101="OA",Cases!B101="Z"),Accounts!E$1,""
   )
  )
 ),IF(OR(Cases!C101="B",Cases!C101="I",Cases!C101="O",Cases!C101="J",Cases!C101="H"),IF(M101="DA",Accounts!C$4,CONCATENATE(
   IF(B101="EB",Accounts!E$4,""
   ),IF(B101="EL",Accounts!G$4,""
   ),IF(AND(B101="OA",Cases!B101="3"),Accounts!G$4,""
   ),IF(AND(B101="OA",Cases!B101="Z"),Accounts!E$4,""
   )
  )
 ),IF(OR(Cases!C101="D",Cases!C101="G",Cases!C101="O",Cases!C101="H",Cases!C101="M",AND(Cases!D101="I",Cases!C101="C"),AND(Cases!D101="I",Cases!C101="F")),IF(M101="DA",Accounts!C$3,CONCATENATE(
   IF(B101="EB",Accounts!E$3,""
   ),IF(B101="EL",Accounts!G$3,""
   ),IF(AND(B101="OA",Cases!B101="3"),Accounts!G$3,""
   ),IF(AND(B101="OA",Cases!B101="Z"),Accounts!E$3,""
   )
  )
 ),IF(M101="DA",Accounts!C$12,CONCATENATE(
   IF(B101="EB",Accounts!E$12,""
   ),IF(B101="EL",Accounts!G$12,""
   ),IF(AND(B101="OA",Cases!B101="3"),Accounts!G$12,""
   ),IF(AND(B101="OA",Cases!B101="Z"),Accounts!E$12,""
   )
  )
 )
)
))</f>
        <v>HU71117490082015982100000000</v>
      </c>
      <c r="T101" t="str">
        <f>IF(Cases!F101="SHA","SLEV",IF(Cases!F101="OUR","DEBT",IF(Cases!F101="BEN","CRED","")))</f>
        <v>CRED</v>
      </c>
      <c r="U101" s="5" t="str">
        <f>IF(Cases!H101="N","Instrukciók","")</f>
        <v/>
      </c>
      <c r="V101" s="5" t="str">
        <f>IF(Cases!E101="I","URGP","")</f>
        <v>URGP</v>
      </c>
      <c r="W101" t="str">
        <f>Cases!L101</f>
        <v>Közl-33V -Elektra/Ebank KKV-KötelezettSzla HUF-FCY-Bankon kívül utalás-InterCompany-Konverziós-Sürgős/AzonKonv-EgyediÁrf/NonSTP-KöltsVis Kedvezm</v>
      </c>
    </row>
    <row r="102" spans="1:23" x14ac:dyDescent="0.3">
      <c r="A102" t="str">
        <f>CONCATENATE(IF(B102="EB",CONCATENATE(IF(Cases!B102&lt;&gt;"7","EBNG","EBNL"),TEXT(Refszámok!$B$1+ROW()-2,"000000000000")),""),IF(B102="EL",CONCATENATE("E",TEXT(Refszámok!$B$2+ROW()-2,"0000000000"),"00001"),""),IF(B102="OA",CONCATENATE("EBNGOA",TEXT(Refszámok!$B$3+ROW()-2,"0000000000")),""))</f>
        <v>E000010110100001</v>
      </c>
      <c r="B102" t="str">
        <f>CONCATENATE(IF(Cases!B102="E","EL",""),IF(Cases!B102="B","EB",""),IF(Cases!B102="Q","EB",""),IF(Cases!B102="7","EB",""),IF(Cases!B102="Z","OA",""),IF(Cases!B102="3","OA",""))</f>
        <v>EL</v>
      </c>
      <c r="C102" t="str">
        <f t="shared" si="5"/>
        <v>E000010110100001</v>
      </c>
      <c r="D102" t="str">
        <f>IF(Cases!K102="Y","2018-11-10","")</f>
        <v/>
      </c>
      <c r="E102" s="5" t="str">
        <f>IF(Cases!C102="Q","BANKKÁRTYA ELSZ",IF(OR(Cases!C102="A",Cases!C102="E",Cases!C102="B",Cases!C102="K",Cases!C102="M"),CONCATENATE(IF(B102="EB",Accounts!B$7,""),IF(B102="EL",Accounts!B$8,""),IF(AND(B102="OA",Cases!B102="3"),Accounts!B$8,""),IF(AND(B102="OA",Cases!B102="Z"),Accounts!B$7,"")),CONCATENATE(IF(B102="EB",Accounts!B$9,""),IF(B102="EL",Accounts!B$10,""),IF(AND(B102="OA",Cases!B102="3"),Accounts!B$10,""),IF(AND(B102="OA",Cases!B102="Z"),Accounts!B$9,""))))</f>
        <v>Electra számlatípus-művelettípus ts</v>
      </c>
      <c r="F102" s="5" t="str">
        <f>IF(Cases!C102="Q","0983731042101",IF(OR(Cases!C102="A",Cases!C102="E",Cases!C102="B",Cases!C102="K",Cases!C102="M"),CONCATENATE(IF(B102="EB",Accounts!C$7,""),IF(B102="EL",Accounts!C$8,""),IF(AND(B102="OA",Cases!B102="3"),Accounts!C$8,""),IF(AND(B102="OA",Cases!B102="Z"),Accounts!C$7,"")),CONCATENATE(IF(B102="EB",Accounts!C$9,""),IF(B102="EL",Accounts!C$10,""),IF(AND(B102="OA",Cases!B102="3"),Accounts!C$10,""),IF(AND(B102="OA",Cases!B102="Z"),Accounts!C$9,""))))</f>
        <v>00021018F0100</v>
      </c>
      <c r="G102" t="s">
        <v>17</v>
      </c>
      <c r="H102" s="5" t="str">
        <f t="shared" si="6"/>
        <v>Electra számlatípus-művelettípus ts</v>
      </c>
      <c r="I102" t="s">
        <v>18</v>
      </c>
      <c r="J102" t="str">
        <f t="shared" si="7"/>
        <v>E000010110100001</v>
      </c>
      <c r="K102" t="str">
        <f t="shared" si="8"/>
        <v>E000010110100001</v>
      </c>
      <c r="L102" s="2" t="s">
        <v>22</v>
      </c>
      <c r="M102" s="2" t="str">
        <f>IF(OR(Cases!C102="A",Cases!C102="C",Cases!C102="G",Cases!C102="J",Cases!C102="O"),"DV","DA")</f>
        <v>DA</v>
      </c>
      <c r="N102" t="s">
        <v>1207</v>
      </c>
      <c r="O102" t="str">
        <f>IF(OR(Cases!C102="A",Cases!C102="B",Cases!C102="C",Cases!C102="E",Cases!C102="F",Cases!C102="I",Cases!C102="J",Cases!C102="K",Cases!C102="L",Cases!C102="Q"),"EUR","HUF")</f>
        <v>EUR</v>
      </c>
      <c r="P102" s="5" t="str">
        <f t="shared" si="9"/>
        <v>1.3</v>
      </c>
      <c r="Q102" t="str">
        <f>IF(Cases!I102="Y","INTC","")</f>
        <v/>
      </c>
      <c r="R102" t="str">
        <f>IF(OR(Cases!C102="K",Cases!C102="L"),IF(M102="DA",Accounts!B$1,CONCATENATE(
IF(B102="EB",Accounts!D$1,""
),IF(B102="EL",Accounts!F$1,""
),IF(AND(B102="OA",Cases!B102="3"),Accounts!F$1,""
),IF(AND(B102="OA",Cases!B102="Z"),Accounts!D$1,""
)
)
),IF(OR(Cases!C102="B",Cases!C102="I",Cases!C102="O",Cases!C102="J",Cases!C102="H"),IF(M102="DA",Accounts!B$4,CONCATENATE(
IF(B102="EB",Accounts!D$4,""
),IF(B102="EL",Accounts!F$4,""
),IF(AND(B102="OA",Cases!B102="3"),Accounts!F$4,""
),IF(AND(B102="OA",Cases!B102="Z"),Accounts!D$4,""
)
)
),IF(OR(Cases!C102="D",Cases!C102="G",Cases!C102="O",Cases!C102="H",Cases!C102="M",AND(Cases!D102="I",Cases!C102="C"),AND(Cases!D102="I",Cases!C102="F")),IF(M102="DA",Accounts!B$3,CONCATENATE(
IF(B102="EB",Accounts!D$3,""
),IF(B102="EL",Accounts!F$3,""
),IF(AND(B102="OA",Cases!B102="3"),Accounts!F$3,""
),IF(AND(B102="OA",Cases!B102="Z"),Accounts!D$3,""
)
)
),IF(M102="DA",Accounts!B$12,CONCATENATE(
IF(B102="EB",Accounts!D$12,""
),IF(B102="EL",Accounts!F$12,""
),IF(AND(B102="OA",Cases!B102="3"),Accounts!F$12,""
),IF(AND(B102="OA",Cases!B102="Z"),Accounts!D$12,""
)
)
)
)
))</f>
        <v>Bank kívüli Kedvezm.</v>
      </c>
      <c r="S102" t="str">
        <f>IF(OR(Cases!C102="K",Cases!C102="L"),IF(M102="DA",Accounts!C$1,CONCATENATE(
   IF(B102="EB",Accounts!E$1,""
   ),IF(B102="EL",Accounts!G$1,""
   ),IF(AND(B102="OA",Cases!B102="3"),Accounts!G$1,""
   ),IF(AND(B102="OA",Cases!B102="Z"),Accounts!E$1,""
   )
  )
 ),IF(OR(Cases!C102="B",Cases!C102="I",Cases!C102="O",Cases!C102="J",Cases!C102="H"),IF(M102="DA",Accounts!C$4,CONCATENATE(
   IF(B102="EB",Accounts!E$4,""
   ),IF(B102="EL",Accounts!G$4,""
   ),IF(AND(B102="OA",Cases!B102="3"),Accounts!G$4,""
   ),IF(AND(B102="OA",Cases!B102="Z"),Accounts!E$4,""
   )
  )
 ),IF(OR(Cases!C102="D",Cases!C102="G",Cases!C102="O",Cases!C102="H",Cases!C102="M",AND(Cases!D102="I",Cases!C102="C"),AND(Cases!D102="I",Cases!C102="F")),IF(M102="DA",Accounts!C$3,CONCATENATE(
   IF(B102="EB",Accounts!E$3,""
   ),IF(B102="EL",Accounts!G$3,""
   ),IF(AND(B102="OA",Cases!B102="3"),Accounts!G$3,""
   ),IF(AND(B102="OA",Cases!B102="Z"),Accounts!E$3,""
   )
  )
 ),IF(M102="DA",Accounts!C$12,CONCATENATE(
   IF(B102="EB",Accounts!E$12,""
   ),IF(B102="EL",Accounts!G$12,""
   ),IF(AND(B102="OA",Cases!B102="3"),Accounts!G$12,""
   ),IF(AND(B102="OA",Cases!B102="Z"),Accounts!E$12,""
   )
  )
 )
)
))</f>
        <v>HU71117490082015982100000000</v>
      </c>
      <c r="T102" t="str">
        <f>IF(Cases!F102="SHA","SLEV",IF(Cases!F102="OUR","DEBT",IF(Cases!F102="BEN","CRED","")))</f>
        <v>SLEV</v>
      </c>
      <c r="U102" s="5" t="str">
        <f>IF(Cases!H102="N","Instrukciók","")</f>
        <v/>
      </c>
      <c r="V102" s="5" t="str">
        <f>IF(Cases!E102="I","URGP","")</f>
        <v/>
      </c>
      <c r="W102" t="str">
        <f>Cases!L102</f>
        <v>Közl-332 -Elektra/Ebank KKV-KötelezettSzla HUF-FCY-Bankon kívül utalás-Konverziós-EgyediÁrf/NonSTP-KöltsVis Osztott</v>
      </c>
    </row>
    <row r="103" spans="1:23" x14ac:dyDescent="0.3">
      <c r="A103" t="str">
        <f>CONCATENATE(IF(B103="EB",CONCATENATE(IF(Cases!B103&lt;&gt;"7","EBNG","EBNL"),TEXT(Refszámok!$B$1+ROW()-2,"000000000000")),""),IF(B103="EL",CONCATENATE("E",TEXT(Refszámok!$B$2+ROW()-2,"0000000000"),"00001"),""),IF(B103="OA",CONCATENATE("EBNGOA",TEXT(Refszámok!$B$3+ROW()-2,"0000000000")),""))</f>
        <v>E000010110200001</v>
      </c>
      <c r="B103" t="str">
        <f>CONCATENATE(IF(Cases!B103="E","EL",""),IF(Cases!B103="B","EB",""),IF(Cases!B103="Q","EB",""),IF(Cases!B103="7","EB",""),IF(Cases!B103="Z","OA",""),IF(Cases!B103="3","OA",""))</f>
        <v>EL</v>
      </c>
      <c r="C103" t="str">
        <f t="shared" si="5"/>
        <v>E000010110200001</v>
      </c>
      <c r="D103" t="str">
        <f>IF(Cases!K103="Y","2018-11-10","")</f>
        <v/>
      </c>
      <c r="E103" s="5" t="str">
        <f>IF(Cases!C103="Q","BANKKÁRTYA ELSZ",IF(OR(Cases!C103="A",Cases!C103="E",Cases!C103="B",Cases!C103="K",Cases!C103="M"),CONCATENATE(IF(B103="EB",Accounts!B$7,""),IF(B103="EL",Accounts!B$8,""),IF(AND(B103="OA",Cases!B103="3"),Accounts!B$8,""),IF(AND(B103="OA",Cases!B103="Z"),Accounts!B$7,"")),CONCATENATE(IF(B103="EB",Accounts!B$9,""),IF(B103="EL",Accounts!B$10,""),IF(AND(B103="OA",Cases!B103="3"),Accounts!B$10,""),IF(AND(B103="OA",Cases!B103="Z"),Accounts!B$9,""))))</f>
        <v>Electra számlatípus-művelettípus ts</v>
      </c>
      <c r="F103" s="5" t="str">
        <f>IF(Cases!C103="Q","0983731042101",IF(OR(Cases!C103="A",Cases!C103="E",Cases!C103="B",Cases!C103="K",Cases!C103="M"),CONCATENATE(IF(B103="EB",Accounts!C$7,""),IF(B103="EL",Accounts!C$8,""),IF(AND(B103="OA",Cases!B103="3"),Accounts!C$8,""),IF(AND(B103="OA",Cases!B103="Z"),Accounts!C$7,"")),CONCATENATE(IF(B103="EB",Accounts!C$9,""),IF(B103="EL",Accounts!C$10,""),IF(AND(B103="OA",Cases!B103="3"),Accounts!C$10,""),IF(AND(B103="OA",Cases!B103="Z"),Accounts!C$9,""))))</f>
        <v>00021018F0100</v>
      </c>
      <c r="G103" t="s">
        <v>17</v>
      </c>
      <c r="H103" s="5" t="str">
        <f t="shared" si="6"/>
        <v>Electra számlatípus-művelettípus ts</v>
      </c>
      <c r="I103" t="s">
        <v>18</v>
      </c>
      <c r="J103" t="str">
        <f t="shared" si="7"/>
        <v>E000010110200001</v>
      </c>
      <c r="K103" t="str">
        <f t="shared" si="8"/>
        <v>E000010110200001</v>
      </c>
      <c r="L103" s="2" t="s">
        <v>22</v>
      </c>
      <c r="M103" s="2" t="str">
        <f>IF(OR(Cases!C103="A",Cases!C103="C",Cases!C103="G",Cases!C103="J",Cases!C103="O"),"DV","DA")</f>
        <v>DA</v>
      </c>
      <c r="N103" t="s">
        <v>1207</v>
      </c>
      <c r="O103" t="str">
        <f>IF(OR(Cases!C103="A",Cases!C103="B",Cases!C103="C",Cases!C103="E",Cases!C103="F",Cases!C103="I",Cases!C103="J",Cases!C103="K",Cases!C103="L",Cases!C103="Q"),"EUR","HUF")</f>
        <v>EUR</v>
      </c>
      <c r="P103" s="5" t="str">
        <f t="shared" si="9"/>
        <v>1.3</v>
      </c>
      <c r="Q103" t="str">
        <f>IF(Cases!I103="Y","INTC","")</f>
        <v/>
      </c>
      <c r="R103" t="str">
        <f>IF(OR(Cases!C103="K",Cases!C103="L"),IF(M103="DA",Accounts!B$1,CONCATENATE(
IF(B103="EB",Accounts!D$1,""
),IF(B103="EL",Accounts!F$1,""
),IF(AND(B103="OA",Cases!B103="3"),Accounts!F$1,""
),IF(AND(B103="OA",Cases!B103="Z"),Accounts!D$1,""
)
)
),IF(OR(Cases!C103="B",Cases!C103="I",Cases!C103="O",Cases!C103="J",Cases!C103="H"),IF(M103="DA",Accounts!B$4,CONCATENATE(
IF(B103="EB",Accounts!D$4,""
),IF(B103="EL",Accounts!F$4,""
),IF(AND(B103="OA",Cases!B103="3"),Accounts!F$4,""
),IF(AND(B103="OA",Cases!B103="Z"),Accounts!D$4,""
)
)
),IF(OR(Cases!C103="D",Cases!C103="G",Cases!C103="O",Cases!C103="H",Cases!C103="M",AND(Cases!D103="I",Cases!C103="C"),AND(Cases!D103="I",Cases!C103="F")),IF(M103="DA",Accounts!B$3,CONCATENATE(
IF(B103="EB",Accounts!D$3,""
),IF(B103="EL",Accounts!F$3,""
),IF(AND(B103="OA",Cases!B103="3"),Accounts!F$3,""
),IF(AND(B103="OA",Cases!B103="Z"),Accounts!D$3,""
)
)
),IF(M103="DA",Accounts!B$12,CONCATENATE(
IF(B103="EB",Accounts!D$12,""
),IF(B103="EL",Accounts!F$12,""
),IF(AND(B103="OA",Cases!B103="3"),Accounts!F$12,""
),IF(AND(B103="OA",Cases!B103="Z"),Accounts!D$12,""
)
)
)
)
))</f>
        <v>Bank kívüli Kedvezm.</v>
      </c>
      <c r="S103" t="str">
        <f>IF(OR(Cases!C103="K",Cases!C103="L"),IF(M103="DA",Accounts!C$1,CONCATENATE(
   IF(B103="EB",Accounts!E$1,""
   ),IF(B103="EL",Accounts!G$1,""
   ),IF(AND(B103="OA",Cases!B103="3"),Accounts!G$1,""
   ),IF(AND(B103="OA",Cases!B103="Z"),Accounts!E$1,""
   )
  )
 ),IF(OR(Cases!C103="B",Cases!C103="I",Cases!C103="O",Cases!C103="J",Cases!C103="H"),IF(M103="DA",Accounts!C$4,CONCATENATE(
   IF(B103="EB",Accounts!E$4,""
   ),IF(B103="EL",Accounts!G$4,""
   ),IF(AND(B103="OA",Cases!B103="3"),Accounts!G$4,""
   ),IF(AND(B103="OA",Cases!B103="Z"),Accounts!E$4,""
   )
  )
 ),IF(OR(Cases!C103="D",Cases!C103="G",Cases!C103="O",Cases!C103="H",Cases!C103="M",AND(Cases!D103="I",Cases!C103="C"),AND(Cases!D103="I",Cases!C103="F")),IF(M103="DA",Accounts!C$3,CONCATENATE(
   IF(B103="EB",Accounts!E$3,""
   ),IF(B103="EL",Accounts!G$3,""
   ),IF(AND(B103="OA",Cases!B103="3"),Accounts!G$3,""
   ),IF(AND(B103="OA",Cases!B103="Z"),Accounts!E$3,""
   )
  )
 ),IF(M103="DA",Accounts!C$12,CONCATENATE(
   IF(B103="EB",Accounts!E$12,""
   ),IF(B103="EL",Accounts!G$12,""
   ),IF(AND(B103="OA",Cases!B103="3"),Accounts!G$12,""
   ),IF(AND(B103="OA",Cases!B103="Z"),Accounts!E$12,""
   )
  )
 )
)
))</f>
        <v>HU71117490082015982100000000</v>
      </c>
      <c r="T103" t="str">
        <f>IF(Cases!F103="SHA","SLEV",IF(Cases!F103="OUR","DEBT",IF(Cases!F103="BEN","CRED","")))</f>
        <v>DEBT</v>
      </c>
      <c r="U103" s="5" t="str">
        <f>IF(Cases!H103="N","Instrukciók","")</f>
        <v/>
      </c>
      <c r="V103" s="5" t="str">
        <f>IF(Cases!E103="I","URGP","")</f>
        <v/>
      </c>
      <c r="W103" t="str">
        <f>Cases!L103</f>
        <v>Közl-333 -Elektra/Ebank KKV-KötelezettSzla HUF-FCY-Bankon kívül utalás-Konverziós-EgyediÁrf/NonSTP-KöltsVis Indító</v>
      </c>
    </row>
    <row r="104" spans="1:23" x14ac:dyDescent="0.3">
      <c r="A104" t="str">
        <f>CONCATENATE(IF(B104="EB",CONCATENATE(IF(Cases!B104&lt;&gt;"7","EBNG","EBNL"),TEXT(Refszámok!$B$1+ROW()-2,"000000000000")),""),IF(B104="EL",CONCATENATE("E",TEXT(Refszámok!$B$2+ROW()-2,"0000000000"),"00001"),""),IF(B104="OA",CONCATENATE("EBNGOA",TEXT(Refszámok!$B$3+ROW()-2,"0000000000")),""))</f>
        <v>E000010110300001</v>
      </c>
      <c r="B104" t="str">
        <f>CONCATENATE(IF(Cases!B104="E","EL",""),IF(Cases!B104="B","EB",""),IF(Cases!B104="Q","EB",""),IF(Cases!B104="7","EB",""),IF(Cases!B104="Z","OA",""),IF(Cases!B104="3","OA",""))</f>
        <v>EL</v>
      </c>
      <c r="C104" t="str">
        <f t="shared" si="5"/>
        <v>E000010110300001</v>
      </c>
      <c r="D104" t="str">
        <f>IF(Cases!K104="Y","2018-11-10","")</f>
        <v/>
      </c>
      <c r="E104" s="5" t="str">
        <f>IF(Cases!C104="Q","BANKKÁRTYA ELSZ",IF(OR(Cases!C104="A",Cases!C104="E",Cases!C104="B",Cases!C104="K",Cases!C104="M"),CONCATENATE(IF(B104="EB",Accounts!B$7,""),IF(B104="EL",Accounts!B$8,""),IF(AND(B104="OA",Cases!B104="3"),Accounts!B$8,""),IF(AND(B104="OA",Cases!B104="Z"),Accounts!B$7,"")),CONCATENATE(IF(B104="EB",Accounts!B$9,""),IF(B104="EL",Accounts!B$10,""),IF(AND(B104="OA",Cases!B104="3"),Accounts!B$10,""),IF(AND(B104="OA",Cases!B104="Z"),Accounts!B$9,""))))</f>
        <v>Electra számlatípus-művelettípus ts</v>
      </c>
      <c r="F104" s="5" t="str">
        <f>IF(Cases!C104="Q","0983731042101",IF(OR(Cases!C104="A",Cases!C104="E",Cases!C104="B",Cases!C104="K",Cases!C104="M"),CONCATENATE(IF(B104="EB",Accounts!C$7,""),IF(B104="EL",Accounts!C$8,""),IF(AND(B104="OA",Cases!B104="3"),Accounts!C$8,""),IF(AND(B104="OA",Cases!B104="Z"),Accounts!C$7,"")),CONCATENATE(IF(B104="EB",Accounts!C$9,""),IF(B104="EL",Accounts!C$10,""),IF(AND(B104="OA",Cases!B104="3"),Accounts!C$10,""),IF(AND(B104="OA",Cases!B104="Z"),Accounts!C$9,""))))</f>
        <v>00021018F0100</v>
      </c>
      <c r="G104" t="s">
        <v>17</v>
      </c>
      <c r="H104" s="5" t="str">
        <f t="shared" si="6"/>
        <v>Electra számlatípus-művelettípus ts</v>
      </c>
      <c r="I104" t="s">
        <v>18</v>
      </c>
      <c r="J104" t="str">
        <f t="shared" si="7"/>
        <v>E000010110300001</v>
      </c>
      <c r="K104" t="str">
        <f t="shared" si="8"/>
        <v>E000010110300001</v>
      </c>
      <c r="L104" s="2" t="s">
        <v>22</v>
      </c>
      <c r="M104" s="2" t="str">
        <f>IF(OR(Cases!C104="A",Cases!C104="C",Cases!C104="G",Cases!C104="J",Cases!C104="O"),"DV","DA")</f>
        <v>DA</v>
      </c>
      <c r="N104" t="s">
        <v>1207</v>
      </c>
      <c r="O104" t="str">
        <f>IF(OR(Cases!C104="A",Cases!C104="B",Cases!C104="C",Cases!C104="E",Cases!C104="F",Cases!C104="I",Cases!C104="J",Cases!C104="K",Cases!C104="L",Cases!C104="Q"),"EUR","HUF")</f>
        <v>EUR</v>
      </c>
      <c r="P104" s="5" t="str">
        <f t="shared" si="9"/>
        <v>1.3</v>
      </c>
      <c r="Q104" t="str">
        <f>IF(Cases!I104="Y","INTC","")</f>
        <v/>
      </c>
      <c r="R104" t="str">
        <f>IF(OR(Cases!C104="K",Cases!C104="L"),IF(M104="DA",Accounts!B$1,CONCATENATE(
IF(B104="EB",Accounts!D$1,""
),IF(B104="EL",Accounts!F$1,""
),IF(AND(B104="OA",Cases!B104="3"),Accounts!F$1,""
),IF(AND(B104="OA",Cases!B104="Z"),Accounts!D$1,""
)
)
),IF(OR(Cases!C104="B",Cases!C104="I",Cases!C104="O",Cases!C104="J",Cases!C104="H"),IF(M104="DA",Accounts!B$4,CONCATENATE(
IF(B104="EB",Accounts!D$4,""
),IF(B104="EL",Accounts!F$4,""
),IF(AND(B104="OA",Cases!B104="3"),Accounts!F$4,""
),IF(AND(B104="OA",Cases!B104="Z"),Accounts!D$4,""
)
)
),IF(OR(Cases!C104="D",Cases!C104="G",Cases!C104="O",Cases!C104="H",Cases!C104="M",AND(Cases!D104="I",Cases!C104="C"),AND(Cases!D104="I",Cases!C104="F")),IF(M104="DA",Accounts!B$3,CONCATENATE(
IF(B104="EB",Accounts!D$3,""
),IF(B104="EL",Accounts!F$3,""
),IF(AND(B104="OA",Cases!B104="3"),Accounts!F$3,""
),IF(AND(B104="OA",Cases!B104="Z"),Accounts!D$3,""
)
)
),IF(M104="DA",Accounts!B$12,CONCATENATE(
IF(B104="EB",Accounts!D$12,""
),IF(B104="EL",Accounts!F$12,""
),IF(AND(B104="OA",Cases!B104="3"),Accounts!F$12,""
),IF(AND(B104="OA",Cases!B104="Z"),Accounts!D$12,""
)
)
)
)
))</f>
        <v>Bank kívüli Kedvezm.</v>
      </c>
      <c r="S104" t="str">
        <f>IF(OR(Cases!C104="K",Cases!C104="L"),IF(M104="DA",Accounts!C$1,CONCATENATE(
   IF(B104="EB",Accounts!E$1,""
   ),IF(B104="EL",Accounts!G$1,""
   ),IF(AND(B104="OA",Cases!B104="3"),Accounts!G$1,""
   ),IF(AND(B104="OA",Cases!B104="Z"),Accounts!E$1,""
   )
  )
 ),IF(OR(Cases!C104="B",Cases!C104="I",Cases!C104="O",Cases!C104="J",Cases!C104="H"),IF(M104="DA",Accounts!C$4,CONCATENATE(
   IF(B104="EB",Accounts!E$4,""
   ),IF(B104="EL",Accounts!G$4,""
   ),IF(AND(B104="OA",Cases!B104="3"),Accounts!G$4,""
   ),IF(AND(B104="OA",Cases!B104="Z"),Accounts!E$4,""
   )
  )
 ),IF(OR(Cases!C104="D",Cases!C104="G",Cases!C104="O",Cases!C104="H",Cases!C104="M",AND(Cases!D104="I",Cases!C104="C"),AND(Cases!D104="I",Cases!C104="F")),IF(M104="DA",Accounts!C$3,CONCATENATE(
   IF(B104="EB",Accounts!E$3,""
   ),IF(B104="EL",Accounts!G$3,""
   ),IF(AND(B104="OA",Cases!B104="3"),Accounts!G$3,""
   ),IF(AND(B104="OA",Cases!B104="Z"),Accounts!E$3,""
   )
  )
 ),IF(M104="DA",Accounts!C$12,CONCATENATE(
   IF(B104="EB",Accounts!E$12,""
   ),IF(B104="EL",Accounts!G$12,""
   ),IF(AND(B104="OA",Cases!B104="3"),Accounts!G$12,""
   ),IF(AND(B104="OA",Cases!B104="Z"),Accounts!E$12,""
   )
  )
 )
)
))</f>
        <v>HU71117490082015982100000000</v>
      </c>
      <c r="T104" t="str">
        <f>IF(Cases!F104="SHA","SLEV",IF(Cases!F104="OUR","DEBT",IF(Cases!F104="BEN","CRED","")))</f>
        <v>CRED</v>
      </c>
      <c r="U104" s="5" t="str">
        <f>IF(Cases!H104="N","Instrukciók","")</f>
        <v/>
      </c>
      <c r="V104" s="5" t="str">
        <f>IF(Cases!E104="I","URGP","")</f>
        <v/>
      </c>
      <c r="W104" t="str">
        <f>Cases!L104</f>
        <v>Közl-334 -Elektra/Ebank KKV-KötelezettSzla HUF-FCY-Bankon kívül utalás-Konverziós-EgyediÁrf/NonSTP-KöltsVis Kedvezm</v>
      </c>
    </row>
    <row r="105" spans="1:23" x14ac:dyDescent="0.3">
      <c r="A105" t="str">
        <f>CONCATENATE(IF(B105="EB",CONCATENATE(IF(Cases!B105&lt;&gt;"7","EBNG","EBNL"),TEXT(Refszámok!$B$1+ROW()-2,"000000000000")),""),IF(B105="EL",CONCATENATE("E",TEXT(Refszámok!$B$2+ROW()-2,"0000000000"),"00001"),""),IF(B105="OA",CONCATENATE("EBNGOA",TEXT(Refszámok!$B$3+ROW()-2,"0000000000")),""))</f>
        <v>E000010110400001</v>
      </c>
      <c r="B105" t="str">
        <f>CONCATENATE(IF(Cases!B105="E","EL",""),IF(Cases!B105="B","EB",""),IF(Cases!B105="Q","EB",""),IF(Cases!B105="7","EB",""),IF(Cases!B105="Z","OA",""),IF(Cases!B105="3","OA",""))</f>
        <v>EL</v>
      </c>
      <c r="C105" t="str">
        <f t="shared" si="5"/>
        <v>E000010110400001</v>
      </c>
      <c r="D105" t="str">
        <f>IF(Cases!K105="Y","2018-11-10","")</f>
        <v/>
      </c>
      <c r="E105" s="5" t="str">
        <f>IF(Cases!C105="Q","BANKKÁRTYA ELSZ",IF(OR(Cases!C105="A",Cases!C105="E",Cases!C105="B",Cases!C105="K",Cases!C105="M"),CONCATENATE(IF(B105="EB",Accounts!B$7,""),IF(B105="EL",Accounts!B$8,""),IF(AND(B105="OA",Cases!B105="3"),Accounts!B$8,""),IF(AND(B105="OA",Cases!B105="Z"),Accounts!B$7,"")),CONCATENATE(IF(B105="EB",Accounts!B$9,""),IF(B105="EL",Accounts!B$10,""),IF(AND(B105="OA",Cases!B105="3"),Accounts!B$10,""),IF(AND(B105="OA",Cases!B105="Z"),Accounts!B$9,""))))</f>
        <v>Electra számlatípus-művelettípus ts</v>
      </c>
      <c r="F105" s="5" t="str">
        <f>IF(Cases!C105="Q","0983731042101",IF(OR(Cases!C105="A",Cases!C105="E",Cases!C105="B",Cases!C105="K",Cases!C105="M"),CONCATENATE(IF(B105="EB",Accounts!C$7,""),IF(B105="EL",Accounts!C$8,""),IF(AND(B105="OA",Cases!B105="3"),Accounts!C$8,""),IF(AND(B105="OA",Cases!B105="Z"),Accounts!C$7,"")),CONCATENATE(IF(B105="EB",Accounts!C$9,""),IF(B105="EL",Accounts!C$10,""),IF(AND(B105="OA",Cases!B105="3"),Accounts!C$10,""),IF(AND(B105="OA",Cases!B105="Z"),Accounts!C$9,""))))</f>
        <v>00021018F0100</v>
      </c>
      <c r="G105" t="s">
        <v>17</v>
      </c>
      <c r="H105" s="5" t="str">
        <f t="shared" si="6"/>
        <v>Electra számlatípus-művelettípus ts</v>
      </c>
      <c r="I105" t="s">
        <v>18</v>
      </c>
      <c r="J105" t="str">
        <f t="shared" si="7"/>
        <v>E000010110400001</v>
      </c>
      <c r="K105" t="str">
        <f t="shared" si="8"/>
        <v>E000010110400001</v>
      </c>
      <c r="L105" s="2" t="s">
        <v>22</v>
      </c>
      <c r="M105" s="2" t="str">
        <f>IF(OR(Cases!C105="A",Cases!C105="C",Cases!C105="G",Cases!C105="J",Cases!C105="O"),"DV","DA")</f>
        <v>DA</v>
      </c>
      <c r="N105" t="s">
        <v>1207</v>
      </c>
      <c r="O105" t="str">
        <f>IF(OR(Cases!C105="A",Cases!C105="B",Cases!C105="C",Cases!C105="E",Cases!C105="F",Cases!C105="I",Cases!C105="J",Cases!C105="K",Cases!C105="L",Cases!C105="Q"),"EUR","HUF")</f>
        <v>EUR</v>
      </c>
      <c r="P105" s="5" t="str">
        <f t="shared" si="9"/>
        <v>1.3</v>
      </c>
      <c r="Q105" t="str">
        <f>IF(Cases!I105="Y","INTC","")</f>
        <v/>
      </c>
      <c r="R105" t="str">
        <f>IF(OR(Cases!C105="K",Cases!C105="L"),IF(M105="DA",Accounts!B$1,CONCATENATE(
IF(B105="EB",Accounts!D$1,""
),IF(B105="EL",Accounts!F$1,""
),IF(AND(B105="OA",Cases!B105="3"),Accounts!F$1,""
),IF(AND(B105="OA",Cases!B105="Z"),Accounts!D$1,""
)
)
),IF(OR(Cases!C105="B",Cases!C105="I",Cases!C105="O",Cases!C105="J",Cases!C105="H"),IF(M105="DA",Accounts!B$4,CONCATENATE(
IF(B105="EB",Accounts!D$4,""
),IF(B105="EL",Accounts!F$4,""
),IF(AND(B105="OA",Cases!B105="3"),Accounts!F$4,""
),IF(AND(B105="OA",Cases!B105="Z"),Accounts!D$4,""
)
)
),IF(OR(Cases!C105="D",Cases!C105="G",Cases!C105="O",Cases!C105="H",Cases!C105="M",AND(Cases!D105="I",Cases!C105="C"),AND(Cases!D105="I",Cases!C105="F")),IF(M105="DA",Accounts!B$3,CONCATENATE(
IF(B105="EB",Accounts!D$3,""
),IF(B105="EL",Accounts!F$3,""
),IF(AND(B105="OA",Cases!B105="3"),Accounts!F$3,""
),IF(AND(B105="OA",Cases!B105="Z"),Accounts!D$3,""
)
)
),IF(M105="DA",Accounts!B$12,CONCATENATE(
IF(B105="EB",Accounts!D$12,""
),IF(B105="EL",Accounts!F$12,""
),IF(AND(B105="OA",Cases!B105="3"),Accounts!F$12,""
),IF(AND(B105="OA",Cases!B105="Z"),Accounts!D$12,""
)
)
)
)
))</f>
        <v>Bank kívüli Kedvezm.</v>
      </c>
      <c r="S105" t="str">
        <f>IF(OR(Cases!C105="K",Cases!C105="L"),IF(M105="DA",Accounts!C$1,CONCATENATE(
   IF(B105="EB",Accounts!E$1,""
   ),IF(B105="EL",Accounts!G$1,""
   ),IF(AND(B105="OA",Cases!B105="3"),Accounts!G$1,""
   ),IF(AND(B105="OA",Cases!B105="Z"),Accounts!E$1,""
   )
  )
 ),IF(OR(Cases!C105="B",Cases!C105="I",Cases!C105="O",Cases!C105="J",Cases!C105="H"),IF(M105="DA",Accounts!C$4,CONCATENATE(
   IF(B105="EB",Accounts!E$4,""
   ),IF(B105="EL",Accounts!G$4,""
   ),IF(AND(B105="OA",Cases!B105="3"),Accounts!G$4,""
   ),IF(AND(B105="OA",Cases!B105="Z"),Accounts!E$4,""
   )
  )
 ),IF(OR(Cases!C105="D",Cases!C105="G",Cases!C105="O",Cases!C105="H",Cases!C105="M",AND(Cases!D105="I",Cases!C105="C"),AND(Cases!D105="I",Cases!C105="F")),IF(M105="DA",Accounts!C$3,CONCATENATE(
   IF(B105="EB",Accounts!E$3,""
   ),IF(B105="EL",Accounts!G$3,""
   ),IF(AND(B105="OA",Cases!B105="3"),Accounts!G$3,""
   ),IF(AND(B105="OA",Cases!B105="Z"),Accounts!E$3,""
   )
  )
 ),IF(M105="DA",Accounts!C$12,CONCATENATE(
   IF(B105="EB",Accounts!E$12,""
   ),IF(B105="EL",Accounts!G$12,""
   ),IF(AND(B105="OA",Cases!B105="3"),Accounts!G$12,""
   ),IF(AND(B105="OA",Cases!B105="Z"),Accounts!E$12,""
   )
  )
 )
)
))</f>
        <v>HU71117490082015982100000000</v>
      </c>
      <c r="T105" t="str">
        <f>IF(Cases!F105="SHA","SLEV",IF(Cases!F105="OUR","DEBT",IF(Cases!F105="BEN","CRED","")))</f>
        <v>SLEV</v>
      </c>
      <c r="U105" s="5" t="str">
        <f>IF(Cases!H105="N","Instrukciók","")</f>
        <v/>
      </c>
      <c r="V105" s="5" t="str">
        <f>IF(Cases!E105="I","URGP","")</f>
        <v>URGP</v>
      </c>
      <c r="W105" t="str">
        <f>Cases!L105</f>
        <v>Közl-335 -Elektra/Ebank KKV-KötelezettSzla HUF-FCY-Bankon kívül utalás-Konverziós-Sürgős/AzonKonv-EgyediÁrf/NonSTP-KöltsVis Osztott</v>
      </c>
    </row>
    <row r="106" spans="1:23" x14ac:dyDescent="0.3">
      <c r="A106" t="str">
        <f>CONCATENATE(IF(B106="EB",CONCATENATE(IF(Cases!B106&lt;&gt;"7","EBNG","EBNL"),TEXT(Refszámok!$B$1+ROW()-2,"000000000000")),""),IF(B106="EL",CONCATENATE("E",TEXT(Refszámok!$B$2+ROW()-2,"0000000000"),"00001"),""),IF(B106="OA",CONCATENATE("EBNGOA",TEXT(Refszámok!$B$3+ROW()-2,"0000000000")),""))</f>
        <v>E000010110500001</v>
      </c>
      <c r="B106" t="str">
        <f>CONCATENATE(IF(Cases!B106="E","EL",""),IF(Cases!B106="B","EB",""),IF(Cases!B106="Q","EB",""),IF(Cases!B106="7","EB",""),IF(Cases!B106="Z","OA",""),IF(Cases!B106="3","OA",""))</f>
        <v>EL</v>
      </c>
      <c r="C106" t="str">
        <f t="shared" si="5"/>
        <v>E000010110500001</v>
      </c>
      <c r="D106" t="str">
        <f>IF(Cases!K106="Y","2018-11-10","")</f>
        <v/>
      </c>
      <c r="E106" s="5" t="str">
        <f>IF(Cases!C106="Q","BANKKÁRTYA ELSZ",IF(OR(Cases!C106="A",Cases!C106="E",Cases!C106="B",Cases!C106="K",Cases!C106="M"),CONCATENATE(IF(B106="EB",Accounts!B$7,""),IF(B106="EL",Accounts!B$8,""),IF(AND(B106="OA",Cases!B106="3"),Accounts!B$8,""),IF(AND(B106="OA",Cases!B106="Z"),Accounts!B$7,"")),CONCATENATE(IF(B106="EB",Accounts!B$9,""),IF(B106="EL",Accounts!B$10,""),IF(AND(B106="OA",Cases!B106="3"),Accounts!B$10,""),IF(AND(B106="OA",Cases!B106="Z"),Accounts!B$9,""))))</f>
        <v>Electra számlatípus-művelettípus ts</v>
      </c>
      <c r="F106" s="5" t="str">
        <f>IF(Cases!C106="Q","0983731042101",IF(OR(Cases!C106="A",Cases!C106="E",Cases!C106="B",Cases!C106="K",Cases!C106="M"),CONCATENATE(IF(B106="EB",Accounts!C$7,""),IF(B106="EL",Accounts!C$8,""),IF(AND(B106="OA",Cases!B106="3"),Accounts!C$8,""),IF(AND(B106="OA",Cases!B106="Z"),Accounts!C$7,"")),CONCATENATE(IF(B106="EB",Accounts!C$9,""),IF(B106="EL",Accounts!C$10,""),IF(AND(B106="OA",Cases!B106="3"),Accounts!C$10,""),IF(AND(B106="OA",Cases!B106="Z"),Accounts!C$9,""))))</f>
        <v>00021018F0100</v>
      </c>
      <c r="G106" t="s">
        <v>17</v>
      </c>
      <c r="H106" s="5" t="str">
        <f t="shared" si="6"/>
        <v>Electra számlatípus-művelettípus ts</v>
      </c>
      <c r="I106" t="s">
        <v>18</v>
      </c>
      <c r="J106" t="str">
        <f t="shared" si="7"/>
        <v>E000010110500001</v>
      </c>
      <c r="K106" t="str">
        <f t="shared" si="8"/>
        <v>E000010110500001</v>
      </c>
      <c r="L106" s="2" t="s">
        <v>22</v>
      </c>
      <c r="M106" s="2" t="str">
        <f>IF(OR(Cases!C106="A",Cases!C106="C",Cases!C106="G",Cases!C106="J",Cases!C106="O"),"DV","DA")</f>
        <v>DA</v>
      </c>
      <c r="N106" t="s">
        <v>1207</v>
      </c>
      <c r="O106" t="str">
        <f>IF(OR(Cases!C106="A",Cases!C106="B",Cases!C106="C",Cases!C106="E",Cases!C106="F",Cases!C106="I",Cases!C106="J",Cases!C106="K",Cases!C106="L",Cases!C106="Q"),"EUR","HUF")</f>
        <v>EUR</v>
      </c>
      <c r="P106" s="5" t="str">
        <f t="shared" si="9"/>
        <v>1.3</v>
      </c>
      <c r="Q106" t="str">
        <f>IF(Cases!I106="Y","INTC","")</f>
        <v/>
      </c>
      <c r="R106" t="str">
        <f>IF(OR(Cases!C106="K",Cases!C106="L"),IF(M106="DA",Accounts!B$1,CONCATENATE(
IF(B106="EB",Accounts!D$1,""
),IF(B106="EL",Accounts!F$1,""
),IF(AND(B106="OA",Cases!B106="3"),Accounts!F$1,""
),IF(AND(B106="OA",Cases!B106="Z"),Accounts!D$1,""
)
)
),IF(OR(Cases!C106="B",Cases!C106="I",Cases!C106="O",Cases!C106="J",Cases!C106="H"),IF(M106="DA",Accounts!B$4,CONCATENATE(
IF(B106="EB",Accounts!D$4,""
),IF(B106="EL",Accounts!F$4,""
),IF(AND(B106="OA",Cases!B106="3"),Accounts!F$4,""
),IF(AND(B106="OA",Cases!B106="Z"),Accounts!D$4,""
)
)
),IF(OR(Cases!C106="D",Cases!C106="G",Cases!C106="O",Cases!C106="H",Cases!C106="M",AND(Cases!D106="I",Cases!C106="C"),AND(Cases!D106="I",Cases!C106="F")),IF(M106="DA",Accounts!B$3,CONCATENATE(
IF(B106="EB",Accounts!D$3,""
),IF(B106="EL",Accounts!F$3,""
),IF(AND(B106="OA",Cases!B106="3"),Accounts!F$3,""
),IF(AND(B106="OA",Cases!B106="Z"),Accounts!D$3,""
)
)
),IF(M106="DA",Accounts!B$12,CONCATENATE(
IF(B106="EB",Accounts!D$12,""
),IF(B106="EL",Accounts!F$12,""
),IF(AND(B106="OA",Cases!B106="3"),Accounts!F$12,""
),IF(AND(B106="OA",Cases!B106="Z"),Accounts!D$12,""
)
)
)
)
))</f>
        <v>Bank kívüli Kedvezm.</v>
      </c>
      <c r="S106" t="str">
        <f>IF(OR(Cases!C106="K",Cases!C106="L"),IF(M106="DA",Accounts!C$1,CONCATENATE(
   IF(B106="EB",Accounts!E$1,""
   ),IF(B106="EL",Accounts!G$1,""
   ),IF(AND(B106="OA",Cases!B106="3"),Accounts!G$1,""
   ),IF(AND(B106="OA",Cases!B106="Z"),Accounts!E$1,""
   )
  )
 ),IF(OR(Cases!C106="B",Cases!C106="I",Cases!C106="O",Cases!C106="J",Cases!C106="H"),IF(M106="DA",Accounts!C$4,CONCATENATE(
   IF(B106="EB",Accounts!E$4,""
   ),IF(B106="EL",Accounts!G$4,""
   ),IF(AND(B106="OA",Cases!B106="3"),Accounts!G$4,""
   ),IF(AND(B106="OA",Cases!B106="Z"),Accounts!E$4,""
   )
  )
 ),IF(OR(Cases!C106="D",Cases!C106="G",Cases!C106="O",Cases!C106="H",Cases!C106="M",AND(Cases!D106="I",Cases!C106="C"),AND(Cases!D106="I",Cases!C106="F")),IF(M106="DA",Accounts!C$3,CONCATENATE(
   IF(B106="EB",Accounts!E$3,""
   ),IF(B106="EL",Accounts!G$3,""
   ),IF(AND(B106="OA",Cases!B106="3"),Accounts!G$3,""
   ),IF(AND(B106="OA",Cases!B106="Z"),Accounts!E$3,""
   )
  )
 ),IF(M106="DA",Accounts!C$12,CONCATENATE(
   IF(B106="EB",Accounts!E$12,""
   ),IF(B106="EL",Accounts!G$12,""
   ),IF(AND(B106="OA",Cases!B106="3"),Accounts!G$12,""
   ),IF(AND(B106="OA",Cases!B106="Z"),Accounts!E$12,""
   )
  )
 )
)
))</f>
        <v>HU71117490082015982100000000</v>
      </c>
      <c r="T106" t="str">
        <f>IF(Cases!F106="SHA","SLEV",IF(Cases!F106="OUR","DEBT",IF(Cases!F106="BEN","CRED","")))</f>
        <v>DEBT</v>
      </c>
      <c r="U106" s="5" t="str">
        <f>IF(Cases!H106="N","Instrukciók","")</f>
        <v/>
      </c>
      <c r="V106" s="5" t="str">
        <f>IF(Cases!E106="I","URGP","")</f>
        <v>URGP</v>
      </c>
      <c r="W106" t="str">
        <f>Cases!L106</f>
        <v>Közl-336 -Elektra/Ebank KKV-KötelezettSzla HUF-FCY-Bankon kívül utalás-Konverziós-Sürgős/AzonKonv-EgyediÁrf/NonSTP-KöltsVis Indító</v>
      </c>
    </row>
    <row r="107" spans="1:23" x14ac:dyDescent="0.3">
      <c r="A107" t="str">
        <f>CONCATENATE(IF(B107="EB",CONCATENATE(IF(Cases!B107&lt;&gt;"7","EBNG","EBNL"),TEXT(Refszámok!$B$1+ROW()-2,"000000000000")),""),IF(B107="EL",CONCATENATE("E",TEXT(Refszámok!$B$2+ROW()-2,"0000000000"),"00001"),""),IF(B107="OA",CONCATENATE("EBNGOA",TEXT(Refszámok!$B$3+ROW()-2,"0000000000")),""))</f>
        <v>E000010110600001</v>
      </c>
      <c r="B107" t="str">
        <f>CONCATENATE(IF(Cases!B107="E","EL",""),IF(Cases!B107="B","EB",""),IF(Cases!B107="Q","EB",""),IF(Cases!B107="7","EB",""),IF(Cases!B107="Z","OA",""),IF(Cases!B107="3","OA",""))</f>
        <v>EL</v>
      </c>
      <c r="C107" t="str">
        <f t="shared" si="5"/>
        <v>E000010110600001</v>
      </c>
      <c r="D107" t="str">
        <f>IF(Cases!K107="Y","2018-11-10","")</f>
        <v/>
      </c>
      <c r="E107" s="5" t="str">
        <f>IF(Cases!C107="Q","BANKKÁRTYA ELSZ",IF(OR(Cases!C107="A",Cases!C107="E",Cases!C107="B",Cases!C107="K",Cases!C107="M"),CONCATENATE(IF(B107="EB",Accounts!B$7,""),IF(B107="EL",Accounts!B$8,""),IF(AND(B107="OA",Cases!B107="3"),Accounts!B$8,""),IF(AND(B107="OA",Cases!B107="Z"),Accounts!B$7,"")),CONCATENATE(IF(B107="EB",Accounts!B$9,""),IF(B107="EL",Accounts!B$10,""),IF(AND(B107="OA",Cases!B107="3"),Accounts!B$10,""),IF(AND(B107="OA",Cases!B107="Z"),Accounts!B$9,""))))</f>
        <v>Electra számlatípus-művelettípus ts</v>
      </c>
      <c r="F107" s="5" t="str">
        <f>IF(Cases!C107="Q","0983731042101",IF(OR(Cases!C107="A",Cases!C107="E",Cases!C107="B",Cases!C107="K",Cases!C107="M"),CONCATENATE(IF(B107="EB",Accounts!C$7,""),IF(B107="EL",Accounts!C$8,""),IF(AND(B107="OA",Cases!B107="3"),Accounts!C$8,""),IF(AND(B107="OA",Cases!B107="Z"),Accounts!C$7,"")),CONCATENATE(IF(B107="EB",Accounts!C$9,""),IF(B107="EL",Accounts!C$10,""),IF(AND(B107="OA",Cases!B107="3"),Accounts!C$10,""),IF(AND(B107="OA",Cases!B107="Z"),Accounts!C$9,""))))</f>
        <v>00021018F0100</v>
      </c>
      <c r="G107" t="s">
        <v>17</v>
      </c>
      <c r="H107" s="5" t="str">
        <f t="shared" si="6"/>
        <v>Electra számlatípus-művelettípus ts</v>
      </c>
      <c r="I107" t="s">
        <v>18</v>
      </c>
      <c r="J107" t="str">
        <f t="shared" si="7"/>
        <v>E000010110600001</v>
      </c>
      <c r="K107" t="str">
        <f t="shared" si="8"/>
        <v>E000010110600001</v>
      </c>
      <c r="L107" s="2" t="s">
        <v>22</v>
      </c>
      <c r="M107" s="2" t="str">
        <f>IF(OR(Cases!C107="A",Cases!C107="C",Cases!C107="G",Cases!C107="J",Cases!C107="O"),"DV","DA")</f>
        <v>DA</v>
      </c>
      <c r="N107" t="s">
        <v>1207</v>
      </c>
      <c r="O107" t="str">
        <f>IF(OR(Cases!C107="A",Cases!C107="B",Cases!C107="C",Cases!C107="E",Cases!C107="F",Cases!C107="I",Cases!C107="J",Cases!C107="K",Cases!C107="L",Cases!C107="Q"),"EUR","HUF")</f>
        <v>EUR</v>
      </c>
      <c r="P107" s="5" t="str">
        <f t="shared" si="9"/>
        <v>1.3</v>
      </c>
      <c r="Q107" t="str">
        <f>IF(Cases!I107="Y","INTC","")</f>
        <v/>
      </c>
      <c r="R107" t="str">
        <f>IF(OR(Cases!C107="K",Cases!C107="L"),IF(M107="DA",Accounts!B$1,CONCATENATE(
IF(B107="EB",Accounts!D$1,""
),IF(B107="EL",Accounts!F$1,""
),IF(AND(B107="OA",Cases!B107="3"),Accounts!F$1,""
),IF(AND(B107="OA",Cases!B107="Z"),Accounts!D$1,""
)
)
),IF(OR(Cases!C107="B",Cases!C107="I",Cases!C107="O",Cases!C107="J",Cases!C107="H"),IF(M107="DA",Accounts!B$4,CONCATENATE(
IF(B107="EB",Accounts!D$4,""
),IF(B107="EL",Accounts!F$4,""
),IF(AND(B107="OA",Cases!B107="3"),Accounts!F$4,""
),IF(AND(B107="OA",Cases!B107="Z"),Accounts!D$4,""
)
)
),IF(OR(Cases!C107="D",Cases!C107="G",Cases!C107="O",Cases!C107="H",Cases!C107="M",AND(Cases!D107="I",Cases!C107="C"),AND(Cases!D107="I",Cases!C107="F")),IF(M107="DA",Accounts!B$3,CONCATENATE(
IF(B107="EB",Accounts!D$3,""
),IF(B107="EL",Accounts!F$3,""
),IF(AND(B107="OA",Cases!B107="3"),Accounts!F$3,""
),IF(AND(B107="OA",Cases!B107="Z"),Accounts!D$3,""
)
)
),IF(M107="DA",Accounts!B$12,CONCATENATE(
IF(B107="EB",Accounts!D$12,""
),IF(B107="EL",Accounts!F$12,""
),IF(AND(B107="OA",Cases!B107="3"),Accounts!F$12,""
),IF(AND(B107="OA",Cases!B107="Z"),Accounts!D$12,""
)
)
)
)
))</f>
        <v>Bank kívüli Kedvezm.</v>
      </c>
      <c r="S107" t="str">
        <f>IF(OR(Cases!C107="K",Cases!C107="L"),IF(M107="DA",Accounts!C$1,CONCATENATE(
   IF(B107="EB",Accounts!E$1,""
   ),IF(B107="EL",Accounts!G$1,""
   ),IF(AND(B107="OA",Cases!B107="3"),Accounts!G$1,""
   ),IF(AND(B107="OA",Cases!B107="Z"),Accounts!E$1,""
   )
  )
 ),IF(OR(Cases!C107="B",Cases!C107="I",Cases!C107="O",Cases!C107="J",Cases!C107="H"),IF(M107="DA",Accounts!C$4,CONCATENATE(
   IF(B107="EB",Accounts!E$4,""
   ),IF(B107="EL",Accounts!G$4,""
   ),IF(AND(B107="OA",Cases!B107="3"),Accounts!G$4,""
   ),IF(AND(B107="OA",Cases!B107="Z"),Accounts!E$4,""
   )
  )
 ),IF(OR(Cases!C107="D",Cases!C107="G",Cases!C107="O",Cases!C107="H",Cases!C107="M",AND(Cases!D107="I",Cases!C107="C"),AND(Cases!D107="I",Cases!C107="F")),IF(M107="DA",Accounts!C$3,CONCATENATE(
   IF(B107="EB",Accounts!E$3,""
   ),IF(B107="EL",Accounts!G$3,""
   ),IF(AND(B107="OA",Cases!B107="3"),Accounts!G$3,""
   ),IF(AND(B107="OA",Cases!B107="Z"),Accounts!E$3,""
   )
  )
 ),IF(M107="DA",Accounts!C$12,CONCATENATE(
   IF(B107="EB",Accounts!E$12,""
   ),IF(B107="EL",Accounts!G$12,""
   ),IF(AND(B107="OA",Cases!B107="3"),Accounts!G$12,""
   ),IF(AND(B107="OA",Cases!B107="Z"),Accounts!E$12,""
   )
  )
 )
)
))</f>
        <v>HU71117490082015982100000000</v>
      </c>
      <c r="T107" t="str">
        <f>IF(Cases!F107="SHA","SLEV",IF(Cases!F107="OUR","DEBT",IF(Cases!F107="BEN","CRED","")))</f>
        <v>CRED</v>
      </c>
      <c r="U107" s="5" t="str">
        <f>IF(Cases!H107="N","Instrukciók","")</f>
        <v/>
      </c>
      <c r="V107" s="5" t="str">
        <f>IF(Cases!E107="I","URGP","")</f>
        <v>URGP</v>
      </c>
      <c r="W107" t="str">
        <f>Cases!L107</f>
        <v>Közl-337 -Elektra/Ebank KKV-KötelezettSzla HUF-FCY-Bankon kívül utalás-Konverziós-Sürgős/AzonKonv-EgyediÁrf/NonSTP-KöltsVis Kedvezm</v>
      </c>
    </row>
    <row r="108" spans="1:23" x14ac:dyDescent="0.3">
      <c r="A108" t="str">
        <f>CONCATENATE(IF(B108="EB",CONCATENATE(IF(Cases!B108&lt;&gt;"7","EBNG","EBNL"),TEXT(Refszámok!$B$1+ROW()-2,"000000000000")),""),IF(B108="EL",CONCATENATE("E",TEXT(Refszámok!$B$2+ROW()-2,"0000000000"),"00001"),""),IF(B108="OA",CONCATENATE("EBNGOA",TEXT(Refszámok!$B$3+ROW()-2,"0000000000")),""))</f>
        <v>E000010110700001</v>
      </c>
      <c r="B108" t="str">
        <f>CONCATENATE(IF(Cases!B108="E","EL",""),IF(Cases!B108="B","EB",""),IF(Cases!B108="Q","EB",""),IF(Cases!B108="7","EB",""),IF(Cases!B108="Z","OA",""),IF(Cases!B108="3","OA",""))</f>
        <v>EL</v>
      </c>
      <c r="C108" t="str">
        <f t="shared" si="5"/>
        <v>E000010110700001</v>
      </c>
      <c r="D108" t="str">
        <f>IF(Cases!K108="Y","2018-11-10","")</f>
        <v/>
      </c>
      <c r="E108" s="5" t="str">
        <f>IF(Cases!C108="Q","BANKKÁRTYA ELSZ",IF(OR(Cases!C108="A",Cases!C108="E",Cases!C108="B",Cases!C108="K",Cases!C108="M"),CONCATENATE(IF(B108="EB",Accounts!B$7,""),IF(B108="EL",Accounts!B$8,""),IF(AND(B108="OA",Cases!B108="3"),Accounts!B$8,""),IF(AND(B108="OA",Cases!B108="Z"),Accounts!B$7,"")),CONCATENATE(IF(B108="EB",Accounts!B$9,""),IF(B108="EL",Accounts!B$10,""),IF(AND(B108="OA",Cases!B108="3"),Accounts!B$10,""),IF(AND(B108="OA",Cases!B108="Z"),Accounts!B$9,""))))</f>
        <v>Electra számlatípus-művelettípus EUR</v>
      </c>
      <c r="F108" s="5" t="str">
        <f>IF(Cases!C108="Q","0983731042101",IF(OR(Cases!C108="A",Cases!C108="E",Cases!C108="B",Cases!C108="K",Cases!C108="M"),CONCATENATE(IF(B108="EB",Accounts!C$7,""),IF(B108="EL",Accounts!C$8,""),IF(AND(B108="OA",Cases!B108="3"),Accounts!C$8,""),IF(AND(B108="OA",Cases!B108="Z"),Accounts!C$7,"")),CONCATENATE(IF(B108="EB",Accounts!C$9,""),IF(B108="EL",Accounts!C$10,""),IF(AND(B108="OA",Cases!B108="3"),Accounts!C$10,""),IF(AND(B108="OA",Cases!B108="Z"),Accounts!C$9,""))))</f>
        <v>00021018F0119</v>
      </c>
      <c r="G108" t="s">
        <v>17</v>
      </c>
      <c r="H108" s="5" t="str">
        <f t="shared" si="6"/>
        <v>Electra számlatípus-művelettípus EUR</v>
      </c>
      <c r="I108" t="s">
        <v>18</v>
      </c>
      <c r="J108" t="str">
        <f t="shared" si="7"/>
        <v>E000010110700001</v>
      </c>
      <c r="K108" t="str">
        <f t="shared" si="8"/>
        <v>E000010110700001</v>
      </c>
      <c r="L108" s="2" t="s">
        <v>22</v>
      </c>
      <c r="M108" s="2" t="str">
        <f>IF(OR(Cases!C108="A",Cases!C108="C",Cases!C108="G",Cases!C108="J",Cases!C108="O"),"DV","DA")</f>
        <v>DA</v>
      </c>
      <c r="N108" t="s">
        <v>1207</v>
      </c>
      <c r="O108" t="str">
        <f>IF(OR(Cases!C108="A",Cases!C108="B",Cases!C108="C",Cases!C108="E",Cases!C108="F",Cases!C108="I",Cases!C108="J",Cases!C108="K",Cases!C108="L",Cases!C108="Q"),"EUR","HUF")</f>
        <v>EUR</v>
      </c>
      <c r="P108" s="5" t="str">
        <f t="shared" si="9"/>
        <v>1.3</v>
      </c>
      <c r="Q108" t="str">
        <f>IF(Cases!I108="Y","INTC","")</f>
        <v>INTC</v>
      </c>
      <c r="R108" t="str">
        <f>IF(OR(Cases!C108="K",Cases!C108="L"),IF(M108="DA",Accounts!B$1,CONCATENATE(
IF(B108="EB",Accounts!D$1,""
),IF(B108="EL",Accounts!F$1,""
),IF(AND(B108="OA",Cases!B108="3"),Accounts!F$1,""
),IF(AND(B108="OA",Cases!B108="Z"),Accounts!D$1,""
)
)
),IF(OR(Cases!C108="B",Cases!C108="I",Cases!C108="O",Cases!C108="J",Cases!C108="H"),IF(M108="DA",Accounts!B$4,CONCATENATE(
IF(B108="EB",Accounts!D$4,""
),IF(B108="EL",Accounts!F$4,""
),IF(AND(B108="OA",Cases!B108="3"),Accounts!F$4,""
),IF(AND(B108="OA",Cases!B108="Z"),Accounts!D$4,""
)
)
),IF(OR(Cases!C108="D",Cases!C108="G",Cases!C108="O",Cases!C108="H",Cases!C108="M",AND(Cases!D108="I",Cases!C108="C"),AND(Cases!D108="I",Cases!C108="F")),IF(M108="DA",Accounts!B$3,CONCATENATE(
IF(B108="EB",Accounts!D$3,""
),IF(B108="EL",Accounts!F$3,""
),IF(AND(B108="OA",Cases!B108="3"),Accounts!F$3,""
),IF(AND(B108="OA",Cases!B108="Z"),Accounts!D$3,""
)
)
),IF(M108="DA",Accounts!B$12,CONCATENATE(
IF(B108="EB",Accounts!D$12,""
),IF(B108="EL",Accounts!F$12,""
),IF(AND(B108="OA",Cases!B108="3"),Accounts!F$12,""
),IF(AND(B108="OA",Cases!B108="Z"),Accounts!D$12,""
)
)
)
)
))</f>
        <v>Bank kívüli Kedvezm.</v>
      </c>
      <c r="S108" t="str">
        <f>IF(OR(Cases!C108="K",Cases!C108="L"),IF(M108="DA",Accounts!C$1,CONCATENATE(
   IF(B108="EB",Accounts!E$1,""
   ),IF(B108="EL",Accounts!G$1,""
   ),IF(AND(B108="OA",Cases!B108="3"),Accounts!G$1,""
   ),IF(AND(B108="OA",Cases!B108="Z"),Accounts!E$1,""
   )
  )
 ),IF(OR(Cases!C108="B",Cases!C108="I",Cases!C108="O",Cases!C108="J",Cases!C108="H"),IF(M108="DA",Accounts!C$4,CONCATENATE(
   IF(B108="EB",Accounts!E$4,""
   ),IF(B108="EL",Accounts!G$4,""
   ),IF(AND(B108="OA",Cases!B108="3"),Accounts!G$4,""
   ),IF(AND(B108="OA",Cases!B108="Z"),Accounts!E$4,""
   )
  )
 ),IF(OR(Cases!C108="D",Cases!C108="G",Cases!C108="O",Cases!C108="H",Cases!C108="M",AND(Cases!D108="I",Cases!C108="C"),AND(Cases!D108="I",Cases!C108="F")),IF(M108="DA",Accounts!C$3,CONCATENATE(
   IF(B108="EB",Accounts!E$3,""
   ),IF(B108="EL",Accounts!G$3,""
   ),IF(AND(B108="OA",Cases!B108="3"),Accounts!G$3,""
   ),IF(AND(B108="OA",Cases!B108="Z"),Accounts!E$3,""
   )
  )
 ),IF(M108="DA",Accounts!C$12,CONCATENATE(
   IF(B108="EB",Accounts!E$12,""
   ),IF(B108="EL",Accounts!G$12,""
   ),IF(AND(B108="OA",Cases!B108="3"),Accounts!G$12,""
   ),IF(AND(B108="OA",Cases!B108="Z"),Accounts!E$12,""
   )
  )
 )
)
))</f>
        <v>HU71117490082015982100000000</v>
      </c>
      <c r="T108" t="str">
        <f>IF(Cases!F108="SHA","SLEV",IF(Cases!F108="OUR","DEBT",IF(Cases!F108="BEN","CRED","")))</f>
        <v>SLEV</v>
      </c>
      <c r="U108" s="5" t="str">
        <f>IF(Cases!H108="N","Instrukciók","")</f>
        <v/>
      </c>
      <c r="V108" s="5" t="str">
        <f>IF(Cases!E108="I","URGP","")</f>
        <v/>
      </c>
      <c r="W108" t="str">
        <f>Cases!L108</f>
        <v>Közl-36Z -Elektra/Ebank KKV-KötelezettSzla FCY-FCY Bankon kívül utalás-InterCompany-Konverziós-EgyediÁrf/NonSTP-KöltsVis Osztott</v>
      </c>
    </row>
    <row r="109" spans="1:23" x14ac:dyDescent="0.3">
      <c r="A109" t="str">
        <f>CONCATENATE(IF(B109="EB",CONCATENATE(IF(Cases!B109&lt;&gt;"7","EBNG","EBNL"),TEXT(Refszámok!$B$1+ROW()-2,"000000000000")),""),IF(B109="EL",CONCATENATE("E",TEXT(Refszámok!$B$2+ROW()-2,"0000000000"),"00001"),""),IF(B109="OA",CONCATENATE("EBNGOA",TEXT(Refszámok!$B$3+ROW()-2,"0000000000")),""))</f>
        <v>E000010110800001</v>
      </c>
      <c r="B109" t="str">
        <f>CONCATENATE(IF(Cases!B109="E","EL",""),IF(Cases!B109="B","EB",""),IF(Cases!B109="Q","EB",""),IF(Cases!B109="7","EB",""),IF(Cases!B109="Z","OA",""),IF(Cases!B109="3","OA",""))</f>
        <v>EL</v>
      </c>
      <c r="C109" t="str">
        <f t="shared" si="5"/>
        <v>E000010110800001</v>
      </c>
      <c r="D109" t="str">
        <f>IF(Cases!K109="Y","2018-11-10","")</f>
        <v/>
      </c>
      <c r="E109" s="5" t="str">
        <f>IF(Cases!C109="Q","BANKKÁRTYA ELSZ",IF(OR(Cases!C109="A",Cases!C109="E",Cases!C109="B",Cases!C109="K",Cases!C109="M"),CONCATENATE(IF(B109="EB",Accounts!B$7,""),IF(B109="EL",Accounts!B$8,""),IF(AND(B109="OA",Cases!B109="3"),Accounts!B$8,""),IF(AND(B109="OA",Cases!B109="Z"),Accounts!B$7,"")),CONCATENATE(IF(B109="EB",Accounts!B$9,""),IF(B109="EL",Accounts!B$10,""),IF(AND(B109="OA",Cases!B109="3"),Accounts!B$10,""),IF(AND(B109="OA",Cases!B109="Z"),Accounts!B$9,""))))</f>
        <v>Electra számlatípus-művelettípus EUR</v>
      </c>
      <c r="F109" s="5" t="str">
        <f>IF(Cases!C109="Q","0983731042101",IF(OR(Cases!C109="A",Cases!C109="E",Cases!C109="B",Cases!C109="K",Cases!C109="M"),CONCATENATE(IF(B109="EB",Accounts!C$7,""),IF(B109="EL",Accounts!C$8,""),IF(AND(B109="OA",Cases!B109="3"),Accounts!C$8,""),IF(AND(B109="OA",Cases!B109="Z"),Accounts!C$7,"")),CONCATENATE(IF(B109="EB",Accounts!C$9,""),IF(B109="EL",Accounts!C$10,""),IF(AND(B109="OA",Cases!B109="3"),Accounts!C$10,""),IF(AND(B109="OA",Cases!B109="Z"),Accounts!C$9,""))))</f>
        <v>00021018F0119</v>
      </c>
      <c r="G109" t="s">
        <v>17</v>
      </c>
      <c r="H109" s="5" t="str">
        <f t="shared" si="6"/>
        <v>Electra számlatípus-művelettípus EUR</v>
      </c>
      <c r="I109" t="s">
        <v>18</v>
      </c>
      <c r="J109" t="str">
        <f t="shared" si="7"/>
        <v>E000010110800001</v>
      </c>
      <c r="K109" t="str">
        <f t="shared" si="8"/>
        <v>E000010110800001</v>
      </c>
      <c r="L109" s="2" t="s">
        <v>22</v>
      </c>
      <c r="M109" s="2" t="str">
        <f>IF(OR(Cases!C109="A",Cases!C109="C",Cases!C109="G",Cases!C109="J",Cases!C109="O"),"DV","DA")</f>
        <v>DA</v>
      </c>
      <c r="N109" t="s">
        <v>1207</v>
      </c>
      <c r="O109" t="str">
        <f>IF(OR(Cases!C109="A",Cases!C109="B",Cases!C109="C",Cases!C109="E",Cases!C109="F",Cases!C109="I",Cases!C109="J",Cases!C109="K",Cases!C109="L",Cases!C109="Q"),"EUR","HUF")</f>
        <v>EUR</v>
      </c>
      <c r="P109" s="5" t="str">
        <f t="shared" si="9"/>
        <v>1.3</v>
      </c>
      <c r="Q109" t="str">
        <f>IF(Cases!I109="Y","INTC","")</f>
        <v/>
      </c>
      <c r="R109" t="str">
        <f>IF(OR(Cases!C109="K",Cases!C109="L"),IF(M109="DA",Accounts!B$1,CONCATENATE(
IF(B109="EB",Accounts!D$1,""
),IF(B109="EL",Accounts!F$1,""
),IF(AND(B109="OA",Cases!B109="3"),Accounts!F$1,""
),IF(AND(B109="OA",Cases!B109="Z"),Accounts!D$1,""
)
)
),IF(OR(Cases!C109="B",Cases!C109="I",Cases!C109="O",Cases!C109="J",Cases!C109="H"),IF(M109="DA",Accounts!B$4,CONCATENATE(
IF(B109="EB",Accounts!D$4,""
),IF(B109="EL",Accounts!F$4,""
),IF(AND(B109="OA",Cases!B109="3"),Accounts!F$4,""
),IF(AND(B109="OA",Cases!B109="Z"),Accounts!D$4,""
)
)
),IF(OR(Cases!C109="D",Cases!C109="G",Cases!C109="O",Cases!C109="H",Cases!C109="M",AND(Cases!D109="I",Cases!C109="C"),AND(Cases!D109="I",Cases!C109="F")),IF(M109="DA",Accounts!B$3,CONCATENATE(
IF(B109="EB",Accounts!D$3,""
),IF(B109="EL",Accounts!F$3,""
),IF(AND(B109="OA",Cases!B109="3"),Accounts!F$3,""
),IF(AND(B109="OA",Cases!B109="Z"),Accounts!D$3,""
)
)
),IF(M109="DA",Accounts!B$12,CONCATENATE(
IF(B109="EB",Accounts!D$12,""
),IF(B109="EL",Accounts!F$12,""
),IF(AND(B109="OA",Cases!B109="3"),Accounts!F$12,""
),IF(AND(B109="OA",Cases!B109="Z"),Accounts!D$12,""
)
)
)
)
))</f>
        <v>Bank kívüli Kedvezm.</v>
      </c>
      <c r="S109" t="str">
        <f>IF(OR(Cases!C109="K",Cases!C109="L"),IF(M109="DA",Accounts!C$1,CONCATENATE(
   IF(B109="EB",Accounts!E$1,""
   ),IF(B109="EL",Accounts!G$1,""
   ),IF(AND(B109="OA",Cases!B109="3"),Accounts!G$1,""
   ),IF(AND(B109="OA",Cases!B109="Z"),Accounts!E$1,""
   )
  )
 ),IF(OR(Cases!C109="B",Cases!C109="I",Cases!C109="O",Cases!C109="J",Cases!C109="H"),IF(M109="DA",Accounts!C$4,CONCATENATE(
   IF(B109="EB",Accounts!E$4,""
   ),IF(B109="EL",Accounts!G$4,""
   ),IF(AND(B109="OA",Cases!B109="3"),Accounts!G$4,""
   ),IF(AND(B109="OA",Cases!B109="Z"),Accounts!E$4,""
   )
  )
 ),IF(OR(Cases!C109="D",Cases!C109="G",Cases!C109="O",Cases!C109="H",Cases!C109="M",AND(Cases!D109="I",Cases!C109="C"),AND(Cases!D109="I",Cases!C109="F")),IF(M109="DA",Accounts!C$3,CONCATENATE(
   IF(B109="EB",Accounts!E$3,""
   ),IF(B109="EL",Accounts!G$3,""
   ),IF(AND(B109="OA",Cases!B109="3"),Accounts!G$3,""
   ),IF(AND(B109="OA",Cases!B109="Z"),Accounts!E$3,""
   )
  )
 ),IF(M109="DA",Accounts!C$12,CONCATENATE(
   IF(B109="EB",Accounts!E$12,""
   ),IF(B109="EL",Accounts!G$12,""
   ),IF(AND(B109="OA",Cases!B109="3"),Accounts!G$12,""
   ),IF(AND(B109="OA",Cases!B109="Z"),Accounts!E$12,""
   )
  )
 )
)
))</f>
        <v>HU71117490082015982100000000</v>
      </c>
      <c r="T109" t="str">
        <f>IF(Cases!F109="SHA","SLEV",IF(Cases!F109="OUR","DEBT",IF(Cases!F109="BEN","CRED","")))</f>
        <v>SLEV</v>
      </c>
      <c r="U109" s="5" t="str">
        <f>IF(Cases!H109="N","Instrukciók","")</f>
        <v/>
      </c>
      <c r="V109" s="5" t="str">
        <f>IF(Cases!E109="I","URGP","")</f>
        <v/>
      </c>
      <c r="W109" t="str">
        <f>Cases!L109</f>
        <v>Közl-368 -Elektra/Ebank KKV-KötelezettSzla FCY-FCY Bankon kívül utalás-Konverziós-EgyediÁrf/NonSTP-KöltsVis Osztott</v>
      </c>
    </row>
    <row r="110" spans="1:23" x14ac:dyDescent="0.3">
      <c r="A110" t="str">
        <f>CONCATENATE(IF(B110="EB",CONCATENATE(IF(Cases!B110&lt;&gt;"7","EBNG","EBNL"),TEXT(Refszámok!$B$1+ROW()-2,"000000000000")),""),IF(B110="EL",CONCATENATE("E",TEXT(Refszámok!$B$2+ROW()-2,"0000000000"),"00001"),""),IF(B110="OA",CONCATENATE("EBNGOA",TEXT(Refszámok!$B$3+ROW()-2,"0000000000")),""))</f>
        <v>E000010110900001</v>
      </c>
      <c r="B110" t="str">
        <f>CONCATENATE(IF(Cases!B110="E","EL",""),IF(Cases!B110="B","EB",""),IF(Cases!B110="Q","EB",""),IF(Cases!B110="7","EB",""),IF(Cases!B110="Z","OA",""),IF(Cases!B110="3","OA",""))</f>
        <v>EL</v>
      </c>
      <c r="C110" t="str">
        <f t="shared" si="5"/>
        <v>E000010110900001</v>
      </c>
      <c r="D110" t="str">
        <f>IF(Cases!K110="Y","2018-11-10","")</f>
        <v/>
      </c>
      <c r="E110" s="5" t="str">
        <f>IF(Cases!C110="Q","BANKKÁRTYA ELSZ",IF(OR(Cases!C110="A",Cases!C110="E",Cases!C110="B",Cases!C110="K",Cases!C110="M"),CONCATENATE(IF(B110="EB",Accounts!B$7,""),IF(B110="EL",Accounts!B$8,""),IF(AND(B110="OA",Cases!B110="3"),Accounts!B$8,""),IF(AND(B110="OA",Cases!B110="Z"),Accounts!B$7,"")),CONCATENATE(IF(B110="EB",Accounts!B$9,""),IF(B110="EL",Accounts!B$10,""),IF(AND(B110="OA",Cases!B110="3"),Accounts!B$10,""),IF(AND(B110="OA",Cases!B110="Z"),Accounts!B$9,""))))</f>
        <v>Electra számlatípus-művelettípus EUR</v>
      </c>
      <c r="F110" s="5" t="str">
        <f>IF(Cases!C110="Q","0983731042101",IF(OR(Cases!C110="A",Cases!C110="E",Cases!C110="B",Cases!C110="K",Cases!C110="M"),CONCATENATE(IF(B110="EB",Accounts!C$7,""),IF(B110="EL",Accounts!C$8,""),IF(AND(B110="OA",Cases!B110="3"),Accounts!C$8,""),IF(AND(B110="OA",Cases!B110="Z"),Accounts!C$7,"")),CONCATENATE(IF(B110="EB",Accounts!C$9,""),IF(B110="EL",Accounts!C$10,""),IF(AND(B110="OA",Cases!B110="3"),Accounts!C$10,""),IF(AND(B110="OA",Cases!B110="Z"),Accounts!C$9,""))))</f>
        <v>00021018F0119</v>
      </c>
      <c r="G110" t="s">
        <v>17</v>
      </c>
      <c r="H110" s="5" t="str">
        <f t="shared" si="6"/>
        <v>Electra számlatípus-művelettípus EUR</v>
      </c>
      <c r="I110" t="s">
        <v>18</v>
      </c>
      <c r="J110" t="str">
        <f t="shared" si="7"/>
        <v>E000010110900001</v>
      </c>
      <c r="K110" t="str">
        <f t="shared" si="8"/>
        <v>E000010110900001</v>
      </c>
      <c r="L110" s="2" t="s">
        <v>22</v>
      </c>
      <c r="M110" s="2" t="str">
        <f>IF(OR(Cases!C110="A",Cases!C110="C",Cases!C110="G",Cases!C110="J",Cases!C110="O"),"DV","DA")</f>
        <v>DA</v>
      </c>
      <c r="N110" t="s">
        <v>1207</v>
      </c>
      <c r="O110" t="str">
        <f>IF(OR(Cases!C110="A",Cases!C110="B",Cases!C110="C",Cases!C110="E",Cases!C110="F",Cases!C110="I",Cases!C110="J",Cases!C110="K",Cases!C110="L",Cases!C110="Q"),"EUR","HUF")</f>
        <v>EUR</v>
      </c>
      <c r="P110" s="5" t="str">
        <f t="shared" si="9"/>
        <v>1.3</v>
      </c>
      <c r="Q110" t="str">
        <f>IF(Cases!I110="Y","INTC","")</f>
        <v/>
      </c>
      <c r="R110" t="str">
        <f>IF(OR(Cases!C110="K",Cases!C110="L"),IF(M110="DA",Accounts!B$1,CONCATENATE(
IF(B110="EB",Accounts!D$1,""
),IF(B110="EL",Accounts!F$1,""
),IF(AND(B110="OA",Cases!B110="3"),Accounts!F$1,""
),IF(AND(B110="OA",Cases!B110="Z"),Accounts!D$1,""
)
)
),IF(OR(Cases!C110="B",Cases!C110="I",Cases!C110="O",Cases!C110="J",Cases!C110="H"),IF(M110="DA",Accounts!B$4,CONCATENATE(
IF(B110="EB",Accounts!D$4,""
),IF(B110="EL",Accounts!F$4,""
),IF(AND(B110="OA",Cases!B110="3"),Accounts!F$4,""
),IF(AND(B110="OA",Cases!B110="Z"),Accounts!D$4,""
)
)
),IF(OR(Cases!C110="D",Cases!C110="G",Cases!C110="O",Cases!C110="H",Cases!C110="M",AND(Cases!D110="I",Cases!C110="C"),AND(Cases!D110="I",Cases!C110="F")),IF(M110="DA",Accounts!B$3,CONCATENATE(
IF(B110="EB",Accounts!D$3,""
),IF(B110="EL",Accounts!F$3,""
),IF(AND(B110="OA",Cases!B110="3"),Accounts!F$3,""
),IF(AND(B110="OA",Cases!B110="Z"),Accounts!D$3,""
)
)
),IF(M110="DA",Accounts!B$12,CONCATENATE(
IF(B110="EB",Accounts!D$12,""
),IF(B110="EL",Accounts!F$12,""
),IF(AND(B110="OA",Cases!B110="3"),Accounts!F$12,""
),IF(AND(B110="OA",Cases!B110="Z"),Accounts!D$12,""
)
)
)
)
))</f>
        <v>Bank kívüli Kedvezm.</v>
      </c>
      <c r="S110" t="str">
        <f>IF(OR(Cases!C110="K",Cases!C110="L"),IF(M110="DA",Accounts!C$1,CONCATENATE(
   IF(B110="EB",Accounts!E$1,""
   ),IF(B110="EL",Accounts!G$1,""
   ),IF(AND(B110="OA",Cases!B110="3"),Accounts!G$1,""
   ),IF(AND(B110="OA",Cases!B110="Z"),Accounts!E$1,""
   )
  )
 ),IF(OR(Cases!C110="B",Cases!C110="I",Cases!C110="O",Cases!C110="J",Cases!C110="H"),IF(M110="DA",Accounts!C$4,CONCATENATE(
   IF(B110="EB",Accounts!E$4,""
   ),IF(B110="EL",Accounts!G$4,""
   ),IF(AND(B110="OA",Cases!B110="3"),Accounts!G$4,""
   ),IF(AND(B110="OA",Cases!B110="Z"),Accounts!E$4,""
   )
  )
 ),IF(OR(Cases!C110="D",Cases!C110="G",Cases!C110="O",Cases!C110="H",Cases!C110="M",AND(Cases!D110="I",Cases!C110="C"),AND(Cases!D110="I",Cases!C110="F")),IF(M110="DA",Accounts!C$3,CONCATENATE(
   IF(B110="EB",Accounts!E$3,""
   ),IF(B110="EL",Accounts!G$3,""
   ),IF(AND(B110="OA",Cases!B110="3"),Accounts!G$3,""
   ),IF(AND(B110="OA",Cases!B110="Z"),Accounts!E$3,""
   )
  )
 ),IF(M110="DA",Accounts!C$12,CONCATENATE(
   IF(B110="EB",Accounts!E$12,""
   ),IF(B110="EL",Accounts!G$12,""
   ),IF(AND(B110="OA",Cases!B110="3"),Accounts!G$12,""
   ),IF(AND(B110="OA",Cases!B110="Z"),Accounts!E$12,""
   )
  )
 )
)
))</f>
        <v>HU71117490082015982100000000</v>
      </c>
      <c r="T110" t="str">
        <f>IF(Cases!F110="SHA","SLEV",IF(Cases!F110="OUR","DEBT",IF(Cases!F110="BEN","CRED","")))</f>
        <v>DEBT</v>
      </c>
      <c r="U110" s="5" t="str">
        <f>IF(Cases!H110="N","Instrukciók","")</f>
        <v/>
      </c>
      <c r="V110" s="5" t="str">
        <f>IF(Cases!E110="I","URGP","")</f>
        <v/>
      </c>
      <c r="W110" t="str">
        <f>Cases!L110</f>
        <v>Közl-369 -Elektra/Ebank KKV-KötelezettSzla FCY-FCY Bankon kívül utalás-Konverziós-EgyediÁrf/NonSTP-KöltsVis Indító</v>
      </c>
    </row>
    <row r="111" spans="1:23" x14ac:dyDescent="0.3">
      <c r="A111" t="str">
        <f>CONCATENATE(IF(B111="EB",CONCATENATE(IF(Cases!B111&lt;&gt;"7","EBNG","EBNL"),TEXT(Refszámok!$B$1+ROW()-2,"000000000000")),""),IF(B111="EL",CONCATENATE("E",TEXT(Refszámok!$B$2+ROW()-2,"0000000000"),"00001"),""),IF(B111="OA",CONCATENATE("EBNGOA",TEXT(Refszámok!$B$3+ROW()-2,"0000000000")),""))</f>
        <v>E000010111000001</v>
      </c>
      <c r="B111" t="str">
        <f>CONCATENATE(IF(Cases!B111="E","EL",""),IF(Cases!B111="B","EB",""),IF(Cases!B111="Q","EB",""),IF(Cases!B111="7","EB",""),IF(Cases!B111="Z","OA",""),IF(Cases!B111="3","OA",""))</f>
        <v>EL</v>
      </c>
      <c r="C111" t="str">
        <f t="shared" si="5"/>
        <v>E000010111000001</v>
      </c>
      <c r="D111" t="str">
        <f>IF(Cases!K111="Y","2018-11-10","")</f>
        <v/>
      </c>
      <c r="E111" s="5" t="str">
        <f>IF(Cases!C111="Q","BANKKÁRTYA ELSZ",IF(OR(Cases!C111="A",Cases!C111="E",Cases!C111="B",Cases!C111="K",Cases!C111="M"),CONCATENATE(IF(B111="EB",Accounts!B$7,""),IF(B111="EL",Accounts!B$8,""),IF(AND(B111="OA",Cases!B111="3"),Accounts!B$8,""),IF(AND(B111="OA",Cases!B111="Z"),Accounts!B$7,"")),CONCATENATE(IF(B111="EB",Accounts!B$9,""),IF(B111="EL",Accounts!B$10,""),IF(AND(B111="OA",Cases!B111="3"),Accounts!B$10,""),IF(AND(B111="OA",Cases!B111="Z"),Accounts!B$9,""))))</f>
        <v>Electra számlatípus-művelettípus EUR</v>
      </c>
      <c r="F111" s="5" t="str">
        <f>IF(Cases!C111="Q","0983731042101",IF(OR(Cases!C111="A",Cases!C111="E",Cases!C111="B",Cases!C111="K",Cases!C111="M"),CONCATENATE(IF(B111="EB",Accounts!C$7,""),IF(B111="EL",Accounts!C$8,""),IF(AND(B111="OA",Cases!B111="3"),Accounts!C$8,""),IF(AND(B111="OA",Cases!B111="Z"),Accounts!C$7,"")),CONCATENATE(IF(B111="EB",Accounts!C$9,""),IF(B111="EL",Accounts!C$10,""),IF(AND(B111="OA",Cases!B111="3"),Accounts!C$10,""),IF(AND(B111="OA",Cases!B111="Z"),Accounts!C$9,""))))</f>
        <v>00021018F0119</v>
      </c>
      <c r="G111" t="s">
        <v>17</v>
      </c>
      <c r="H111" s="5" t="str">
        <f t="shared" si="6"/>
        <v>Electra számlatípus-művelettípus EUR</v>
      </c>
      <c r="I111" t="s">
        <v>18</v>
      </c>
      <c r="J111" t="str">
        <f t="shared" si="7"/>
        <v>E000010111000001</v>
      </c>
      <c r="K111" t="str">
        <f t="shared" si="8"/>
        <v>E000010111000001</v>
      </c>
      <c r="L111" s="2" t="s">
        <v>22</v>
      </c>
      <c r="M111" s="2" t="str">
        <f>IF(OR(Cases!C111="A",Cases!C111="C",Cases!C111="G",Cases!C111="J",Cases!C111="O"),"DV","DA")</f>
        <v>DA</v>
      </c>
      <c r="N111" t="s">
        <v>1207</v>
      </c>
      <c r="O111" t="str">
        <f>IF(OR(Cases!C111="A",Cases!C111="B",Cases!C111="C",Cases!C111="E",Cases!C111="F",Cases!C111="I",Cases!C111="J",Cases!C111="K",Cases!C111="L",Cases!C111="Q"),"EUR","HUF")</f>
        <v>EUR</v>
      </c>
      <c r="P111" s="5" t="str">
        <f t="shared" si="9"/>
        <v>1.3</v>
      </c>
      <c r="Q111" t="str">
        <f>IF(Cases!I111="Y","INTC","")</f>
        <v>INTC</v>
      </c>
      <c r="R111" t="str">
        <f>IF(OR(Cases!C111="K",Cases!C111="L"),IF(M111="DA",Accounts!B$1,CONCATENATE(
IF(B111="EB",Accounts!D$1,""
),IF(B111="EL",Accounts!F$1,""
),IF(AND(B111="OA",Cases!B111="3"),Accounts!F$1,""
),IF(AND(B111="OA",Cases!B111="Z"),Accounts!D$1,""
)
)
),IF(OR(Cases!C111="B",Cases!C111="I",Cases!C111="O",Cases!C111="J",Cases!C111="H"),IF(M111="DA",Accounts!B$4,CONCATENATE(
IF(B111="EB",Accounts!D$4,""
),IF(B111="EL",Accounts!F$4,""
),IF(AND(B111="OA",Cases!B111="3"),Accounts!F$4,""
),IF(AND(B111="OA",Cases!B111="Z"),Accounts!D$4,""
)
)
),IF(OR(Cases!C111="D",Cases!C111="G",Cases!C111="O",Cases!C111="H",Cases!C111="M",AND(Cases!D111="I",Cases!C111="C"),AND(Cases!D111="I",Cases!C111="F")),IF(M111="DA",Accounts!B$3,CONCATENATE(
IF(B111="EB",Accounts!D$3,""
),IF(B111="EL",Accounts!F$3,""
),IF(AND(B111="OA",Cases!B111="3"),Accounts!F$3,""
),IF(AND(B111="OA",Cases!B111="Z"),Accounts!D$3,""
)
)
),IF(M111="DA",Accounts!B$12,CONCATENATE(
IF(B111="EB",Accounts!D$12,""
),IF(B111="EL",Accounts!F$12,""
),IF(AND(B111="OA",Cases!B111="3"),Accounts!F$12,""
),IF(AND(B111="OA",Cases!B111="Z"),Accounts!D$12,""
)
)
)
)
))</f>
        <v>Bank kívüli Kedvezm.</v>
      </c>
      <c r="S111" t="str">
        <f>IF(OR(Cases!C111="K",Cases!C111="L"),IF(M111="DA",Accounts!C$1,CONCATENATE(
   IF(B111="EB",Accounts!E$1,""
   ),IF(B111="EL",Accounts!G$1,""
   ),IF(AND(B111="OA",Cases!B111="3"),Accounts!G$1,""
   ),IF(AND(B111="OA",Cases!B111="Z"),Accounts!E$1,""
   )
  )
 ),IF(OR(Cases!C111="B",Cases!C111="I",Cases!C111="O",Cases!C111="J",Cases!C111="H"),IF(M111="DA",Accounts!C$4,CONCATENATE(
   IF(B111="EB",Accounts!E$4,""
   ),IF(B111="EL",Accounts!G$4,""
   ),IF(AND(B111="OA",Cases!B111="3"),Accounts!G$4,""
   ),IF(AND(B111="OA",Cases!B111="Z"),Accounts!E$4,""
   )
  )
 ),IF(OR(Cases!C111="D",Cases!C111="G",Cases!C111="O",Cases!C111="H",Cases!C111="M",AND(Cases!D111="I",Cases!C111="C"),AND(Cases!D111="I",Cases!C111="F")),IF(M111="DA",Accounts!C$3,CONCATENATE(
   IF(B111="EB",Accounts!E$3,""
   ),IF(B111="EL",Accounts!G$3,""
   ),IF(AND(B111="OA",Cases!B111="3"),Accounts!G$3,""
   ),IF(AND(B111="OA",Cases!B111="Z"),Accounts!E$3,""
   )
  )
 ),IF(M111="DA",Accounts!C$12,CONCATENATE(
   IF(B111="EB",Accounts!E$12,""
   ),IF(B111="EL",Accounts!G$12,""
   ),IF(AND(B111="OA",Cases!B111="3"),Accounts!G$12,""
   ),IF(AND(B111="OA",Cases!B111="Z"),Accounts!E$12,""
   )
  )
 )
)
))</f>
        <v>HU71117490082015982100000000</v>
      </c>
      <c r="T111" t="str">
        <f>IF(Cases!F111="SHA","SLEV",IF(Cases!F111="OUR","DEBT",IF(Cases!F111="BEN","CRED","")))</f>
        <v>DEBT</v>
      </c>
      <c r="U111" s="5" t="str">
        <f>IF(Cases!H111="N","Instrukciók","")</f>
        <v/>
      </c>
      <c r="V111" s="5" t="str">
        <f>IF(Cases!E111="I","URGP","")</f>
        <v/>
      </c>
      <c r="W111" t="str">
        <f>Cases!L111</f>
        <v>Közl-37A -Elektra/Ebank KKV-KötelezettSzla FCY-FCY Bankon kívül utalás-InterCompany-Konverziós-EgyediÁrf/NonSTP-KöltsVis Indító</v>
      </c>
    </row>
    <row r="112" spans="1:23" x14ac:dyDescent="0.3">
      <c r="A112" t="str">
        <f>CONCATENATE(IF(B112="EB",CONCATENATE(IF(Cases!B112&lt;&gt;"7","EBNG","EBNL"),TEXT(Refszámok!$B$1+ROW()-2,"000000000000")),""),IF(B112="EL",CONCATENATE("E",TEXT(Refszámok!$B$2+ROW()-2,"0000000000"),"00001"),""),IF(B112="OA",CONCATENATE("EBNGOA",TEXT(Refszámok!$B$3+ROW()-2,"0000000000")),""))</f>
        <v>E000010111100001</v>
      </c>
      <c r="B112" t="str">
        <f>CONCATENATE(IF(Cases!B112="E","EL",""),IF(Cases!B112="B","EB",""),IF(Cases!B112="Q","EB",""),IF(Cases!B112="7","EB",""),IF(Cases!B112="Z","OA",""),IF(Cases!B112="3","OA",""))</f>
        <v>EL</v>
      </c>
      <c r="C112" t="str">
        <f t="shared" si="5"/>
        <v>E000010111100001</v>
      </c>
      <c r="D112" t="str">
        <f>IF(Cases!K112="Y","2018-11-10","")</f>
        <v/>
      </c>
      <c r="E112" s="5" t="str">
        <f>IF(Cases!C112="Q","BANKKÁRTYA ELSZ",IF(OR(Cases!C112="A",Cases!C112="E",Cases!C112="B",Cases!C112="K",Cases!C112="M"),CONCATENATE(IF(B112="EB",Accounts!B$7,""),IF(B112="EL",Accounts!B$8,""),IF(AND(B112="OA",Cases!B112="3"),Accounts!B$8,""),IF(AND(B112="OA",Cases!B112="Z"),Accounts!B$7,"")),CONCATENATE(IF(B112="EB",Accounts!B$9,""),IF(B112="EL",Accounts!B$10,""),IF(AND(B112="OA",Cases!B112="3"),Accounts!B$10,""),IF(AND(B112="OA",Cases!B112="Z"),Accounts!B$9,""))))</f>
        <v>Electra számlatípus-művelettípus EUR</v>
      </c>
      <c r="F112" s="5" t="str">
        <f>IF(Cases!C112="Q","0983731042101",IF(OR(Cases!C112="A",Cases!C112="E",Cases!C112="B",Cases!C112="K",Cases!C112="M"),CONCATENATE(IF(B112="EB",Accounts!C$7,""),IF(B112="EL",Accounts!C$8,""),IF(AND(B112="OA",Cases!B112="3"),Accounts!C$8,""),IF(AND(B112="OA",Cases!B112="Z"),Accounts!C$7,"")),CONCATENATE(IF(B112="EB",Accounts!C$9,""),IF(B112="EL",Accounts!C$10,""),IF(AND(B112="OA",Cases!B112="3"),Accounts!C$10,""),IF(AND(B112="OA",Cases!B112="Z"),Accounts!C$9,""))))</f>
        <v>00021018F0119</v>
      </c>
      <c r="G112" t="s">
        <v>17</v>
      </c>
      <c r="H112" s="5" t="str">
        <f t="shared" si="6"/>
        <v>Electra számlatípus-művelettípus EUR</v>
      </c>
      <c r="I112" t="s">
        <v>18</v>
      </c>
      <c r="J112" t="str">
        <f t="shared" si="7"/>
        <v>E000010111100001</v>
      </c>
      <c r="K112" t="str">
        <f t="shared" si="8"/>
        <v>E000010111100001</v>
      </c>
      <c r="L112" s="2" t="s">
        <v>22</v>
      </c>
      <c r="M112" s="2" t="str">
        <f>IF(OR(Cases!C112="A",Cases!C112="C",Cases!C112="G",Cases!C112="J",Cases!C112="O"),"DV","DA")</f>
        <v>DA</v>
      </c>
      <c r="N112" t="s">
        <v>1207</v>
      </c>
      <c r="O112" t="str">
        <f>IF(OR(Cases!C112="A",Cases!C112="B",Cases!C112="C",Cases!C112="E",Cases!C112="F",Cases!C112="I",Cases!C112="J",Cases!C112="K",Cases!C112="L",Cases!C112="Q"),"EUR","HUF")</f>
        <v>EUR</v>
      </c>
      <c r="P112" s="5" t="str">
        <f t="shared" si="9"/>
        <v>1.3</v>
      </c>
      <c r="Q112" t="str">
        <f>IF(Cases!I112="Y","INTC","")</f>
        <v>INTC</v>
      </c>
      <c r="R112" t="str">
        <f>IF(OR(Cases!C112="K",Cases!C112="L"),IF(M112="DA",Accounts!B$1,CONCATENATE(
IF(B112="EB",Accounts!D$1,""
),IF(B112="EL",Accounts!F$1,""
),IF(AND(B112="OA",Cases!B112="3"),Accounts!F$1,""
),IF(AND(B112="OA",Cases!B112="Z"),Accounts!D$1,""
)
)
),IF(OR(Cases!C112="B",Cases!C112="I",Cases!C112="O",Cases!C112="J",Cases!C112="H"),IF(M112="DA",Accounts!B$4,CONCATENATE(
IF(B112="EB",Accounts!D$4,""
),IF(B112="EL",Accounts!F$4,""
),IF(AND(B112="OA",Cases!B112="3"),Accounts!F$4,""
),IF(AND(B112="OA",Cases!B112="Z"),Accounts!D$4,""
)
)
),IF(OR(Cases!C112="D",Cases!C112="G",Cases!C112="O",Cases!C112="H",Cases!C112="M",AND(Cases!D112="I",Cases!C112="C"),AND(Cases!D112="I",Cases!C112="F")),IF(M112="DA",Accounts!B$3,CONCATENATE(
IF(B112="EB",Accounts!D$3,""
),IF(B112="EL",Accounts!F$3,""
),IF(AND(B112="OA",Cases!B112="3"),Accounts!F$3,""
),IF(AND(B112="OA",Cases!B112="Z"),Accounts!D$3,""
)
)
),IF(M112="DA",Accounts!B$12,CONCATENATE(
IF(B112="EB",Accounts!D$12,""
),IF(B112="EL",Accounts!F$12,""
),IF(AND(B112="OA",Cases!B112="3"),Accounts!F$12,""
),IF(AND(B112="OA",Cases!B112="Z"),Accounts!D$12,""
)
)
)
)
))</f>
        <v>Bank kívüli Kedvezm.</v>
      </c>
      <c r="S112" t="str">
        <f>IF(OR(Cases!C112="K",Cases!C112="L"),IF(M112="DA",Accounts!C$1,CONCATENATE(
   IF(B112="EB",Accounts!E$1,""
   ),IF(B112="EL",Accounts!G$1,""
   ),IF(AND(B112="OA",Cases!B112="3"),Accounts!G$1,""
   ),IF(AND(B112="OA",Cases!B112="Z"),Accounts!E$1,""
   )
  )
 ),IF(OR(Cases!C112="B",Cases!C112="I",Cases!C112="O",Cases!C112="J",Cases!C112="H"),IF(M112="DA",Accounts!C$4,CONCATENATE(
   IF(B112="EB",Accounts!E$4,""
   ),IF(B112="EL",Accounts!G$4,""
   ),IF(AND(B112="OA",Cases!B112="3"),Accounts!G$4,""
   ),IF(AND(B112="OA",Cases!B112="Z"),Accounts!E$4,""
   )
  )
 ),IF(OR(Cases!C112="D",Cases!C112="G",Cases!C112="O",Cases!C112="H",Cases!C112="M",AND(Cases!D112="I",Cases!C112="C"),AND(Cases!D112="I",Cases!C112="F")),IF(M112="DA",Accounts!C$3,CONCATENATE(
   IF(B112="EB",Accounts!E$3,""
   ),IF(B112="EL",Accounts!G$3,""
   ),IF(AND(B112="OA",Cases!B112="3"),Accounts!G$3,""
   ),IF(AND(B112="OA",Cases!B112="Z"),Accounts!E$3,""
   )
  )
 ),IF(M112="DA",Accounts!C$12,CONCATENATE(
   IF(B112="EB",Accounts!E$12,""
   ),IF(B112="EL",Accounts!G$12,""
   ),IF(AND(B112="OA",Cases!B112="3"),Accounts!G$12,""
   ),IF(AND(B112="OA",Cases!B112="Z"),Accounts!E$12,""
   )
  )
 )
)
))</f>
        <v>HU71117490082015982100000000</v>
      </c>
      <c r="T112" t="str">
        <f>IF(Cases!F112="SHA","SLEV",IF(Cases!F112="OUR","DEBT",IF(Cases!F112="BEN","CRED","")))</f>
        <v>CRED</v>
      </c>
      <c r="U112" s="5" t="str">
        <f>IF(Cases!H112="N","Instrukciók","")</f>
        <v/>
      </c>
      <c r="V112" s="5" t="str">
        <f>IF(Cases!E112="I","URGP","")</f>
        <v/>
      </c>
      <c r="W112" t="str">
        <f>Cases!L112</f>
        <v>Közl-37B -Elektra/Ebank KKV-KötelezettSzla FCY-FCY Bankon kívül utalás-InterCompany-Konverziós-EgyediÁrf/NonSTP-KöltsVis Kedvezm</v>
      </c>
    </row>
    <row r="113" spans="1:23" x14ac:dyDescent="0.3">
      <c r="A113" t="str">
        <f>CONCATENATE(IF(B113="EB",CONCATENATE(IF(Cases!B113&lt;&gt;"7","EBNG","EBNL"),TEXT(Refszámok!$B$1+ROW()-2,"000000000000")),""),IF(B113="EL",CONCATENATE("E",TEXT(Refszámok!$B$2+ROW()-2,"0000000000"),"00001"),""),IF(B113="OA",CONCATENATE("EBNGOA",TEXT(Refszámok!$B$3+ROW()-2,"0000000000")),""))</f>
        <v>E000010111200001</v>
      </c>
      <c r="B113" t="str">
        <f>CONCATENATE(IF(Cases!B113="E","EL",""),IF(Cases!B113="B","EB",""),IF(Cases!B113="Q","EB",""),IF(Cases!B113="7","EB",""),IF(Cases!B113="Z","OA",""),IF(Cases!B113="3","OA",""))</f>
        <v>EL</v>
      </c>
      <c r="C113" t="str">
        <f t="shared" si="5"/>
        <v>E000010111200001</v>
      </c>
      <c r="D113" t="str">
        <f>IF(Cases!K113="Y","2018-11-10","")</f>
        <v/>
      </c>
      <c r="E113" s="5" t="str">
        <f>IF(Cases!C113="Q","BANKKÁRTYA ELSZ",IF(OR(Cases!C113="A",Cases!C113="E",Cases!C113="B",Cases!C113="K",Cases!C113="M"),CONCATENATE(IF(B113="EB",Accounts!B$7,""),IF(B113="EL",Accounts!B$8,""),IF(AND(B113="OA",Cases!B113="3"),Accounts!B$8,""),IF(AND(B113="OA",Cases!B113="Z"),Accounts!B$7,"")),CONCATENATE(IF(B113="EB",Accounts!B$9,""),IF(B113="EL",Accounts!B$10,""),IF(AND(B113="OA",Cases!B113="3"),Accounts!B$10,""),IF(AND(B113="OA",Cases!B113="Z"),Accounts!B$9,""))))</f>
        <v>Electra számlatípus-művelettípus EUR</v>
      </c>
      <c r="F113" s="5" t="str">
        <f>IF(Cases!C113="Q","0983731042101",IF(OR(Cases!C113="A",Cases!C113="E",Cases!C113="B",Cases!C113="K",Cases!C113="M"),CONCATENATE(IF(B113="EB",Accounts!C$7,""),IF(B113="EL",Accounts!C$8,""),IF(AND(B113="OA",Cases!B113="3"),Accounts!C$8,""),IF(AND(B113="OA",Cases!B113="Z"),Accounts!C$7,"")),CONCATENATE(IF(B113="EB",Accounts!C$9,""),IF(B113="EL",Accounts!C$10,""),IF(AND(B113="OA",Cases!B113="3"),Accounts!C$10,""),IF(AND(B113="OA",Cases!B113="Z"),Accounts!C$9,""))))</f>
        <v>00021018F0119</v>
      </c>
      <c r="G113" t="s">
        <v>17</v>
      </c>
      <c r="H113" s="5" t="str">
        <f t="shared" si="6"/>
        <v>Electra számlatípus-művelettípus EUR</v>
      </c>
      <c r="I113" t="s">
        <v>18</v>
      </c>
      <c r="J113" t="str">
        <f t="shared" si="7"/>
        <v>E000010111200001</v>
      </c>
      <c r="K113" t="str">
        <f t="shared" si="8"/>
        <v>E000010111200001</v>
      </c>
      <c r="L113" s="2" t="s">
        <v>22</v>
      </c>
      <c r="M113" s="2" t="str">
        <f>IF(OR(Cases!C113="A",Cases!C113="C",Cases!C113="G",Cases!C113="J",Cases!C113="O"),"DV","DA")</f>
        <v>DA</v>
      </c>
      <c r="N113" t="s">
        <v>1207</v>
      </c>
      <c r="O113" t="str">
        <f>IF(OR(Cases!C113="A",Cases!C113="B",Cases!C113="C",Cases!C113="E",Cases!C113="F",Cases!C113="I",Cases!C113="J",Cases!C113="K",Cases!C113="L",Cases!C113="Q"),"EUR","HUF")</f>
        <v>EUR</v>
      </c>
      <c r="P113" s="5" t="str">
        <f t="shared" si="9"/>
        <v>1.3</v>
      </c>
      <c r="Q113" t="str">
        <f>IF(Cases!I113="Y","INTC","")</f>
        <v>INTC</v>
      </c>
      <c r="R113" t="str">
        <f>IF(OR(Cases!C113="K",Cases!C113="L"),IF(M113="DA",Accounts!B$1,CONCATENATE(
IF(B113="EB",Accounts!D$1,""
),IF(B113="EL",Accounts!F$1,""
),IF(AND(B113="OA",Cases!B113="3"),Accounts!F$1,""
),IF(AND(B113="OA",Cases!B113="Z"),Accounts!D$1,""
)
)
),IF(OR(Cases!C113="B",Cases!C113="I",Cases!C113="O",Cases!C113="J",Cases!C113="H"),IF(M113="DA",Accounts!B$4,CONCATENATE(
IF(B113="EB",Accounts!D$4,""
),IF(B113="EL",Accounts!F$4,""
),IF(AND(B113="OA",Cases!B113="3"),Accounts!F$4,""
),IF(AND(B113="OA",Cases!B113="Z"),Accounts!D$4,""
)
)
),IF(OR(Cases!C113="D",Cases!C113="G",Cases!C113="O",Cases!C113="H",Cases!C113="M",AND(Cases!D113="I",Cases!C113="C"),AND(Cases!D113="I",Cases!C113="F")),IF(M113="DA",Accounts!B$3,CONCATENATE(
IF(B113="EB",Accounts!D$3,""
),IF(B113="EL",Accounts!F$3,""
),IF(AND(B113="OA",Cases!B113="3"),Accounts!F$3,""
),IF(AND(B113="OA",Cases!B113="Z"),Accounts!D$3,""
)
)
),IF(M113="DA",Accounts!B$12,CONCATENATE(
IF(B113="EB",Accounts!D$12,""
),IF(B113="EL",Accounts!F$12,""
),IF(AND(B113="OA",Cases!B113="3"),Accounts!F$12,""
),IF(AND(B113="OA",Cases!B113="Z"),Accounts!D$12,""
)
)
)
)
))</f>
        <v>Bank kívüli Kedvezm.</v>
      </c>
      <c r="S113" t="str">
        <f>IF(OR(Cases!C113="K",Cases!C113="L"),IF(M113="DA",Accounts!C$1,CONCATENATE(
   IF(B113="EB",Accounts!E$1,""
   ),IF(B113="EL",Accounts!G$1,""
   ),IF(AND(B113="OA",Cases!B113="3"),Accounts!G$1,""
   ),IF(AND(B113="OA",Cases!B113="Z"),Accounts!E$1,""
   )
  )
 ),IF(OR(Cases!C113="B",Cases!C113="I",Cases!C113="O",Cases!C113="J",Cases!C113="H"),IF(M113="DA",Accounts!C$4,CONCATENATE(
   IF(B113="EB",Accounts!E$4,""
   ),IF(B113="EL",Accounts!G$4,""
   ),IF(AND(B113="OA",Cases!B113="3"),Accounts!G$4,""
   ),IF(AND(B113="OA",Cases!B113="Z"),Accounts!E$4,""
   )
  )
 ),IF(OR(Cases!C113="D",Cases!C113="G",Cases!C113="O",Cases!C113="H",Cases!C113="M",AND(Cases!D113="I",Cases!C113="C"),AND(Cases!D113="I",Cases!C113="F")),IF(M113="DA",Accounts!C$3,CONCATENATE(
   IF(B113="EB",Accounts!E$3,""
   ),IF(B113="EL",Accounts!G$3,""
   ),IF(AND(B113="OA",Cases!B113="3"),Accounts!G$3,""
   ),IF(AND(B113="OA",Cases!B113="Z"),Accounts!E$3,""
   )
  )
 ),IF(M113="DA",Accounts!C$12,CONCATENATE(
   IF(B113="EB",Accounts!E$12,""
   ),IF(B113="EL",Accounts!G$12,""
   ),IF(AND(B113="OA",Cases!B113="3"),Accounts!G$12,""
   ),IF(AND(B113="OA",Cases!B113="Z"),Accounts!E$12,""
   )
  )
 )
)
))</f>
        <v>HU71117490082015982100000000</v>
      </c>
      <c r="T113" t="str">
        <f>IF(Cases!F113="SHA","SLEV",IF(Cases!F113="OUR","DEBT",IF(Cases!F113="BEN","CRED","")))</f>
        <v>SLEV</v>
      </c>
      <c r="U113" s="5" t="str">
        <f>IF(Cases!H113="N","Instrukciók","")</f>
        <v/>
      </c>
      <c r="V113" s="5" t="str">
        <f>IF(Cases!E113="I","URGP","")</f>
        <v>URGP</v>
      </c>
      <c r="W113" t="str">
        <f>Cases!L113</f>
        <v>Közl-37I -Elektra/Ebank KKV-KötelezettSzla FCY-FCY Bankon kívül utalás-InterCompany-Konverziós-Sürgős/AzonKonv-EgyediÁrf/NonSTP-KöltsVis Osztott</v>
      </c>
    </row>
    <row r="114" spans="1:23" x14ac:dyDescent="0.3">
      <c r="A114" t="str">
        <f>CONCATENATE(IF(B114="EB",CONCATENATE(IF(Cases!B114&lt;&gt;"7","EBNG","EBNL"),TEXT(Refszámok!$B$1+ROW()-2,"000000000000")),""),IF(B114="EL",CONCATENATE("E",TEXT(Refszámok!$B$2+ROW()-2,"0000000000"),"00001"),""),IF(B114="OA",CONCATENATE("EBNGOA",TEXT(Refszámok!$B$3+ROW()-2,"0000000000")),""))</f>
        <v>E000010111300001</v>
      </c>
      <c r="B114" t="str">
        <f>CONCATENATE(IF(Cases!B114="E","EL",""),IF(Cases!B114="B","EB",""),IF(Cases!B114="Q","EB",""),IF(Cases!B114="7","EB",""),IF(Cases!B114="Z","OA",""),IF(Cases!B114="3","OA",""))</f>
        <v>EL</v>
      </c>
      <c r="C114" t="str">
        <f t="shared" si="5"/>
        <v>E000010111300001</v>
      </c>
      <c r="D114" t="str">
        <f>IF(Cases!K114="Y","2018-11-10","")</f>
        <v/>
      </c>
      <c r="E114" s="5" t="str">
        <f>IF(Cases!C114="Q","BANKKÁRTYA ELSZ",IF(OR(Cases!C114="A",Cases!C114="E",Cases!C114="B",Cases!C114="K",Cases!C114="M"),CONCATENATE(IF(B114="EB",Accounts!B$7,""),IF(B114="EL",Accounts!B$8,""),IF(AND(B114="OA",Cases!B114="3"),Accounts!B$8,""),IF(AND(B114="OA",Cases!B114="Z"),Accounts!B$7,"")),CONCATENATE(IF(B114="EB",Accounts!B$9,""),IF(B114="EL",Accounts!B$10,""),IF(AND(B114="OA",Cases!B114="3"),Accounts!B$10,""),IF(AND(B114="OA",Cases!B114="Z"),Accounts!B$9,""))))</f>
        <v>Electra számlatípus-művelettípus EUR</v>
      </c>
      <c r="F114" s="5" t="str">
        <f>IF(Cases!C114="Q","0983731042101",IF(OR(Cases!C114="A",Cases!C114="E",Cases!C114="B",Cases!C114="K",Cases!C114="M"),CONCATENATE(IF(B114="EB",Accounts!C$7,""),IF(B114="EL",Accounts!C$8,""),IF(AND(B114="OA",Cases!B114="3"),Accounts!C$8,""),IF(AND(B114="OA",Cases!B114="Z"),Accounts!C$7,"")),CONCATENATE(IF(B114="EB",Accounts!C$9,""),IF(B114="EL",Accounts!C$10,""),IF(AND(B114="OA",Cases!B114="3"),Accounts!C$10,""),IF(AND(B114="OA",Cases!B114="Z"),Accounts!C$9,""))))</f>
        <v>00021018F0119</v>
      </c>
      <c r="G114" t="s">
        <v>17</v>
      </c>
      <c r="H114" s="5" t="str">
        <f t="shared" si="6"/>
        <v>Electra számlatípus-művelettípus EUR</v>
      </c>
      <c r="I114" t="s">
        <v>18</v>
      </c>
      <c r="J114" t="str">
        <f t="shared" si="7"/>
        <v>E000010111300001</v>
      </c>
      <c r="K114" t="str">
        <f t="shared" si="8"/>
        <v>E000010111300001</v>
      </c>
      <c r="L114" s="2" t="s">
        <v>22</v>
      </c>
      <c r="M114" s="2" t="str">
        <f>IF(OR(Cases!C114="A",Cases!C114="C",Cases!C114="G",Cases!C114="J",Cases!C114="O"),"DV","DA")</f>
        <v>DA</v>
      </c>
      <c r="N114" t="s">
        <v>1207</v>
      </c>
      <c r="O114" t="str">
        <f>IF(OR(Cases!C114="A",Cases!C114="B",Cases!C114="C",Cases!C114="E",Cases!C114="F",Cases!C114="I",Cases!C114="J",Cases!C114="K",Cases!C114="L",Cases!C114="Q"),"EUR","HUF")</f>
        <v>EUR</v>
      </c>
      <c r="P114" s="5" t="str">
        <f t="shared" si="9"/>
        <v>1.3</v>
      </c>
      <c r="Q114" t="str">
        <f>IF(Cases!I114="Y","INTC","")</f>
        <v>INTC</v>
      </c>
      <c r="R114" t="str">
        <f>IF(OR(Cases!C114="K",Cases!C114="L"),IF(M114="DA",Accounts!B$1,CONCATENATE(
IF(B114="EB",Accounts!D$1,""
),IF(B114="EL",Accounts!F$1,""
),IF(AND(B114="OA",Cases!B114="3"),Accounts!F$1,""
),IF(AND(B114="OA",Cases!B114="Z"),Accounts!D$1,""
)
)
),IF(OR(Cases!C114="B",Cases!C114="I",Cases!C114="O",Cases!C114="J",Cases!C114="H"),IF(M114="DA",Accounts!B$4,CONCATENATE(
IF(B114="EB",Accounts!D$4,""
),IF(B114="EL",Accounts!F$4,""
),IF(AND(B114="OA",Cases!B114="3"),Accounts!F$4,""
),IF(AND(B114="OA",Cases!B114="Z"),Accounts!D$4,""
)
)
),IF(OR(Cases!C114="D",Cases!C114="G",Cases!C114="O",Cases!C114="H",Cases!C114="M",AND(Cases!D114="I",Cases!C114="C"),AND(Cases!D114="I",Cases!C114="F")),IF(M114="DA",Accounts!B$3,CONCATENATE(
IF(B114="EB",Accounts!D$3,""
),IF(B114="EL",Accounts!F$3,""
),IF(AND(B114="OA",Cases!B114="3"),Accounts!F$3,""
),IF(AND(B114="OA",Cases!B114="Z"),Accounts!D$3,""
)
)
),IF(M114="DA",Accounts!B$12,CONCATENATE(
IF(B114="EB",Accounts!D$12,""
),IF(B114="EL",Accounts!F$12,""
),IF(AND(B114="OA",Cases!B114="3"),Accounts!F$12,""
),IF(AND(B114="OA",Cases!B114="Z"),Accounts!D$12,""
)
)
)
)
))</f>
        <v>Bank kívüli Kedvezm.</v>
      </c>
      <c r="S114" t="str">
        <f>IF(OR(Cases!C114="K",Cases!C114="L"),IF(M114="DA",Accounts!C$1,CONCATENATE(
   IF(B114="EB",Accounts!E$1,""
   ),IF(B114="EL",Accounts!G$1,""
   ),IF(AND(B114="OA",Cases!B114="3"),Accounts!G$1,""
   ),IF(AND(B114="OA",Cases!B114="Z"),Accounts!E$1,""
   )
  )
 ),IF(OR(Cases!C114="B",Cases!C114="I",Cases!C114="O",Cases!C114="J",Cases!C114="H"),IF(M114="DA",Accounts!C$4,CONCATENATE(
   IF(B114="EB",Accounts!E$4,""
   ),IF(B114="EL",Accounts!G$4,""
   ),IF(AND(B114="OA",Cases!B114="3"),Accounts!G$4,""
   ),IF(AND(B114="OA",Cases!B114="Z"),Accounts!E$4,""
   )
  )
 ),IF(OR(Cases!C114="D",Cases!C114="G",Cases!C114="O",Cases!C114="H",Cases!C114="M",AND(Cases!D114="I",Cases!C114="C"),AND(Cases!D114="I",Cases!C114="F")),IF(M114="DA",Accounts!C$3,CONCATENATE(
   IF(B114="EB",Accounts!E$3,""
   ),IF(B114="EL",Accounts!G$3,""
   ),IF(AND(B114="OA",Cases!B114="3"),Accounts!G$3,""
   ),IF(AND(B114="OA",Cases!B114="Z"),Accounts!E$3,""
   )
  )
 ),IF(M114="DA",Accounts!C$12,CONCATENATE(
   IF(B114="EB",Accounts!E$12,""
   ),IF(B114="EL",Accounts!G$12,""
   ),IF(AND(B114="OA",Cases!B114="3"),Accounts!G$12,""
   ),IF(AND(B114="OA",Cases!B114="Z"),Accounts!E$12,""
   )
  )
 )
)
))</f>
        <v>HU71117490082015982100000000</v>
      </c>
      <c r="T114" t="str">
        <f>IF(Cases!F114="SHA","SLEV",IF(Cases!F114="OUR","DEBT",IF(Cases!F114="BEN","CRED","")))</f>
        <v>DEBT</v>
      </c>
      <c r="U114" s="5" t="str">
        <f>IF(Cases!H114="N","Instrukciók","")</f>
        <v/>
      </c>
      <c r="V114" s="5" t="str">
        <f>IF(Cases!E114="I","URGP","")</f>
        <v>URGP</v>
      </c>
      <c r="W114" t="str">
        <f>Cases!L114</f>
        <v>Közl-37J  -Elektra/Ebank KKV-KötelezettSzla FCY-FCY Bankon kívül utalás-InterCompany-Konverziós-Sürgős/AzonKonv-EgyediÁrf/NonSTP-KöltsVis Indító</v>
      </c>
    </row>
    <row r="115" spans="1:23" x14ac:dyDescent="0.3">
      <c r="A115" t="str">
        <f>CONCATENATE(IF(B115="EB",CONCATENATE(IF(Cases!B115&lt;&gt;"7","EBNG","EBNL"),TEXT(Refszámok!$B$1+ROW()-2,"000000000000")),""),IF(B115="EL",CONCATENATE("E",TEXT(Refszámok!$B$2+ROW()-2,"0000000000"),"00001"),""),IF(B115="OA",CONCATENATE("EBNGOA",TEXT(Refszámok!$B$3+ROW()-2,"0000000000")),""))</f>
        <v>E000010111400001</v>
      </c>
      <c r="B115" t="str">
        <f>CONCATENATE(IF(Cases!B115="E","EL",""),IF(Cases!B115="B","EB",""),IF(Cases!B115="Q","EB",""),IF(Cases!B115="7","EB",""),IF(Cases!B115="Z","OA",""),IF(Cases!B115="3","OA",""))</f>
        <v>EL</v>
      </c>
      <c r="C115" t="str">
        <f t="shared" si="5"/>
        <v>E000010111400001</v>
      </c>
      <c r="D115" t="str">
        <f>IF(Cases!K115="Y","2018-11-10","")</f>
        <v/>
      </c>
      <c r="E115" s="5" t="str">
        <f>IF(Cases!C115="Q","BANKKÁRTYA ELSZ",IF(OR(Cases!C115="A",Cases!C115="E",Cases!C115="B",Cases!C115="K",Cases!C115="M"),CONCATENATE(IF(B115="EB",Accounts!B$7,""),IF(B115="EL",Accounts!B$8,""),IF(AND(B115="OA",Cases!B115="3"),Accounts!B$8,""),IF(AND(B115="OA",Cases!B115="Z"),Accounts!B$7,"")),CONCATENATE(IF(B115="EB",Accounts!B$9,""),IF(B115="EL",Accounts!B$10,""),IF(AND(B115="OA",Cases!B115="3"),Accounts!B$10,""),IF(AND(B115="OA",Cases!B115="Z"),Accounts!B$9,""))))</f>
        <v>Electra számlatípus-művelettípus EUR</v>
      </c>
      <c r="F115" s="5" t="str">
        <f>IF(Cases!C115="Q","0983731042101",IF(OR(Cases!C115="A",Cases!C115="E",Cases!C115="B",Cases!C115="K",Cases!C115="M"),CONCATENATE(IF(B115="EB",Accounts!C$7,""),IF(B115="EL",Accounts!C$8,""),IF(AND(B115="OA",Cases!B115="3"),Accounts!C$8,""),IF(AND(B115="OA",Cases!B115="Z"),Accounts!C$7,"")),CONCATENATE(IF(B115="EB",Accounts!C$9,""),IF(B115="EL",Accounts!C$10,""),IF(AND(B115="OA",Cases!B115="3"),Accounts!C$10,""),IF(AND(B115="OA",Cases!B115="Z"),Accounts!C$9,""))))</f>
        <v>00021018F0119</v>
      </c>
      <c r="G115" t="s">
        <v>17</v>
      </c>
      <c r="H115" s="5" t="str">
        <f t="shared" si="6"/>
        <v>Electra számlatípus-művelettípus EUR</v>
      </c>
      <c r="I115" t="s">
        <v>18</v>
      </c>
      <c r="J115" t="str">
        <f t="shared" si="7"/>
        <v>E000010111400001</v>
      </c>
      <c r="K115" t="str">
        <f t="shared" si="8"/>
        <v>E000010111400001</v>
      </c>
      <c r="L115" s="2" t="s">
        <v>22</v>
      </c>
      <c r="M115" s="2" t="str">
        <f>IF(OR(Cases!C115="A",Cases!C115="C",Cases!C115="G",Cases!C115="J",Cases!C115="O"),"DV","DA")</f>
        <v>DA</v>
      </c>
      <c r="N115" t="s">
        <v>1207</v>
      </c>
      <c r="O115" t="str">
        <f>IF(OR(Cases!C115="A",Cases!C115="B",Cases!C115="C",Cases!C115="E",Cases!C115="F",Cases!C115="I",Cases!C115="J",Cases!C115="K",Cases!C115="L",Cases!C115="Q"),"EUR","HUF")</f>
        <v>EUR</v>
      </c>
      <c r="P115" s="5" t="str">
        <f t="shared" si="9"/>
        <v>1.3</v>
      </c>
      <c r="Q115" t="str">
        <f>IF(Cases!I115="Y","INTC","")</f>
        <v>INTC</v>
      </c>
      <c r="R115" t="str">
        <f>IF(OR(Cases!C115="K",Cases!C115="L"),IF(M115="DA",Accounts!B$1,CONCATENATE(
IF(B115="EB",Accounts!D$1,""
),IF(B115="EL",Accounts!F$1,""
),IF(AND(B115="OA",Cases!B115="3"),Accounts!F$1,""
),IF(AND(B115="OA",Cases!B115="Z"),Accounts!D$1,""
)
)
),IF(OR(Cases!C115="B",Cases!C115="I",Cases!C115="O",Cases!C115="J",Cases!C115="H"),IF(M115="DA",Accounts!B$4,CONCATENATE(
IF(B115="EB",Accounts!D$4,""
),IF(B115="EL",Accounts!F$4,""
),IF(AND(B115="OA",Cases!B115="3"),Accounts!F$4,""
),IF(AND(B115="OA",Cases!B115="Z"),Accounts!D$4,""
)
)
),IF(OR(Cases!C115="D",Cases!C115="G",Cases!C115="O",Cases!C115="H",Cases!C115="M",AND(Cases!D115="I",Cases!C115="C"),AND(Cases!D115="I",Cases!C115="F")),IF(M115="DA",Accounts!B$3,CONCATENATE(
IF(B115="EB",Accounts!D$3,""
),IF(B115="EL",Accounts!F$3,""
),IF(AND(B115="OA",Cases!B115="3"),Accounts!F$3,""
),IF(AND(B115="OA",Cases!B115="Z"),Accounts!D$3,""
)
)
),IF(M115="DA",Accounts!B$12,CONCATENATE(
IF(B115="EB",Accounts!D$12,""
),IF(B115="EL",Accounts!F$12,""
),IF(AND(B115="OA",Cases!B115="3"),Accounts!F$12,""
),IF(AND(B115="OA",Cases!B115="Z"),Accounts!D$12,""
)
)
)
)
))</f>
        <v>Bank kívüli Kedvezm.</v>
      </c>
      <c r="S115" t="str">
        <f>IF(OR(Cases!C115="K",Cases!C115="L"),IF(M115="DA",Accounts!C$1,CONCATENATE(
   IF(B115="EB",Accounts!E$1,""
   ),IF(B115="EL",Accounts!G$1,""
   ),IF(AND(B115="OA",Cases!B115="3"),Accounts!G$1,""
   ),IF(AND(B115="OA",Cases!B115="Z"),Accounts!E$1,""
   )
  )
 ),IF(OR(Cases!C115="B",Cases!C115="I",Cases!C115="O",Cases!C115="J",Cases!C115="H"),IF(M115="DA",Accounts!C$4,CONCATENATE(
   IF(B115="EB",Accounts!E$4,""
   ),IF(B115="EL",Accounts!G$4,""
   ),IF(AND(B115="OA",Cases!B115="3"),Accounts!G$4,""
   ),IF(AND(B115="OA",Cases!B115="Z"),Accounts!E$4,""
   )
  )
 ),IF(OR(Cases!C115="D",Cases!C115="G",Cases!C115="O",Cases!C115="H",Cases!C115="M",AND(Cases!D115="I",Cases!C115="C"),AND(Cases!D115="I",Cases!C115="F")),IF(M115="DA",Accounts!C$3,CONCATENATE(
   IF(B115="EB",Accounts!E$3,""
   ),IF(B115="EL",Accounts!G$3,""
   ),IF(AND(B115="OA",Cases!B115="3"),Accounts!G$3,""
   ),IF(AND(B115="OA",Cases!B115="Z"),Accounts!E$3,""
   )
  )
 ),IF(M115="DA",Accounts!C$12,CONCATENATE(
   IF(B115="EB",Accounts!E$12,""
   ),IF(B115="EL",Accounts!G$12,""
   ),IF(AND(B115="OA",Cases!B115="3"),Accounts!G$12,""
   ),IF(AND(B115="OA",Cases!B115="Z"),Accounts!E$12,""
   )
  )
 )
)
))</f>
        <v>HU71117490082015982100000000</v>
      </c>
      <c r="T115" t="str">
        <f>IF(Cases!F115="SHA","SLEV",IF(Cases!F115="OUR","DEBT",IF(Cases!F115="BEN","CRED","")))</f>
        <v>CRED</v>
      </c>
      <c r="U115" s="5" t="str">
        <f>IF(Cases!H115="N","Instrukciók","")</f>
        <v/>
      </c>
      <c r="V115" s="5" t="str">
        <f>IF(Cases!E115="I","URGP","")</f>
        <v>URGP</v>
      </c>
      <c r="W115" t="str">
        <f>Cases!L115</f>
        <v>Közl-37K  -Elektra/Ebank KKV-KötelezettSzla FCY-FCY Bankon kívül utalás-InterCompany-Konverziós-Sürgős/AzonKonv-EgyediÁrf/NonSTP-KöltsVis Kedvezm</v>
      </c>
    </row>
    <row r="116" spans="1:23" x14ac:dyDescent="0.3">
      <c r="A116" t="str">
        <f>CONCATENATE(IF(B116="EB",CONCATENATE(IF(Cases!B116&lt;&gt;"7","EBNG","EBNL"),TEXT(Refszámok!$B$1+ROW()-2,"000000000000")),""),IF(B116="EL",CONCATENATE("E",TEXT(Refszámok!$B$2+ROW()-2,"0000000000"),"00001"),""),IF(B116="OA",CONCATENATE("EBNGOA",TEXT(Refszámok!$B$3+ROW()-2,"0000000000")),""))</f>
        <v>E000010111500001</v>
      </c>
      <c r="B116" t="str">
        <f>CONCATENATE(IF(Cases!B116="E","EL",""),IF(Cases!B116="B","EB",""),IF(Cases!B116="Q","EB",""),IF(Cases!B116="7","EB",""),IF(Cases!B116="Z","OA",""),IF(Cases!B116="3","OA",""))</f>
        <v>EL</v>
      </c>
      <c r="C116" t="str">
        <f t="shared" si="5"/>
        <v>E000010111500001</v>
      </c>
      <c r="D116" t="str">
        <f>IF(Cases!K116="Y","2018-11-10","")</f>
        <v/>
      </c>
      <c r="E116" s="5" t="str">
        <f>IF(Cases!C116="Q","BANKKÁRTYA ELSZ",IF(OR(Cases!C116="A",Cases!C116="E",Cases!C116="B",Cases!C116="K",Cases!C116="M"),CONCATENATE(IF(B116="EB",Accounts!B$7,""),IF(B116="EL",Accounts!B$8,""),IF(AND(B116="OA",Cases!B116="3"),Accounts!B$8,""),IF(AND(B116="OA",Cases!B116="Z"),Accounts!B$7,"")),CONCATENATE(IF(B116="EB",Accounts!B$9,""),IF(B116="EL",Accounts!B$10,""),IF(AND(B116="OA",Cases!B116="3"),Accounts!B$10,""),IF(AND(B116="OA",Cases!B116="Z"),Accounts!B$9,""))))</f>
        <v>Electra számlatípus-művelettípus EUR</v>
      </c>
      <c r="F116" s="5" t="str">
        <f>IF(Cases!C116="Q","0983731042101",IF(OR(Cases!C116="A",Cases!C116="E",Cases!C116="B",Cases!C116="K",Cases!C116="M"),CONCATENATE(IF(B116="EB",Accounts!C$7,""),IF(B116="EL",Accounts!C$8,""),IF(AND(B116="OA",Cases!B116="3"),Accounts!C$8,""),IF(AND(B116="OA",Cases!B116="Z"),Accounts!C$7,"")),CONCATENATE(IF(B116="EB",Accounts!C$9,""),IF(B116="EL",Accounts!C$10,""),IF(AND(B116="OA",Cases!B116="3"),Accounts!C$10,""),IF(AND(B116="OA",Cases!B116="Z"),Accounts!C$9,""))))</f>
        <v>00021018F0119</v>
      </c>
      <c r="G116" t="s">
        <v>17</v>
      </c>
      <c r="H116" s="5" t="str">
        <f t="shared" si="6"/>
        <v>Electra számlatípus-művelettípus EUR</v>
      </c>
      <c r="I116" t="s">
        <v>18</v>
      </c>
      <c r="J116" t="str">
        <f t="shared" si="7"/>
        <v>E000010111500001</v>
      </c>
      <c r="K116" t="str">
        <f t="shared" si="8"/>
        <v>E000010111500001</v>
      </c>
      <c r="L116" s="2" t="s">
        <v>22</v>
      </c>
      <c r="M116" s="2" t="str">
        <f>IF(OR(Cases!C116="A",Cases!C116="C",Cases!C116="G",Cases!C116="J",Cases!C116="O"),"DV","DA")</f>
        <v>DA</v>
      </c>
      <c r="N116" t="s">
        <v>1207</v>
      </c>
      <c r="O116" t="str">
        <f>IF(OR(Cases!C116="A",Cases!C116="B",Cases!C116="C",Cases!C116="E",Cases!C116="F",Cases!C116="I",Cases!C116="J",Cases!C116="K",Cases!C116="L",Cases!C116="Q"),"EUR","HUF")</f>
        <v>EUR</v>
      </c>
      <c r="P116" s="5" t="str">
        <f t="shared" si="9"/>
        <v>1.3</v>
      </c>
      <c r="Q116" t="str">
        <f>IF(Cases!I116="Y","INTC","")</f>
        <v/>
      </c>
      <c r="R116" t="str">
        <f>IF(OR(Cases!C116="K",Cases!C116="L"),IF(M116="DA",Accounts!B$1,CONCATENATE(
IF(B116="EB",Accounts!D$1,""
),IF(B116="EL",Accounts!F$1,""
),IF(AND(B116="OA",Cases!B116="3"),Accounts!F$1,""
),IF(AND(B116="OA",Cases!B116="Z"),Accounts!D$1,""
)
)
),IF(OR(Cases!C116="B",Cases!C116="I",Cases!C116="O",Cases!C116="J",Cases!C116="H"),IF(M116="DA",Accounts!B$4,CONCATENATE(
IF(B116="EB",Accounts!D$4,""
),IF(B116="EL",Accounts!F$4,""
),IF(AND(B116="OA",Cases!B116="3"),Accounts!F$4,""
),IF(AND(B116="OA",Cases!B116="Z"),Accounts!D$4,""
)
)
),IF(OR(Cases!C116="D",Cases!C116="G",Cases!C116="O",Cases!C116="H",Cases!C116="M",AND(Cases!D116="I",Cases!C116="C"),AND(Cases!D116="I",Cases!C116="F")),IF(M116="DA",Accounts!B$3,CONCATENATE(
IF(B116="EB",Accounts!D$3,""
),IF(B116="EL",Accounts!F$3,""
),IF(AND(B116="OA",Cases!B116="3"),Accounts!F$3,""
),IF(AND(B116="OA",Cases!B116="Z"),Accounts!D$3,""
)
)
),IF(M116="DA",Accounts!B$12,CONCATENATE(
IF(B116="EB",Accounts!D$12,""
),IF(B116="EL",Accounts!F$12,""
),IF(AND(B116="OA",Cases!B116="3"),Accounts!F$12,""
),IF(AND(B116="OA",Cases!B116="Z"),Accounts!D$12,""
)
)
)
)
))</f>
        <v>Bank kívüli Kedvezm.</v>
      </c>
      <c r="S116" t="str">
        <f>IF(OR(Cases!C116="K",Cases!C116="L"),IF(M116="DA",Accounts!C$1,CONCATENATE(
   IF(B116="EB",Accounts!E$1,""
   ),IF(B116="EL",Accounts!G$1,""
   ),IF(AND(B116="OA",Cases!B116="3"),Accounts!G$1,""
   ),IF(AND(B116="OA",Cases!B116="Z"),Accounts!E$1,""
   )
  )
 ),IF(OR(Cases!C116="B",Cases!C116="I",Cases!C116="O",Cases!C116="J",Cases!C116="H"),IF(M116="DA",Accounts!C$4,CONCATENATE(
   IF(B116="EB",Accounts!E$4,""
   ),IF(B116="EL",Accounts!G$4,""
   ),IF(AND(B116="OA",Cases!B116="3"),Accounts!G$4,""
   ),IF(AND(B116="OA",Cases!B116="Z"),Accounts!E$4,""
   )
  )
 ),IF(OR(Cases!C116="D",Cases!C116="G",Cases!C116="O",Cases!C116="H",Cases!C116="M",AND(Cases!D116="I",Cases!C116="C"),AND(Cases!D116="I",Cases!C116="F")),IF(M116="DA",Accounts!C$3,CONCATENATE(
   IF(B116="EB",Accounts!E$3,""
   ),IF(B116="EL",Accounts!G$3,""
   ),IF(AND(B116="OA",Cases!B116="3"),Accounts!G$3,""
   ),IF(AND(B116="OA",Cases!B116="Z"),Accounts!E$3,""
   )
  )
 ),IF(M116="DA",Accounts!C$12,CONCATENATE(
   IF(B116="EB",Accounts!E$12,""
   ),IF(B116="EL",Accounts!G$12,""
   ),IF(AND(B116="OA",Cases!B116="3"),Accounts!G$12,""
   ),IF(AND(B116="OA",Cases!B116="Z"),Accounts!E$12,""
   )
  )
 )
)
))</f>
        <v>HU71117490082015982100000000</v>
      </c>
      <c r="T116" t="str">
        <f>IF(Cases!F116="SHA","SLEV",IF(Cases!F116="OUR","DEBT",IF(Cases!F116="BEN","CRED","")))</f>
        <v>SLEV</v>
      </c>
      <c r="U116" s="5" t="str">
        <f>IF(Cases!H116="N","Instrukciók","")</f>
        <v/>
      </c>
      <c r="V116" s="5" t="str">
        <f>IF(Cases!E116="I","URGP","")</f>
        <v>URGP</v>
      </c>
      <c r="W116" t="str">
        <f>Cases!L116</f>
        <v>Közl-370  -Elektra/Ebank KKV-KötelezettSzla FCY-FCY Bankon kívül utalás-Konverziós-Sürgős/AzonKonv-EgyediÁrf/NonSTP-KöltsVis Osztott</v>
      </c>
    </row>
    <row r="117" spans="1:23" x14ac:dyDescent="0.3">
      <c r="A117" t="str">
        <f>CONCATENATE(IF(B117="EB",CONCATENATE(IF(Cases!B117&lt;&gt;"7","EBNG","EBNL"),TEXT(Refszámok!$B$1+ROW()-2,"000000000000")),""),IF(B117="EL",CONCATENATE("E",TEXT(Refszámok!$B$2+ROW()-2,"0000000000"),"00001"),""),IF(B117="OA",CONCATENATE("EBNGOA",TEXT(Refszámok!$B$3+ROW()-2,"0000000000")),""))</f>
        <v>E000010111600001</v>
      </c>
      <c r="B117" t="str">
        <f>CONCATENATE(IF(Cases!B117="E","EL",""),IF(Cases!B117="B","EB",""),IF(Cases!B117="Q","EB",""),IF(Cases!B117="7","EB",""),IF(Cases!B117="Z","OA",""),IF(Cases!B117="3","OA",""))</f>
        <v>EL</v>
      </c>
      <c r="C117" t="str">
        <f t="shared" si="5"/>
        <v>E000010111600001</v>
      </c>
      <c r="D117" t="str">
        <f>IF(Cases!K117="Y","2018-11-10","")</f>
        <v/>
      </c>
      <c r="E117" s="5" t="str">
        <f>IF(Cases!C117="Q","BANKKÁRTYA ELSZ",IF(OR(Cases!C117="A",Cases!C117="E",Cases!C117="B",Cases!C117="K",Cases!C117="M"),CONCATENATE(IF(B117="EB",Accounts!B$7,""),IF(B117="EL",Accounts!B$8,""),IF(AND(B117="OA",Cases!B117="3"),Accounts!B$8,""),IF(AND(B117="OA",Cases!B117="Z"),Accounts!B$7,"")),CONCATENATE(IF(B117="EB",Accounts!B$9,""),IF(B117="EL",Accounts!B$10,""),IF(AND(B117="OA",Cases!B117="3"),Accounts!B$10,""),IF(AND(B117="OA",Cases!B117="Z"),Accounts!B$9,""))))</f>
        <v>Electra számlatípus-művelettípus EUR</v>
      </c>
      <c r="F117" s="5" t="str">
        <f>IF(Cases!C117="Q","0983731042101",IF(OR(Cases!C117="A",Cases!C117="E",Cases!C117="B",Cases!C117="K",Cases!C117="M"),CONCATENATE(IF(B117="EB",Accounts!C$7,""),IF(B117="EL",Accounts!C$8,""),IF(AND(B117="OA",Cases!B117="3"),Accounts!C$8,""),IF(AND(B117="OA",Cases!B117="Z"),Accounts!C$7,"")),CONCATENATE(IF(B117="EB",Accounts!C$9,""),IF(B117="EL",Accounts!C$10,""),IF(AND(B117="OA",Cases!B117="3"),Accounts!C$10,""),IF(AND(B117="OA",Cases!B117="Z"),Accounts!C$9,""))))</f>
        <v>00021018F0119</v>
      </c>
      <c r="G117" t="s">
        <v>17</v>
      </c>
      <c r="H117" s="5" t="str">
        <f t="shared" si="6"/>
        <v>Electra számlatípus-művelettípus EUR</v>
      </c>
      <c r="I117" t="s">
        <v>18</v>
      </c>
      <c r="J117" t="str">
        <f t="shared" si="7"/>
        <v>E000010111600001</v>
      </c>
      <c r="K117" t="str">
        <f t="shared" si="8"/>
        <v>E000010111600001</v>
      </c>
      <c r="L117" s="2" t="s">
        <v>22</v>
      </c>
      <c r="M117" s="2" t="str">
        <f>IF(OR(Cases!C117="A",Cases!C117="C",Cases!C117="G",Cases!C117="J",Cases!C117="O"),"DV","DA")</f>
        <v>DA</v>
      </c>
      <c r="N117" t="s">
        <v>1207</v>
      </c>
      <c r="O117" t="str">
        <f>IF(OR(Cases!C117="A",Cases!C117="B",Cases!C117="C",Cases!C117="E",Cases!C117="F",Cases!C117="I",Cases!C117="J",Cases!C117="K",Cases!C117="L",Cases!C117="Q"),"EUR","HUF")</f>
        <v>EUR</v>
      </c>
      <c r="P117" s="5" t="str">
        <f t="shared" si="9"/>
        <v>1.3</v>
      </c>
      <c r="Q117" t="str">
        <f>IF(Cases!I117="Y","INTC","")</f>
        <v/>
      </c>
      <c r="R117" t="str">
        <f>IF(OR(Cases!C117="K",Cases!C117="L"),IF(M117="DA",Accounts!B$1,CONCATENATE(
IF(B117="EB",Accounts!D$1,""
),IF(B117="EL",Accounts!F$1,""
),IF(AND(B117="OA",Cases!B117="3"),Accounts!F$1,""
),IF(AND(B117="OA",Cases!B117="Z"),Accounts!D$1,""
)
)
),IF(OR(Cases!C117="B",Cases!C117="I",Cases!C117="O",Cases!C117="J",Cases!C117="H"),IF(M117="DA",Accounts!B$4,CONCATENATE(
IF(B117="EB",Accounts!D$4,""
),IF(B117="EL",Accounts!F$4,""
),IF(AND(B117="OA",Cases!B117="3"),Accounts!F$4,""
),IF(AND(B117="OA",Cases!B117="Z"),Accounts!D$4,""
)
)
),IF(OR(Cases!C117="D",Cases!C117="G",Cases!C117="O",Cases!C117="H",Cases!C117="M",AND(Cases!D117="I",Cases!C117="C"),AND(Cases!D117="I",Cases!C117="F")),IF(M117="DA",Accounts!B$3,CONCATENATE(
IF(B117="EB",Accounts!D$3,""
),IF(B117="EL",Accounts!F$3,""
),IF(AND(B117="OA",Cases!B117="3"),Accounts!F$3,""
),IF(AND(B117="OA",Cases!B117="Z"),Accounts!D$3,""
)
)
),IF(M117="DA",Accounts!B$12,CONCATENATE(
IF(B117="EB",Accounts!D$12,""
),IF(B117="EL",Accounts!F$12,""
),IF(AND(B117="OA",Cases!B117="3"),Accounts!F$12,""
),IF(AND(B117="OA",Cases!B117="Z"),Accounts!D$12,""
)
)
)
)
))</f>
        <v>Bank kívüli Kedvezm.</v>
      </c>
      <c r="S117" t="str">
        <f>IF(OR(Cases!C117="K",Cases!C117="L"),IF(M117="DA",Accounts!C$1,CONCATENATE(
   IF(B117="EB",Accounts!E$1,""
   ),IF(B117="EL",Accounts!G$1,""
   ),IF(AND(B117="OA",Cases!B117="3"),Accounts!G$1,""
   ),IF(AND(B117="OA",Cases!B117="Z"),Accounts!E$1,""
   )
  )
 ),IF(OR(Cases!C117="B",Cases!C117="I",Cases!C117="O",Cases!C117="J",Cases!C117="H"),IF(M117="DA",Accounts!C$4,CONCATENATE(
   IF(B117="EB",Accounts!E$4,""
   ),IF(B117="EL",Accounts!G$4,""
   ),IF(AND(B117="OA",Cases!B117="3"),Accounts!G$4,""
   ),IF(AND(B117="OA",Cases!B117="Z"),Accounts!E$4,""
   )
  )
 ),IF(OR(Cases!C117="D",Cases!C117="G",Cases!C117="O",Cases!C117="H",Cases!C117="M",AND(Cases!D117="I",Cases!C117="C"),AND(Cases!D117="I",Cases!C117="F")),IF(M117="DA",Accounts!C$3,CONCATENATE(
   IF(B117="EB",Accounts!E$3,""
   ),IF(B117="EL",Accounts!G$3,""
   ),IF(AND(B117="OA",Cases!B117="3"),Accounts!G$3,""
   ),IF(AND(B117="OA",Cases!B117="Z"),Accounts!E$3,""
   )
  )
 ),IF(M117="DA",Accounts!C$12,CONCATENATE(
   IF(B117="EB",Accounts!E$12,""
   ),IF(B117="EL",Accounts!G$12,""
   ),IF(AND(B117="OA",Cases!B117="3"),Accounts!G$12,""
   ),IF(AND(B117="OA",Cases!B117="Z"),Accounts!E$12,""
   )
  )
 )
)
))</f>
        <v>HU71117490082015982100000000</v>
      </c>
      <c r="T117" t="str">
        <f>IF(Cases!F117="SHA","SLEV",IF(Cases!F117="OUR","DEBT",IF(Cases!F117="BEN","CRED","")))</f>
        <v>DEBT</v>
      </c>
      <c r="U117" s="5" t="str">
        <f>IF(Cases!H117="N","Instrukciók","")</f>
        <v/>
      </c>
      <c r="V117" s="5" t="str">
        <f>IF(Cases!E117="I","URGP","")</f>
        <v>URGP</v>
      </c>
      <c r="W117" t="str">
        <f>Cases!L117</f>
        <v>Közl-371  -Elektra/Ebank KKV-KötelezettSzla FCY-FCY Bankon kívül utalás-Konverziós-Sürgős/AzonKonv-EgyediÁrf/NonSTP-KöltsVis Indító</v>
      </c>
    </row>
    <row r="118" spans="1:23" x14ac:dyDescent="0.3">
      <c r="A118" t="str">
        <f>CONCATENATE(IF(B118="EB",CONCATENATE(IF(Cases!B118&lt;&gt;"7","EBNG","EBNL"),TEXT(Refszámok!$B$1+ROW()-2,"000000000000")),""),IF(B118="EL",CONCATENATE("E",TEXT(Refszámok!$B$2+ROW()-2,"0000000000"),"00001"),""),IF(B118="OA",CONCATENATE("EBNGOA",TEXT(Refszámok!$B$3+ROW()-2,"0000000000")),""))</f>
        <v>E000010111700001</v>
      </c>
      <c r="B118" t="str">
        <f>CONCATENATE(IF(Cases!B118="E","EL",""),IF(Cases!B118="B","EB",""),IF(Cases!B118="Q","EB",""),IF(Cases!B118="7","EB",""),IF(Cases!B118="Z","OA",""),IF(Cases!B118="3","OA",""))</f>
        <v>EL</v>
      </c>
      <c r="C118" t="str">
        <f t="shared" si="5"/>
        <v>E000010111700001</v>
      </c>
      <c r="D118" t="str">
        <f>IF(Cases!K118="Y","2018-11-10","")</f>
        <v/>
      </c>
      <c r="E118" s="5" t="str">
        <f>IF(Cases!C118="Q","BANKKÁRTYA ELSZ",IF(OR(Cases!C118="A",Cases!C118="E",Cases!C118="B",Cases!C118="K",Cases!C118="M"),CONCATENATE(IF(B118="EB",Accounts!B$7,""),IF(B118="EL",Accounts!B$8,""),IF(AND(B118="OA",Cases!B118="3"),Accounts!B$8,""),IF(AND(B118="OA",Cases!B118="Z"),Accounts!B$7,"")),CONCATENATE(IF(B118="EB",Accounts!B$9,""),IF(B118="EL",Accounts!B$10,""),IF(AND(B118="OA",Cases!B118="3"),Accounts!B$10,""),IF(AND(B118="OA",Cases!B118="Z"),Accounts!B$9,""))))</f>
        <v>Electra számlatípus-művelettípus EUR</v>
      </c>
      <c r="F118" s="5" t="str">
        <f>IF(Cases!C118="Q","0983731042101",IF(OR(Cases!C118="A",Cases!C118="E",Cases!C118="B",Cases!C118="K",Cases!C118="M"),CONCATENATE(IF(B118="EB",Accounts!C$7,""),IF(B118="EL",Accounts!C$8,""),IF(AND(B118="OA",Cases!B118="3"),Accounts!C$8,""),IF(AND(B118="OA",Cases!B118="Z"),Accounts!C$7,"")),CONCATENATE(IF(B118="EB",Accounts!C$9,""),IF(B118="EL",Accounts!C$10,""),IF(AND(B118="OA",Cases!B118="3"),Accounts!C$10,""),IF(AND(B118="OA",Cases!B118="Z"),Accounts!C$9,""))))</f>
        <v>00021018F0119</v>
      </c>
      <c r="G118" t="s">
        <v>17</v>
      </c>
      <c r="H118" s="5" t="str">
        <f t="shared" si="6"/>
        <v>Electra számlatípus-művelettípus EUR</v>
      </c>
      <c r="I118" t="s">
        <v>18</v>
      </c>
      <c r="J118" t="str">
        <f t="shared" si="7"/>
        <v>E000010111700001</v>
      </c>
      <c r="K118" t="str">
        <f t="shared" si="8"/>
        <v>E000010111700001</v>
      </c>
      <c r="L118" s="2" t="s">
        <v>22</v>
      </c>
      <c r="M118" s="2" t="str">
        <f>IF(OR(Cases!C118="A",Cases!C118="C",Cases!C118="G",Cases!C118="J",Cases!C118="O"),"DV","DA")</f>
        <v>DA</v>
      </c>
      <c r="N118" t="s">
        <v>1207</v>
      </c>
      <c r="O118" t="str">
        <f>IF(OR(Cases!C118="A",Cases!C118="B",Cases!C118="C",Cases!C118="E",Cases!C118="F",Cases!C118="I",Cases!C118="J",Cases!C118="K",Cases!C118="L",Cases!C118="Q"),"EUR","HUF")</f>
        <v>EUR</v>
      </c>
      <c r="P118" s="5" t="str">
        <f t="shared" si="9"/>
        <v>1.3</v>
      </c>
      <c r="Q118" t="str">
        <f>IF(Cases!I118="Y","INTC","")</f>
        <v/>
      </c>
      <c r="R118" t="str">
        <f>IF(OR(Cases!C118="K",Cases!C118="L"),IF(M118="DA",Accounts!B$1,CONCATENATE(
IF(B118="EB",Accounts!D$1,""
),IF(B118="EL",Accounts!F$1,""
),IF(AND(B118="OA",Cases!B118="3"),Accounts!F$1,""
),IF(AND(B118="OA",Cases!B118="Z"),Accounts!D$1,""
)
)
),IF(OR(Cases!C118="B",Cases!C118="I",Cases!C118="O",Cases!C118="J",Cases!C118="H"),IF(M118="DA",Accounts!B$4,CONCATENATE(
IF(B118="EB",Accounts!D$4,""
),IF(B118="EL",Accounts!F$4,""
),IF(AND(B118="OA",Cases!B118="3"),Accounts!F$4,""
),IF(AND(B118="OA",Cases!B118="Z"),Accounts!D$4,""
)
)
),IF(OR(Cases!C118="D",Cases!C118="G",Cases!C118="O",Cases!C118="H",Cases!C118="M",AND(Cases!D118="I",Cases!C118="C"),AND(Cases!D118="I",Cases!C118="F")),IF(M118="DA",Accounts!B$3,CONCATENATE(
IF(B118="EB",Accounts!D$3,""
),IF(B118="EL",Accounts!F$3,""
),IF(AND(B118="OA",Cases!B118="3"),Accounts!F$3,""
),IF(AND(B118="OA",Cases!B118="Z"),Accounts!D$3,""
)
)
),IF(M118="DA",Accounts!B$12,CONCATENATE(
IF(B118="EB",Accounts!D$12,""
),IF(B118="EL",Accounts!F$12,""
),IF(AND(B118="OA",Cases!B118="3"),Accounts!F$12,""
),IF(AND(B118="OA",Cases!B118="Z"),Accounts!D$12,""
)
)
)
)
))</f>
        <v>Bank kívüli Kedvezm.</v>
      </c>
      <c r="S118" t="str">
        <f>IF(OR(Cases!C118="K",Cases!C118="L"),IF(M118="DA",Accounts!C$1,CONCATENATE(
   IF(B118="EB",Accounts!E$1,""
   ),IF(B118="EL",Accounts!G$1,""
   ),IF(AND(B118="OA",Cases!B118="3"),Accounts!G$1,""
   ),IF(AND(B118="OA",Cases!B118="Z"),Accounts!E$1,""
   )
  )
 ),IF(OR(Cases!C118="B",Cases!C118="I",Cases!C118="O",Cases!C118="J",Cases!C118="H"),IF(M118="DA",Accounts!C$4,CONCATENATE(
   IF(B118="EB",Accounts!E$4,""
   ),IF(B118="EL",Accounts!G$4,""
   ),IF(AND(B118="OA",Cases!B118="3"),Accounts!G$4,""
   ),IF(AND(B118="OA",Cases!B118="Z"),Accounts!E$4,""
   )
  )
 ),IF(OR(Cases!C118="D",Cases!C118="G",Cases!C118="O",Cases!C118="H",Cases!C118="M",AND(Cases!D118="I",Cases!C118="C"),AND(Cases!D118="I",Cases!C118="F")),IF(M118="DA",Accounts!C$3,CONCATENATE(
   IF(B118="EB",Accounts!E$3,""
   ),IF(B118="EL",Accounts!G$3,""
   ),IF(AND(B118="OA",Cases!B118="3"),Accounts!G$3,""
   ),IF(AND(B118="OA",Cases!B118="Z"),Accounts!E$3,""
   )
  )
 ),IF(M118="DA",Accounts!C$12,CONCATENATE(
   IF(B118="EB",Accounts!E$12,""
   ),IF(B118="EL",Accounts!G$12,""
   ),IF(AND(B118="OA",Cases!B118="3"),Accounts!G$12,""
   ),IF(AND(B118="OA",Cases!B118="Z"),Accounts!E$12,""
   )
  )
 )
)
))</f>
        <v>HU71117490082015982100000000</v>
      </c>
      <c r="T118" t="str">
        <f>IF(Cases!F118="SHA","SLEV",IF(Cases!F118="OUR","DEBT",IF(Cases!F118="BEN","CRED","")))</f>
        <v>CRED</v>
      </c>
      <c r="U118" s="5" t="str">
        <f>IF(Cases!H118="N","Instrukciók","")</f>
        <v/>
      </c>
      <c r="V118" s="5" t="str">
        <f>IF(Cases!E118="I","URGP","")</f>
        <v/>
      </c>
      <c r="W118" t="str">
        <f>Cases!L118</f>
        <v>Közl-372  -Elektra/Ebank KKV-KötelezettSzla FCY-FCY Bankon kívül utalás-Konverziós-EgyediÁrf/NonSTP-KöltsVis Kedvezm</v>
      </c>
    </row>
    <row r="119" spans="1:23" x14ac:dyDescent="0.3">
      <c r="A119" t="str">
        <f>CONCATENATE(IF(B119="EB",CONCATENATE(IF(Cases!B119&lt;&gt;"7","EBNG","EBNL"),TEXT(Refszámok!$B$1+ROW()-2,"000000000000")),""),IF(B119="EL",CONCATENATE("E",TEXT(Refszámok!$B$2+ROW()-2,"0000000000"),"00001"),""),IF(B119="OA",CONCATENATE("EBNGOA",TEXT(Refszámok!$B$3+ROW()-2,"0000000000")),""))</f>
        <v>E000010111800001</v>
      </c>
      <c r="B119" t="str">
        <f>CONCATENATE(IF(Cases!B119="E","EL",""),IF(Cases!B119="B","EB",""),IF(Cases!B119="Q","EB",""),IF(Cases!B119="7","EB",""),IF(Cases!B119="Z","OA",""),IF(Cases!B119="3","OA",""))</f>
        <v>EL</v>
      </c>
      <c r="C119" t="str">
        <f t="shared" si="5"/>
        <v>E000010111800001</v>
      </c>
      <c r="D119" t="str">
        <f>IF(Cases!K119="Y","2018-11-10","")</f>
        <v/>
      </c>
      <c r="E119" s="5" t="str">
        <f>IF(Cases!C119="Q","BANKKÁRTYA ELSZ",IF(OR(Cases!C119="A",Cases!C119="E",Cases!C119="B",Cases!C119="K",Cases!C119="M"),CONCATENATE(IF(B119="EB",Accounts!B$7,""),IF(B119="EL",Accounts!B$8,""),IF(AND(B119="OA",Cases!B119="3"),Accounts!B$8,""),IF(AND(B119="OA",Cases!B119="Z"),Accounts!B$7,"")),CONCATENATE(IF(B119="EB",Accounts!B$9,""),IF(B119="EL",Accounts!B$10,""),IF(AND(B119="OA",Cases!B119="3"),Accounts!B$10,""),IF(AND(B119="OA",Cases!B119="Z"),Accounts!B$9,""))))</f>
        <v>Electra számlatípus-művelettípus EUR</v>
      </c>
      <c r="F119" s="5" t="str">
        <f>IF(Cases!C119="Q","0983731042101",IF(OR(Cases!C119="A",Cases!C119="E",Cases!C119="B",Cases!C119="K",Cases!C119="M"),CONCATENATE(IF(B119="EB",Accounts!C$7,""),IF(B119="EL",Accounts!C$8,""),IF(AND(B119="OA",Cases!B119="3"),Accounts!C$8,""),IF(AND(B119="OA",Cases!B119="Z"),Accounts!C$7,"")),CONCATENATE(IF(B119="EB",Accounts!C$9,""),IF(B119="EL",Accounts!C$10,""),IF(AND(B119="OA",Cases!B119="3"),Accounts!C$10,""),IF(AND(B119="OA",Cases!B119="Z"),Accounts!C$9,""))))</f>
        <v>00021018F0119</v>
      </c>
      <c r="G119" t="s">
        <v>17</v>
      </c>
      <c r="H119" s="5" t="str">
        <f t="shared" si="6"/>
        <v>Electra számlatípus-művelettípus EUR</v>
      </c>
      <c r="I119" t="s">
        <v>18</v>
      </c>
      <c r="J119" t="str">
        <f t="shared" si="7"/>
        <v>E000010111800001</v>
      </c>
      <c r="K119" t="str">
        <f t="shared" si="8"/>
        <v>E000010111800001</v>
      </c>
      <c r="L119" s="2" t="s">
        <v>22</v>
      </c>
      <c r="M119" s="2" t="str">
        <f>IF(OR(Cases!C119="A",Cases!C119="C",Cases!C119="G",Cases!C119="J",Cases!C119="O"),"DV","DA")</f>
        <v>DA</v>
      </c>
      <c r="N119" t="s">
        <v>1207</v>
      </c>
      <c r="O119" t="str">
        <f>IF(OR(Cases!C119="A",Cases!C119="B",Cases!C119="C",Cases!C119="E",Cases!C119="F",Cases!C119="I",Cases!C119="J",Cases!C119="K",Cases!C119="L",Cases!C119="Q"),"EUR","HUF")</f>
        <v>EUR</v>
      </c>
      <c r="P119" s="5" t="str">
        <f t="shared" si="9"/>
        <v>1.3</v>
      </c>
      <c r="Q119" t="str">
        <f>IF(Cases!I119="Y","INTC","")</f>
        <v/>
      </c>
      <c r="R119" t="str">
        <f>IF(OR(Cases!C119="K",Cases!C119="L"),IF(M119="DA",Accounts!B$1,CONCATENATE(
IF(B119="EB",Accounts!D$1,""
),IF(B119="EL",Accounts!F$1,""
),IF(AND(B119="OA",Cases!B119="3"),Accounts!F$1,""
),IF(AND(B119="OA",Cases!B119="Z"),Accounts!D$1,""
)
)
),IF(OR(Cases!C119="B",Cases!C119="I",Cases!C119="O",Cases!C119="J",Cases!C119="H"),IF(M119="DA",Accounts!B$4,CONCATENATE(
IF(B119="EB",Accounts!D$4,""
),IF(B119="EL",Accounts!F$4,""
),IF(AND(B119="OA",Cases!B119="3"),Accounts!F$4,""
),IF(AND(B119="OA",Cases!B119="Z"),Accounts!D$4,""
)
)
),IF(OR(Cases!C119="D",Cases!C119="G",Cases!C119="O",Cases!C119="H",Cases!C119="M",AND(Cases!D119="I",Cases!C119="C"),AND(Cases!D119="I",Cases!C119="F")),IF(M119="DA",Accounts!B$3,CONCATENATE(
IF(B119="EB",Accounts!D$3,""
),IF(B119="EL",Accounts!F$3,""
),IF(AND(B119="OA",Cases!B119="3"),Accounts!F$3,""
),IF(AND(B119="OA",Cases!B119="Z"),Accounts!D$3,""
)
)
),IF(M119="DA",Accounts!B$12,CONCATENATE(
IF(B119="EB",Accounts!D$12,""
),IF(B119="EL",Accounts!F$12,""
),IF(AND(B119="OA",Cases!B119="3"),Accounts!F$12,""
),IF(AND(B119="OA",Cases!B119="Z"),Accounts!D$12,""
)
)
)
)
))</f>
        <v>Bank kívüli Kedvezm.</v>
      </c>
      <c r="S119" t="str">
        <f>IF(OR(Cases!C119="K",Cases!C119="L"),IF(M119="DA",Accounts!C$1,CONCATENATE(
   IF(B119="EB",Accounts!E$1,""
   ),IF(B119="EL",Accounts!G$1,""
   ),IF(AND(B119="OA",Cases!B119="3"),Accounts!G$1,""
   ),IF(AND(B119="OA",Cases!B119="Z"),Accounts!E$1,""
   )
  )
 ),IF(OR(Cases!C119="B",Cases!C119="I",Cases!C119="O",Cases!C119="J",Cases!C119="H"),IF(M119="DA",Accounts!C$4,CONCATENATE(
   IF(B119="EB",Accounts!E$4,""
   ),IF(B119="EL",Accounts!G$4,""
   ),IF(AND(B119="OA",Cases!B119="3"),Accounts!G$4,""
   ),IF(AND(B119="OA",Cases!B119="Z"),Accounts!E$4,""
   )
  )
 ),IF(OR(Cases!C119="D",Cases!C119="G",Cases!C119="O",Cases!C119="H",Cases!C119="M",AND(Cases!D119="I",Cases!C119="C"),AND(Cases!D119="I",Cases!C119="F")),IF(M119="DA",Accounts!C$3,CONCATENATE(
   IF(B119="EB",Accounts!E$3,""
   ),IF(B119="EL",Accounts!G$3,""
   ),IF(AND(B119="OA",Cases!B119="3"),Accounts!G$3,""
   ),IF(AND(B119="OA",Cases!B119="Z"),Accounts!E$3,""
   )
  )
 ),IF(M119="DA",Accounts!C$12,CONCATENATE(
   IF(B119="EB",Accounts!E$12,""
   ),IF(B119="EL",Accounts!G$12,""
   ),IF(AND(B119="OA",Cases!B119="3"),Accounts!G$12,""
   ),IF(AND(B119="OA",Cases!B119="Z"),Accounts!E$12,""
   )
  )
 )
)
))</f>
        <v>HU71117490082015982100000000</v>
      </c>
      <c r="T119" t="str">
        <f>IF(Cases!F119="SHA","SLEV",IF(Cases!F119="OUR","DEBT",IF(Cases!F119="BEN","CRED","")))</f>
        <v>CRED</v>
      </c>
      <c r="U119" s="5" t="str">
        <f>IF(Cases!H119="N","Instrukciók","")</f>
        <v/>
      </c>
      <c r="V119" s="5" t="str">
        <f>IF(Cases!E119="I","URGP","")</f>
        <v>URGP</v>
      </c>
      <c r="W119" t="str">
        <f>Cases!L119</f>
        <v>Közl-373  -Elektra/Ebank KKV-KötelezettSzla FCY-FCY Bankon kívül utalás-Konverziós-Sürgős/AzonKonv-EgyediÁrf/NonSTP-KöltsVis Kedvezm</v>
      </c>
    </row>
    <row r="120" spans="1:23" x14ac:dyDescent="0.3">
      <c r="A120" t="str">
        <f>CONCATENATE(IF(B120="EB",CONCATENATE(IF(Cases!B120&lt;&gt;"7","EBNG","EBNL"),TEXT(Refszámok!$B$1+ROW()-2,"000000000000")),""),IF(B120="EL",CONCATENATE("E",TEXT(Refszámok!$B$2+ROW()-2,"0000000000"),"00001"),""),IF(B120="OA",CONCATENATE("EBNGOA",TEXT(Refszámok!$B$3+ROW()-2,"0000000000")),""))</f>
        <v>E000010111900001</v>
      </c>
      <c r="B120" t="str">
        <f>CONCATENATE(IF(Cases!B120="E","EL",""),IF(Cases!B120="B","EB",""),IF(Cases!B120="Q","EB",""),IF(Cases!B120="7","EB",""),IF(Cases!B120="Z","OA",""),IF(Cases!B120="3","OA",""))</f>
        <v>EL</v>
      </c>
      <c r="C120" t="str">
        <f t="shared" si="5"/>
        <v>E000010111900001</v>
      </c>
      <c r="D120" t="str">
        <f>IF(Cases!K120="Y","2018-11-10","")</f>
        <v/>
      </c>
      <c r="E120" s="5" t="str">
        <f>IF(Cases!C120="Q","BANKKÁRTYA ELSZ",IF(OR(Cases!C120="A",Cases!C120="E",Cases!C120="B",Cases!C120="K",Cases!C120="M"),CONCATENATE(IF(B120="EB",Accounts!B$7,""),IF(B120="EL",Accounts!B$8,""),IF(AND(B120="OA",Cases!B120="3"),Accounts!B$8,""),IF(AND(B120="OA",Cases!B120="Z"),Accounts!B$7,"")),CONCATENATE(IF(B120="EB",Accounts!B$9,""),IF(B120="EL",Accounts!B$10,""),IF(AND(B120="OA",Cases!B120="3"),Accounts!B$10,""),IF(AND(B120="OA",Cases!B120="Z"),Accounts!B$9,""))))</f>
        <v>Electra számlatípus-művelettípus EUR</v>
      </c>
      <c r="F120" s="5" t="str">
        <f>IF(Cases!C120="Q","0983731042101",IF(OR(Cases!C120="A",Cases!C120="E",Cases!C120="B",Cases!C120="K",Cases!C120="M"),CONCATENATE(IF(B120="EB",Accounts!C$7,""),IF(B120="EL",Accounts!C$8,""),IF(AND(B120="OA",Cases!B120="3"),Accounts!C$8,""),IF(AND(B120="OA",Cases!B120="Z"),Accounts!C$7,"")),CONCATENATE(IF(B120="EB",Accounts!C$9,""),IF(B120="EL",Accounts!C$10,""),IF(AND(B120="OA",Cases!B120="3"),Accounts!C$10,""),IF(AND(B120="OA",Cases!B120="Z"),Accounts!C$9,""))))</f>
        <v>00021018F0119</v>
      </c>
      <c r="G120" t="s">
        <v>17</v>
      </c>
      <c r="H120" s="5" t="str">
        <f t="shared" si="6"/>
        <v>Electra számlatípus-művelettípus EUR</v>
      </c>
      <c r="I120" t="s">
        <v>18</v>
      </c>
      <c r="J120" t="str">
        <f t="shared" si="7"/>
        <v>E000010111900001</v>
      </c>
      <c r="K120" t="str">
        <f t="shared" si="8"/>
        <v>E000010111900001</v>
      </c>
      <c r="L120" s="2" t="s">
        <v>22</v>
      </c>
      <c r="M120" s="2" t="str">
        <f>IF(OR(Cases!C120="A",Cases!C120="C",Cases!C120="G",Cases!C120="J",Cases!C120="O"),"DV","DA")</f>
        <v>DA</v>
      </c>
      <c r="N120" t="s">
        <v>1207</v>
      </c>
      <c r="O120" t="str">
        <f>IF(OR(Cases!C120="A",Cases!C120="B",Cases!C120="C",Cases!C120="E",Cases!C120="F",Cases!C120="I",Cases!C120="J",Cases!C120="K",Cases!C120="L",Cases!C120="Q"),"EUR","HUF")</f>
        <v>EUR</v>
      </c>
      <c r="P120" s="5" t="str">
        <f t="shared" si="9"/>
        <v>1.3</v>
      </c>
      <c r="Q120" t="str">
        <f>IF(Cases!I120="Y","INTC","")</f>
        <v/>
      </c>
      <c r="R120" t="str">
        <f>IF(OR(Cases!C120="K",Cases!C120="L"),IF(M120="DA",Accounts!B$1,CONCATENATE(
IF(B120="EB",Accounts!D$1,""
),IF(B120="EL",Accounts!F$1,""
),IF(AND(B120="OA",Cases!B120="3"),Accounts!F$1,""
),IF(AND(B120="OA",Cases!B120="Z"),Accounts!D$1,""
)
)
),IF(OR(Cases!C120="B",Cases!C120="I",Cases!C120="O",Cases!C120="J",Cases!C120="H"),IF(M120="DA",Accounts!B$4,CONCATENATE(
IF(B120="EB",Accounts!D$4,""
),IF(B120="EL",Accounts!F$4,""
),IF(AND(B120="OA",Cases!B120="3"),Accounts!F$4,""
),IF(AND(B120="OA",Cases!B120="Z"),Accounts!D$4,""
)
)
),IF(OR(Cases!C120="D",Cases!C120="G",Cases!C120="O",Cases!C120="H",Cases!C120="M",AND(Cases!D120="I",Cases!C120="C"),AND(Cases!D120="I",Cases!C120="F")),IF(M120="DA",Accounts!B$3,CONCATENATE(
IF(B120="EB",Accounts!D$3,""
),IF(B120="EL",Accounts!F$3,""
),IF(AND(B120="OA",Cases!B120="3"),Accounts!F$3,""
),IF(AND(B120="OA",Cases!B120="Z"),Accounts!D$3,""
)
)
),IF(M120="DA",Accounts!B$12,CONCATENATE(
IF(B120="EB",Accounts!D$12,""
),IF(B120="EL",Accounts!F$12,""
),IF(AND(B120="OA",Cases!B120="3"),Accounts!F$12,""
),IF(AND(B120="OA",Cases!B120="Z"),Accounts!D$12,""
)
)
)
)
))</f>
        <v>Bank kívüli Kedvezm.</v>
      </c>
      <c r="S120" t="str">
        <f>IF(OR(Cases!C120="K",Cases!C120="L"),IF(M120="DA",Accounts!C$1,CONCATENATE(
   IF(B120="EB",Accounts!E$1,""
   ),IF(B120="EL",Accounts!G$1,""
   ),IF(AND(B120="OA",Cases!B120="3"),Accounts!G$1,""
   ),IF(AND(B120="OA",Cases!B120="Z"),Accounts!E$1,""
   )
  )
 ),IF(OR(Cases!C120="B",Cases!C120="I",Cases!C120="O",Cases!C120="J",Cases!C120="H"),IF(M120="DA",Accounts!C$4,CONCATENATE(
   IF(B120="EB",Accounts!E$4,""
   ),IF(B120="EL",Accounts!G$4,""
   ),IF(AND(B120="OA",Cases!B120="3"),Accounts!G$4,""
   ),IF(AND(B120="OA",Cases!B120="Z"),Accounts!E$4,""
   )
  )
 ),IF(OR(Cases!C120="D",Cases!C120="G",Cases!C120="O",Cases!C120="H",Cases!C120="M",AND(Cases!D120="I",Cases!C120="C"),AND(Cases!D120="I",Cases!C120="F")),IF(M120="DA",Accounts!C$3,CONCATENATE(
   IF(B120="EB",Accounts!E$3,""
   ),IF(B120="EL",Accounts!G$3,""
   ),IF(AND(B120="OA",Cases!B120="3"),Accounts!G$3,""
   ),IF(AND(B120="OA",Cases!B120="Z"),Accounts!E$3,""
   )
  )
 ),IF(M120="DA",Accounts!C$12,CONCATENATE(
   IF(B120="EB",Accounts!E$12,""
   ),IF(B120="EL",Accounts!G$12,""
   ),IF(AND(B120="OA",Cases!B120="3"),Accounts!G$12,""
   ),IF(AND(B120="OA",Cases!B120="Z"),Accounts!E$12,""
   )
  )
 )
)
))</f>
        <v>HU71117490082015982100000000</v>
      </c>
      <c r="T120" t="str">
        <f>IF(Cases!F120="SHA","SLEV",IF(Cases!F120="OUR","DEBT",IF(Cases!F120="BEN","CRED","")))</f>
        <v>SLEV</v>
      </c>
      <c r="U120" s="5" t="str">
        <f>IF(Cases!H120="N","Instrukciók","")</f>
        <v/>
      </c>
      <c r="V120" s="5" t="str">
        <f>IF(Cases!E120="I","URGP","")</f>
        <v>URGP</v>
      </c>
      <c r="W120" t="str">
        <f>Cases!L120</f>
        <v>Közl-39T  -Elektra/Ebank KKV-KötelezettSzla FCY-FCY Bankon kívül utalás-Sürgős/AzonKonv-EgyediÁrf/NonSTP-KöltsVis Osztott</v>
      </c>
    </row>
    <row r="121" spans="1:23" x14ac:dyDescent="0.3">
      <c r="A121" t="str">
        <f>CONCATENATE(IF(B121="EB",CONCATENATE(IF(Cases!B121&lt;&gt;"7","EBNG","EBNL"),TEXT(Refszámok!$B$1+ROW()-2,"000000000000")),""),IF(B121="EL",CONCATENATE("E",TEXT(Refszámok!$B$2+ROW()-2,"0000000000"),"00001"),""),IF(B121="OA",CONCATENATE("EBNGOA",TEXT(Refszámok!$B$3+ROW()-2,"0000000000")),""))</f>
        <v>E000010112000001</v>
      </c>
      <c r="B121" t="str">
        <f>CONCATENATE(IF(Cases!B121="E","EL",""),IF(Cases!B121="B","EB",""),IF(Cases!B121="Q","EB",""),IF(Cases!B121="7","EB",""),IF(Cases!B121="Z","OA",""),IF(Cases!B121="3","OA",""))</f>
        <v>EL</v>
      </c>
      <c r="C121" t="str">
        <f t="shared" si="5"/>
        <v>E000010112000001</v>
      </c>
      <c r="D121" t="str">
        <f>IF(Cases!K121="Y","2018-11-10","")</f>
        <v/>
      </c>
      <c r="E121" s="5" t="str">
        <f>IF(Cases!C121="Q","BANKKÁRTYA ELSZ",IF(OR(Cases!C121="A",Cases!C121="E",Cases!C121="B",Cases!C121="K",Cases!C121="M"),CONCATENATE(IF(B121="EB",Accounts!B$7,""),IF(B121="EL",Accounts!B$8,""),IF(AND(B121="OA",Cases!B121="3"),Accounts!B$8,""),IF(AND(B121="OA",Cases!B121="Z"),Accounts!B$7,"")),CONCATENATE(IF(B121="EB",Accounts!B$9,""),IF(B121="EL",Accounts!B$10,""),IF(AND(B121="OA",Cases!B121="3"),Accounts!B$10,""),IF(AND(B121="OA",Cases!B121="Z"),Accounts!B$9,""))))</f>
        <v>Electra számlatípus-művelettípus EUR</v>
      </c>
      <c r="F121" s="5" t="str">
        <f>IF(Cases!C121="Q","0983731042101",IF(OR(Cases!C121="A",Cases!C121="E",Cases!C121="B",Cases!C121="K",Cases!C121="M"),CONCATENATE(IF(B121="EB",Accounts!C$7,""),IF(B121="EL",Accounts!C$8,""),IF(AND(B121="OA",Cases!B121="3"),Accounts!C$8,""),IF(AND(B121="OA",Cases!B121="Z"),Accounts!C$7,"")),CONCATENATE(IF(B121="EB",Accounts!C$9,""),IF(B121="EL",Accounts!C$10,""),IF(AND(B121="OA",Cases!B121="3"),Accounts!C$10,""),IF(AND(B121="OA",Cases!B121="Z"),Accounts!C$9,""))))</f>
        <v>00021018F0119</v>
      </c>
      <c r="G121" t="s">
        <v>17</v>
      </c>
      <c r="H121" s="5" t="str">
        <f t="shared" si="6"/>
        <v>Electra számlatípus-művelettípus EUR</v>
      </c>
      <c r="I121" t="s">
        <v>18</v>
      </c>
      <c r="J121" t="str">
        <f t="shared" si="7"/>
        <v>E000010112000001</v>
      </c>
      <c r="K121" t="str">
        <f t="shared" si="8"/>
        <v>E000010112000001</v>
      </c>
      <c r="L121" s="2" t="s">
        <v>22</v>
      </c>
      <c r="M121" s="2" t="str">
        <f>IF(OR(Cases!C121="A",Cases!C121="C",Cases!C121="G",Cases!C121="J",Cases!C121="O"),"DV","DA")</f>
        <v>DA</v>
      </c>
      <c r="N121" t="s">
        <v>1207</v>
      </c>
      <c r="O121" t="str">
        <f>IF(OR(Cases!C121="A",Cases!C121="B",Cases!C121="C",Cases!C121="E",Cases!C121="F",Cases!C121="I",Cases!C121="J",Cases!C121="K",Cases!C121="L",Cases!C121="Q"),"EUR","HUF")</f>
        <v>EUR</v>
      </c>
      <c r="P121" s="5" t="str">
        <f t="shared" si="9"/>
        <v>1.3</v>
      </c>
      <c r="Q121" t="str">
        <f>IF(Cases!I121="Y","INTC","")</f>
        <v/>
      </c>
      <c r="R121" t="str">
        <f>IF(OR(Cases!C121="K",Cases!C121="L"),IF(M121="DA",Accounts!B$1,CONCATENATE(
IF(B121="EB",Accounts!D$1,""
),IF(B121="EL",Accounts!F$1,""
),IF(AND(B121="OA",Cases!B121="3"),Accounts!F$1,""
),IF(AND(B121="OA",Cases!B121="Z"),Accounts!D$1,""
)
)
),IF(OR(Cases!C121="B",Cases!C121="I",Cases!C121="O",Cases!C121="J",Cases!C121="H"),IF(M121="DA",Accounts!B$4,CONCATENATE(
IF(B121="EB",Accounts!D$4,""
),IF(B121="EL",Accounts!F$4,""
),IF(AND(B121="OA",Cases!B121="3"),Accounts!F$4,""
),IF(AND(B121="OA",Cases!B121="Z"),Accounts!D$4,""
)
)
),IF(OR(Cases!C121="D",Cases!C121="G",Cases!C121="O",Cases!C121="H",Cases!C121="M",AND(Cases!D121="I",Cases!C121="C"),AND(Cases!D121="I",Cases!C121="F")),IF(M121="DA",Accounts!B$3,CONCATENATE(
IF(B121="EB",Accounts!D$3,""
),IF(B121="EL",Accounts!F$3,""
),IF(AND(B121="OA",Cases!B121="3"),Accounts!F$3,""
),IF(AND(B121="OA",Cases!B121="Z"),Accounts!D$3,""
)
)
),IF(M121="DA",Accounts!B$12,CONCATENATE(
IF(B121="EB",Accounts!D$12,""
),IF(B121="EL",Accounts!F$12,""
),IF(AND(B121="OA",Cases!B121="3"),Accounts!F$12,""
),IF(AND(B121="OA",Cases!B121="Z"),Accounts!D$12,""
)
)
)
)
))</f>
        <v>Bank kívüli Kedvezm.</v>
      </c>
      <c r="S121" t="str">
        <f>IF(OR(Cases!C121="K",Cases!C121="L"),IF(M121="DA",Accounts!C$1,CONCATENATE(
   IF(B121="EB",Accounts!E$1,""
   ),IF(B121="EL",Accounts!G$1,""
   ),IF(AND(B121="OA",Cases!B121="3"),Accounts!G$1,""
   ),IF(AND(B121="OA",Cases!B121="Z"),Accounts!E$1,""
   )
  )
 ),IF(OR(Cases!C121="B",Cases!C121="I",Cases!C121="O",Cases!C121="J",Cases!C121="H"),IF(M121="DA",Accounts!C$4,CONCATENATE(
   IF(B121="EB",Accounts!E$4,""
   ),IF(B121="EL",Accounts!G$4,""
   ),IF(AND(B121="OA",Cases!B121="3"),Accounts!G$4,""
   ),IF(AND(B121="OA",Cases!B121="Z"),Accounts!E$4,""
   )
  )
 ),IF(OR(Cases!C121="D",Cases!C121="G",Cases!C121="O",Cases!C121="H",Cases!C121="M",AND(Cases!D121="I",Cases!C121="C"),AND(Cases!D121="I",Cases!C121="F")),IF(M121="DA",Accounts!C$3,CONCATENATE(
   IF(B121="EB",Accounts!E$3,""
   ),IF(B121="EL",Accounts!G$3,""
   ),IF(AND(B121="OA",Cases!B121="3"),Accounts!G$3,""
   ),IF(AND(B121="OA",Cases!B121="Z"),Accounts!E$3,""
   )
  )
 ),IF(M121="DA",Accounts!C$12,CONCATENATE(
   IF(B121="EB",Accounts!E$12,""
   ),IF(B121="EL",Accounts!G$12,""
   ),IF(AND(B121="OA",Cases!B121="3"),Accounts!G$12,""
   ),IF(AND(B121="OA",Cases!B121="Z"),Accounts!E$12,""
   )
  )
 )
)
))</f>
        <v>HU71117490082015982100000000</v>
      </c>
      <c r="T121" t="str">
        <f>IF(Cases!F121="SHA","SLEV",IF(Cases!F121="OUR","DEBT",IF(Cases!F121="BEN","CRED","")))</f>
        <v>DEBT</v>
      </c>
      <c r="U121" s="5" t="str">
        <f>IF(Cases!H121="N","Instrukciók","")</f>
        <v/>
      </c>
      <c r="V121" s="5" t="str">
        <f>IF(Cases!E121="I","URGP","")</f>
        <v>URGP</v>
      </c>
      <c r="W121" t="str">
        <f>Cases!L121</f>
        <v>Közl-39U  -Elektra/Ebank KKV-KötelezettSzla FCY-FCY Bankon kívül utalás-Sürgős/AzonKonv-EgyediÁrf/NonSTP-KöltsVis Indító</v>
      </c>
    </row>
    <row r="122" spans="1:23" x14ac:dyDescent="0.3">
      <c r="A122" t="str">
        <f>CONCATENATE(IF(B122="EB",CONCATENATE(IF(Cases!B122&lt;&gt;"7","EBNG","EBNL"),TEXT(Refszámok!$B$1+ROW()-2,"000000000000")),""),IF(B122="EL",CONCATENATE("E",TEXT(Refszámok!$B$2+ROW()-2,"0000000000"),"00001"),""),IF(B122="OA",CONCATENATE("EBNGOA",TEXT(Refszámok!$B$3+ROW()-2,"0000000000")),""))</f>
        <v>E000010112100001</v>
      </c>
      <c r="B122" t="str">
        <f>CONCATENATE(IF(Cases!B122="E","EL",""),IF(Cases!B122="B","EB",""),IF(Cases!B122="Q","EB",""),IF(Cases!B122="7","EB",""),IF(Cases!B122="Z","OA",""),IF(Cases!B122="3","OA",""))</f>
        <v>EL</v>
      </c>
      <c r="C122" t="str">
        <f t="shared" si="5"/>
        <v>E000010112100001</v>
      </c>
      <c r="D122" t="str">
        <f>IF(Cases!K122="Y","2018-11-10","")</f>
        <v/>
      </c>
      <c r="E122" s="5" t="str">
        <f>IF(Cases!C122="Q","BANKKÁRTYA ELSZ",IF(OR(Cases!C122="A",Cases!C122="E",Cases!C122="B",Cases!C122="K",Cases!C122="M"),CONCATENATE(IF(B122="EB",Accounts!B$7,""),IF(B122="EL",Accounts!B$8,""),IF(AND(B122="OA",Cases!B122="3"),Accounts!B$8,""),IF(AND(B122="OA",Cases!B122="Z"),Accounts!B$7,"")),CONCATENATE(IF(B122="EB",Accounts!B$9,""),IF(B122="EL",Accounts!B$10,""),IF(AND(B122="OA",Cases!B122="3"),Accounts!B$10,""),IF(AND(B122="OA",Cases!B122="Z"),Accounts!B$9,""))))</f>
        <v>Electra számlatípus-művelettípus EUR</v>
      </c>
      <c r="F122" s="5" t="str">
        <f>IF(Cases!C122="Q","0983731042101",IF(OR(Cases!C122="A",Cases!C122="E",Cases!C122="B",Cases!C122="K",Cases!C122="M"),CONCATENATE(IF(B122="EB",Accounts!C$7,""),IF(B122="EL",Accounts!C$8,""),IF(AND(B122="OA",Cases!B122="3"),Accounts!C$8,""),IF(AND(B122="OA",Cases!B122="Z"),Accounts!C$7,"")),CONCATENATE(IF(B122="EB",Accounts!C$9,""),IF(B122="EL",Accounts!C$10,""),IF(AND(B122="OA",Cases!B122="3"),Accounts!C$10,""),IF(AND(B122="OA",Cases!B122="Z"),Accounts!C$9,""))))</f>
        <v>00021018F0119</v>
      </c>
      <c r="G122" t="s">
        <v>17</v>
      </c>
      <c r="H122" s="5" t="str">
        <f t="shared" si="6"/>
        <v>Electra számlatípus-művelettípus EUR</v>
      </c>
      <c r="I122" t="s">
        <v>18</v>
      </c>
      <c r="J122" t="str">
        <f t="shared" si="7"/>
        <v>E000010112100001</v>
      </c>
      <c r="K122" t="str">
        <f t="shared" si="8"/>
        <v>E000010112100001</v>
      </c>
      <c r="L122" s="2" t="s">
        <v>22</v>
      </c>
      <c r="M122" s="2" t="str">
        <f>IF(OR(Cases!C122="A",Cases!C122="C",Cases!C122="G",Cases!C122="J",Cases!C122="O"),"DV","DA")</f>
        <v>DA</v>
      </c>
      <c r="N122" t="s">
        <v>1207</v>
      </c>
      <c r="O122" t="str">
        <f>IF(OR(Cases!C122="A",Cases!C122="B",Cases!C122="C",Cases!C122="E",Cases!C122="F",Cases!C122="I",Cases!C122="J",Cases!C122="K",Cases!C122="L",Cases!C122="Q"),"EUR","HUF")</f>
        <v>EUR</v>
      </c>
      <c r="P122" s="5" t="str">
        <f t="shared" si="9"/>
        <v>1.3</v>
      </c>
      <c r="Q122" t="str">
        <f>IF(Cases!I122="Y","INTC","")</f>
        <v/>
      </c>
      <c r="R122" t="str">
        <f>IF(OR(Cases!C122="K",Cases!C122="L"),IF(M122="DA",Accounts!B$1,CONCATENATE(
IF(B122="EB",Accounts!D$1,""
),IF(B122="EL",Accounts!F$1,""
),IF(AND(B122="OA",Cases!B122="3"),Accounts!F$1,""
),IF(AND(B122="OA",Cases!B122="Z"),Accounts!D$1,""
)
)
),IF(OR(Cases!C122="B",Cases!C122="I",Cases!C122="O",Cases!C122="J",Cases!C122="H"),IF(M122="DA",Accounts!B$4,CONCATENATE(
IF(B122="EB",Accounts!D$4,""
),IF(B122="EL",Accounts!F$4,""
),IF(AND(B122="OA",Cases!B122="3"),Accounts!F$4,""
),IF(AND(B122="OA",Cases!B122="Z"),Accounts!D$4,""
)
)
),IF(OR(Cases!C122="D",Cases!C122="G",Cases!C122="O",Cases!C122="H",Cases!C122="M",AND(Cases!D122="I",Cases!C122="C"),AND(Cases!D122="I",Cases!C122="F")),IF(M122="DA",Accounts!B$3,CONCATENATE(
IF(B122="EB",Accounts!D$3,""
),IF(B122="EL",Accounts!F$3,""
),IF(AND(B122="OA",Cases!B122="3"),Accounts!F$3,""
),IF(AND(B122="OA",Cases!B122="Z"),Accounts!D$3,""
)
)
),IF(M122="DA",Accounts!B$12,CONCATENATE(
IF(B122="EB",Accounts!D$12,""
),IF(B122="EL",Accounts!F$12,""
),IF(AND(B122="OA",Cases!B122="3"),Accounts!F$12,""
),IF(AND(B122="OA",Cases!B122="Z"),Accounts!D$12,""
)
)
)
)
))</f>
        <v>Bank kívüli Kedvezm.</v>
      </c>
      <c r="S122" t="str">
        <f>IF(OR(Cases!C122="K",Cases!C122="L"),IF(M122="DA",Accounts!C$1,CONCATENATE(
   IF(B122="EB",Accounts!E$1,""
   ),IF(B122="EL",Accounts!G$1,""
   ),IF(AND(B122="OA",Cases!B122="3"),Accounts!G$1,""
   ),IF(AND(B122="OA",Cases!B122="Z"),Accounts!E$1,""
   )
  )
 ),IF(OR(Cases!C122="B",Cases!C122="I",Cases!C122="O",Cases!C122="J",Cases!C122="H"),IF(M122="DA",Accounts!C$4,CONCATENATE(
   IF(B122="EB",Accounts!E$4,""
   ),IF(B122="EL",Accounts!G$4,""
   ),IF(AND(B122="OA",Cases!B122="3"),Accounts!G$4,""
   ),IF(AND(B122="OA",Cases!B122="Z"),Accounts!E$4,""
   )
  )
 ),IF(OR(Cases!C122="D",Cases!C122="G",Cases!C122="O",Cases!C122="H",Cases!C122="M",AND(Cases!D122="I",Cases!C122="C"),AND(Cases!D122="I",Cases!C122="F")),IF(M122="DA",Accounts!C$3,CONCATENATE(
   IF(B122="EB",Accounts!E$3,""
   ),IF(B122="EL",Accounts!G$3,""
   ),IF(AND(B122="OA",Cases!B122="3"),Accounts!G$3,""
   ),IF(AND(B122="OA",Cases!B122="Z"),Accounts!E$3,""
   )
  )
 ),IF(M122="DA",Accounts!C$12,CONCATENATE(
   IF(B122="EB",Accounts!E$12,""
   ),IF(B122="EL",Accounts!G$12,""
   ),IF(AND(B122="OA",Cases!B122="3"),Accounts!G$12,""
   ),IF(AND(B122="OA",Cases!B122="Z"),Accounts!E$12,""
   )
  )
 )
)
))</f>
        <v>HU71117490082015982100000000</v>
      </c>
      <c r="T122" t="str">
        <f>IF(Cases!F122="SHA","SLEV",IF(Cases!F122="OUR","DEBT",IF(Cases!F122="BEN","CRED","")))</f>
        <v>CRED</v>
      </c>
      <c r="U122" s="5" t="str">
        <f>IF(Cases!H122="N","Instrukciók","")</f>
        <v/>
      </c>
      <c r="V122" s="5" t="str">
        <f>IF(Cases!E122="I","URGP","")</f>
        <v>URGP</v>
      </c>
      <c r="W122" t="str">
        <f>Cases!L122</f>
        <v>Közl-39V  -Elektra/Ebank KKV-KötelezettSzla FCY-FCY Bankon kívül utalás-Sürgős/AzonKonv-EgyediÁrf/NonSTP-KöltsVis Kedvezm</v>
      </c>
    </row>
    <row r="123" spans="1:23" x14ac:dyDescent="0.3">
      <c r="A123" t="str">
        <f>CONCATENATE(IF(B123="EB",CONCATENATE(IF(Cases!B123&lt;&gt;"7","EBNG","EBNL"),TEXT(Refszámok!$B$1+ROW()-2,"000000000000")),""),IF(B123="EL",CONCATENATE("E",TEXT(Refszámok!$B$2+ROW()-2,"0000000000"),"00001"),""),IF(B123="OA",CONCATENATE("EBNGOA",TEXT(Refszámok!$B$3+ROW()-2,"0000000000")),""))</f>
        <v>E000010112200001</v>
      </c>
      <c r="B123" t="str">
        <f>CONCATENATE(IF(Cases!B123="E","EL",""),IF(Cases!B123="B","EB",""),IF(Cases!B123="Q","EB",""),IF(Cases!B123="7","EB",""),IF(Cases!B123="Z","OA",""),IF(Cases!B123="3","OA",""))</f>
        <v>EL</v>
      </c>
      <c r="C123" t="str">
        <f t="shared" si="5"/>
        <v>E000010112200001</v>
      </c>
      <c r="D123" t="str">
        <f>IF(Cases!K123="Y","2018-11-10","")</f>
        <v/>
      </c>
      <c r="E123" s="5" t="str">
        <f>IF(Cases!C123="Q","BANKKÁRTYA ELSZ",IF(OR(Cases!C123="A",Cases!C123="E",Cases!C123="B",Cases!C123="K",Cases!C123="M"),CONCATENATE(IF(B123="EB",Accounts!B$7,""),IF(B123="EL",Accounts!B$8,""),IF(AND(B123="OA",Cases!B123="3"),Accounts!B$8,""),IF(AND(B123="OA",Cases!B123="Z"),Accounts!B$7,"")),CONCATENATE(IF(B123="EB",Accounts!B$9,""),IF(B123="EL",Accounts!B$10,""),IF(AND(B123="OA",Cases!B123="3"),Accounts!B$10,""),IF(AND(B123="OA",Cases!B123="Z"),Accounts!B$9,""))))</f>
        <v>Electra számlatípus-művelettípus EUR</v>
      </c>
      <c r="F123" s="5" t="str">
        <f>IF(Cases!C123="Q","0983731042101",IF(OR(Cases!C123="A",Cases!C123="E",Cases!C123="B",Cases!C123="K",Cases!C123="M"),CONCATENATE(IF(B123="EB",Accounts!C$7,""),IF(B123="EL",Accounts!C$8,""),IF(AND(B123="OA",Cases!B123="3"),Accounts!C$8,""),IF(AND(B123="OA",Cases!B123="Z"),Accounts!C$7,"")),CONCATENATE(IF(B123="EB",Accounts!C$9,""),IF(B123="EL",Accounts!C$10,""),IF(AND(B123="OA",Cases!B123="3"),Accounts!C$10,""),IF(AND(B123="OA",Cases!B123="Z"),Accounts!C$9,""))))</f>
        <v>00021018F0119</v>
      </c>
      <c r="G123" t="s">
        <v>17</v>
      </c>
      <c r="H123" s="5" t="str">
        <f t="shared" si="6"/>
        <v>Electra számlatípus-művelettípus EUR</v>
      </c>
      <c r="I123" t="s">
        <v>18</v>
      </c>
      <c r="J123" t="str">
        <f t="shared" si="7"/>
        <v>E000010112200001</v>
      </c>
      <c r="K123" t="str">
        <f t="shared" si="8"/>
        <v>E000010112200001</v>
      </c>
      <c r="L123" s="2" t="s">
        <v>22</v>
      </c>
      <c r="M123" s="2" t="str">
        <f>IF(OR(Cases!C123="A",Cases!C123="C",Cases!C123="G",Cases!C123="J",Cases!C123="O"),"DV","DA")</f>
        <v>DA</v>
      </c>
      <c r="N123" t="s">
        <v>1207</v>
      </c>
      <c r="O123" t="str">
        <f>IF(OR(Cases!C123="A",Cases!C123="B",Cases!C123="C",Cases!C123="E",Cases!C123="F",Cases!C123="I",Cases!C123="J",Cases!C123="K",Cases!C123="L",Cases!C123="Q"),"EUR","HUF")</f>
        <v>EUR</v>
      </c>
      <c r="P123" s="5" t="str">
        <f t="shared" si="9"/>
        <v>1.3</v>
      </c>
      <c r="Q123" t="str">
        <f>IF(Cases!I123="Y","INTC","")</f>
        <v/>
      </c>
      <c r="R123" t="str">
        <f>IF(OR(Cases!C123="K",Cases!C123="L"),IF(M123="DA",Accounts!B$1,CONCATENATE(
IF(B123="EB",Accounts!D$1,""
),IF(B123="EL",Accounts!F$1,""
),IF(AND(B123="OA",Cases!B123="3"),Accounts!F$1,""
),IF(AND(B123="OA",Cases!B123="Z"),Accounts!D$1,""
)
)
),IF(OR(Cases!C123="B",Cases!C123="I",Cases!C123="O",Cases!C123="J",Cases!C123="H"),IF(M123="DA",Accounts!B$4,CONCATENATE(
IF(B123="EB",Accounts!D$4,""
),IF(B123="EL",Accounts!F$4,""
),IF(AND(B123="OA",Cases!B123="3"),Accounts!F$4,""
),IF(AND(B123="OA",Cases!B123="Z"),Accounts!D$4,""
)
)
),IF(OR(Cases!C123="D",Cases!C123="G",Cases!C123="O",Cases!C123="H",Cases!C123="M",AND(Cases!D123="I",Cases!C123="C"),AND(Cases!D123="I",Cases!C123="F")),IF(M123="DA",Accounts!B$3,CONCATENATE(
IF(B123="EB",Accounts!D$3,""
),IF(B123="EL",Accounts!F$3,""
),IF(AND(B123="OA",Cases!B123="3"),Accounts!F$3,""
),IF(AND(B123="OA",Cases!B123="Z"),Accounts!D$3,""
)
)
),IF(M123="DA",Accounts!B$12,CONCATENATE(
IF(B123="EB",Accounts!D$12,""
),IF(B123="EL",Accounts!F$12,""
),IF(AND(B123="OA",Cases!B123="3"),Accounts!F$12,""
),IF(AND(B123="OA",Cases!B123="Z"),Accounts!D$12,""
)
)
)
)
))</f>
        <v>Bank kívüli Kedvezm.</v>
      </c>
      <c r="S123" t="str">
        <f>IF(OR(Cases!C123="K",Cases!C123="L"),IF(M123="DA",Accounts!C$1,CONCATENATE(
   IF(B123="EB",Accounts!E$1,""
   ),IF(B123="EL",Accounts!G$1,""
   ),IF(AND(B123="OA",Cases!B123="3"),Accounts!G$1,""
   ),IF(AND(B123="OA",Cases!B123="Z"),Accounts!E$1,""
   )
  )
 ),IF(OR(Cases!C123="B",Cases!C123="I",Cases!C123="O",Cases!C123="J",Cases!C123="H"),IF(M123="DA",Accounts!C$4,CONCATENATE(
   IF(B123="EB",Accounts!E$4,""
   ),IF(B123="EL",Accounts!G$4,""
   ),IF(AND(B123="OA",Cases!B123="3"),Accounts!G$4,""
   ),IF(AND(B123="OA",Cases!B123="Z"),Accounts!E$4,""
   )
  )
 ),IF(OR(Cases!C123="D",Cases!C123="G",Cases!C123="O",Cases!C123="H",Cases!C123="M",AND(Cases!D123="I",Cases!C123="C"),AND(Cases!D123="I",Cases!C123="F")),IF(M123="DA",Accounts!C$3,CONCATENATE(
   IF(B123="EB",Accounts!E$3,""
   ),IF(B123="EL",Accounts!G$3,""
   ),IF(AND(B123="OA",Cases!B123="3"),Accounts!G$3,""
   ),IF(AND(B123="OA",Cases!B123="Z"),Accounts!E$3,""
   )
  )
 ),IF(M123="DA",Accounts!C$12,CONCATENATE(
   IF(B123="EB",Accounts!E$12,""
   ),IF(B123="EL",Accounts!G$12,""
   ),IF(AND(B123="OA",Cases!B123="3"),Accounts!G$12,""
   ),IF(AND(B123="OA",Cases!B123="Z"),Accounts!E$12,""
   )
  )
 )
)
))</f>
        <v>HU71117490082015982100000000</v>
      </c>
      <c r="T123" t="str">
        <f>IF(Cases!F123="SHA","SLEV",IF(Cases!F123="OUR","DEBT",IF(Cases!F123="BEN","CRED","")))</f>
        <v>SLEV</v>
      </c>
      <c r="U123" s="5" t="str">
        <f>IF(Cases!H123="N","Instrukciók","")</f>
        <v/>
      </c>
      <c r="V123" s="5" t="str">
        <f>IF(Cases!E123="I","URGP","")</f>
        <v/>
      </c>
      <c r="W123" t="str">
        <f>Cases!L123</f>
        <v>Közl-392  -Elektra/Ebank KKV-KötelezettSzla FCY-FCY Bankon kívül utalás-EgyediÁrf/NonSTP-KöltsVis Osztott</v>
      </c>
    </row>
    <row r="124" spans="1:23" x14ac:dyDescent="0.3">
      <c r="A124" t="str">
        <f>CONCATENATE(IF(B124="EB",CONCATENATE(IF(Cases!B124&lt;&gt;"7","EBNG","EBNL"),TEXT(Refszámok!$B$1+ROW()-2,"000000000000")),""),IF(B124="EL",CONCATENATE("E",TEXT(Refszámok!$B$2+ROW()-2,"0000000000"),"00001"),""),IF(B124="OA",CONCATENATE("EBNGOA",TEXT(Refszámok!$B$3+ROW()-2,"0000000000")),""))</f>
        <v>E000010112300001</v>
      </c>
      <c r="B124" t="str">
        <f>CONCATENATE(IF(Cases!B124="E","EL",""),IF(Cases!B124="B","EB",""),IF(Cases!B124="Q","EB",""),IF(Cases!B124="7","EB",""),IF(Cases!B124="Z","OA",""),IF(Cases!B124="3","OA",""))</f>
        <v>EL</v>
      </c>
      <c r="C124" t="str">
        <f t="shared" si="5"/>
        <v>E000010112300001</v>
      </c>
      <c r="D124" t="str">
        <f>IF(Cases!K124="Y","2018-11-10","")</f>
        <v/>
      </c>
      <c r="E124" s="5" t="str">
        <f>IF(Cases!C124="Q","BANKKÁRTYA ELSZ",IF(OR(Cases!C124="A",Cases!C124="E",Cases!C124="B",Cases!C124="K",Cases!C124="M"),CONCATENATE(IF(B124="EB",Accounts!B$7,""),IF(B124="EL",Accounts!B$8,""),IF(AND(B124="OA",Cases!B124="3"),Accounts!B$8,""),IF(AND(B124="OA",Cases!B124="Z"),Accounts!B$7,"")),CONCATENATE(IF(B124="EB",Accounts!B$9,""),IF(B124="EL",Accounts!B$10,""),IF(AND(B124="OA",Cases!B124="3"),Accounts!B$10,""),IF(AND(B124="OA",Cases!B124="Z"),Accounts!B$9,""))))</f>
        <v>Electra számlatípus-művelettípus EUR</v>
      </c>
      <c r="F124" s="5" t="str">
        <f>IF(Cases!C124="Q","0983731042101",IF(OR(Cases!C124="A",Cases!C124="E",Cases!C124="B",Cases!C124="K",Cases!C124="M"),CONCATENATE(IF(B124="EB",Accounts!C$7,""),IF(B124="EL",Accounts!C$8,""),IF(AND(B124="OA",Cases!B124="3"),Accounts!C$8,""),IF(AND(B124="OA",Cases!B124="Z"),Accounts!C$7,"")),CONCATENATE(IF(B124="EB",Accounts!C$9,""),IF(B124="EL",Accounts!C$10,""),IF(AND(B124="OA",Cases!B124="3"),Accounts!C$10,""),IF(AND(B124="OA",Cases!B124="Z"),Accounts!C$9,""))))</f>
        <v>00021018F0119</v>
      </c>
      <c r="G124" t="s">
        <v>17</v>
      </c>
      <c r="H124" s="5" t="str">
        <f t="shared" si="6"/>
        <v>Electra számlatípus-művelettípus EUR</v>
      </c>
      <c r="I124" t="s">
        <v>18</v>
      </c>
      <c r="J124" t="str">
        <f t="shared" si="7"/>
        <v>E000010112300001</v>
      </c>
      <c r="K124" t="str">
        <f t="shared" si="8"/>
        <v>E000010112300001</v>
      </c>
      <c r="L124" s="2" t="s">
        <v>22</v>
      </c>
      <c r="M124" s="2" t="str">
        <f>IF(OR(Cases!C124="A",Cases!C124="C",Cases!C124="G",Cases!C124="J",Cases!C124="O"),"DV","DA")</f>
        <v>DA</v>
      </c>
      <c r="N124" t="s">
        <v>1207</v>
      </c>
      <c r="O124" t="str">
        <f>IF(OR(Cases!C124="A",Cases!C124="B",Cases!C124="C",Cases!C124="E",Cases!C124="F",Cases!C124="I",Cases!C124="J",Cases!C124="K",Cases!C124="L",Cases!C124="Q"),"EUR","HUF")</f>
        <v>EUR</v>
      </c>
      <c r="P124" s="5" t="str">
        <f t="shared" si="9"/>
        <v>1.3</v>
      </c>
      <c r="Q124" t="str">
        <f>IF(Cases!I124="Y","INTC","")</f>
        <v/>
      </c>
      <c r="R124" t="str">
        <f>IF(OR(Cases!C124="K",Cases!C124="L"),IF(M124="DA",Accounts!B$1,CONCATENATE(
IF(B124="EB",Accounts!D$1,""
),IF(B124="EL",Accounts!F$1,""
),IF(AND(B124="OA",Cases!B124="3"),Accounts!F$1,""
),IF(AND(B124="OA",Cases!B124="Z"),Accounts!D$1,""
)
)
),IF(OR(Cases!C124="B",Cases!C124="I",Cases!C124="O",Cases!C124="J",Cases!C124="H"),IF(M124="DA",Accounts!B$4,CONCATENATE(
IF(B124="EB",Accounts!D$4,""
),IF(B124="EL",Accounts!F$4,""
),IF(AND(B124="OA",Cases!B124="3"),Accounts!F$4,""
),IF(AND(B124="OA",Cases!B124="Z"),Accounts!D$4,""
)
)
),IF(OR(Cases!C124="D",Cases!C124="G",Cases!C124="O",Cases!C124="H",Cases!C124="M",AND(Cases!D124="I",Cases!C124="C"),AND(Cases!D124="I",Cases!C124="F")),IF(M124="DA",Accounts!B$3,CONCATENATE(
IF(B124="EB",Accounts!D$3,""
),IF(B124="EL",Accounts!F$3,""
),IF(AND(B124="OA",Cases!B124="3"),Accounts!F$3,""
),IF(AND(B124="OA",Cases!B124="Z"),Accounts!D$3,""
)
)
),IF(M124="DA",Accounts!B$12,CONCATENATE(
IF(B124="EB",Accounts!D$12,""
),IF(B124="EL",Accounts!F$12,""
),IF(AND(B124="OA",Cases!B124="3"),Accounts!F$12,""
),IF(AND(B124="OA",Cases!B124="Z"),Accounts!D$12,""
)
)
)
)
))</f>
        <v>Bank kívüli Kedvezm.</v>
      </c>
      <c r="S124" t="str">
        <f>IF(OR(Cases!C124="K",Cases!C124="L"),IF(M124="DA",Accounts!C$1,CONCATENATE(
   IF(B124="EB",Accounts!E$1,""
   ),IF(B124="EL",Accounts!G$1,""
   ),IF(AND(B124="OA",Cases!B124="3"),Accounts!G$1,""
   ),IF(AND(B124="OA",Cases!B124="Z"),Accounts!E$1,""
   )
  )
 ),IF(OR(Cases!C124="B",Cases!C124="I",Cases!C124="O",Cases!C124="J",Cases!C124="H"),IF(M124="DA",Accounts!C$4,CONCATENATE(
   IF(B124="EB",Accounts!E$4,""
   ),IF(B124="EL",Accounts!G$4,""
   ),IF(AND(B124="OA",Cases!B124="3"),Accounts!G$4,""
   ),IF(AND(B124="OA",Cases!B124="Z"),Accounts!E$4,""
   )
  )
 ),IF(OR(Cases!C124="D",Cases!C124="G",Cases!C124="O",Cases!C124="H",Cases!C124="M",AND(Cases!D124="I",Cases!C124="C"),AND(Cases!D124="I",Cases!C124="F")),IF(M124="DA",Accounts!C$3,CONCATENATE(
   IF(B124="EB",Accounts!E$3,""
   ),IF(B124="EL",Accounts!G$3,""
   ),IF(AND(B124="OA",Cases!B124="3"),Accounts!G$3,""
   ),IF(AND(B124="OA",Cases!B124="Z"),Accounts!E$3,""
   )
  )
 ),IF(M124="DA",Accounts!C$12,CONCATENATE(
   IF(B124="EB",Accounts!E$12,""
   ),IF(B124="EL",Accounts!G$12,""
   ),IF(AND(B124="OA",Cases!B124="3"),Accounts!G$12,""
   ),IF(AND(B124="OA",Cases!B124="Z"),Accounts!E$12,""
   )
  )
 )
)
))</f>
        <v>HU71117490082015982100000000</v>
      </c>
      <c r="T124" t="str">
        <f>IF(Cases!F124="SHA","SLEV",IF(Cases!F124="OUR","DEBT",IF(Cases!F124="BEN","CRED","")))</f>
        <v>DEBT</v>
      </c>
      <c r="U124" s="5" t="str">
        <f>IF(Cases!H124="N","Instrukciók","")</f>
        <v/>
      </c>
      <c r="V124" s="5" t="str">
        <f>IF(Cases!E124="I","URGP","")</f>
        <v/>
      </c>
      <c r="W124" t="str">
        <f>Cases!L124</f>
        <v>Közl-393  -Elektra/Ebank KKV-KötelezettSzla FCY-FCY Bankon kívül utalás-EgyediÁrf/NonSTP-KöltsVis Indító</v>
      </c>
    </row>
    <row r="125" spans="1:23" x14ac:dyDescent="0.3">
      <c r="A125" t="str">
        <f>CONCATENATE(IF(B125="EB",CONCATENATE(IF(Cases!B125&lt;&gt;"7","EBNG","EBNL"),TEXT(Refszámok!$B$1+ROW()-2,"000000000000")),""),IF(B125="EL",CONCATENATE("E",TEXT(Refszámok!$B$2+ROW()-2,"0000000000"),"00001"),""),IF(B125="OA",CONCATENATE("EBNGOA",TEXT(Refszámok!$B$3+ROW()-2,"0000000000")),""))</f>
        <v>E000010112400001</v>
      </c>
      <c r="B125" t="str">
        <f>CONCATENATE(IF(Cases!B125="E","EL",""),IF(Cases!B125="B","EB",""),IF(Cases!B125="Q","EB",""),IF(Cases!B125="7","EB",""),IF(Cases!B125="Z","OA",""),IF(Cases!B125="3","OA",""))</f>
        <v>EL</v>
      </c>
      <c r="C125" t="str">
        <f t="shared" si="5"/>
        <v>E000010112400001</v>
      </c>
      <c r="D125" t="str">
        <f>IF(Cases!K125="Y","2018-11-10","")</f>
        <v/>
      </c>
      <c r="E125" s="5" t="str">
        <f>IF(Cases!C125="Q","BANKKÁRTYA ELSZ",IF(OR(Cases!C125="A",Cases!C125="E",Cases!C125="B",Cases!C125="K",Cases!C125="M"),CONCATENATE(IF(B125="EB",Accounts!B$7,""),IF(B125="EL",Accounts!B$8,""),IF(AND(B125="OA",Cases!B125="3"),Accounts!B$8,""),IF(AND(B125="OA",Cases!B125="Z"),Accounts!B$7,"")),CONCATENATE(IF(B125="EB",Accounts!B$9,""),IF(B125="EL",Accounts!B$10,""),IF(AND(B125="OA",Cases!B125="3"),Accounts!B$10,""),IF(AND(B125="OA",Cases!B125="Z"),Accounts!B$9,""))))</f>
        <v>Electra számlatípus-művelettípus EUR</v>
      </c>
      <c r="F125" s="5" t="str">
        <f>IF(Cases!C125="Q","0983731042101",IF(OR(Cases!C125="A",Cases!C125="E",Cases!C125="B",Cases!C125="K",Cases!C125="M"),CONCATENATE(IF(B125="EB",Accounts!C$7,""),IF(B125="EL",Accounts!C$8,""),IF(AND(B125="OA",Cases!B125="3"),Accounts!C$8,""),IF(AND(B125="OA",Cases!B125="Z"),Accounts!C$7,"")),CONCATENATE(IF(B125="EB",Accounts!C$9,""),IF(B125="EL",Accounts!C$10,""),IF(AND(B125="OA",Cases!B125="3"),Accounts!C$10,""),IF(AND(B125="OA",Cases!B125="Z"),Accounts!C$9,""))))</f>
        <v>00021018F0119</v>
      </c>
      <c r="G125" t="s">
        <v>17</v>
      </c>
      <c r="H125" s="5" t="str">
        <f t="shared" si="6"/>
        <v>Electra számlatípus-művelettípus EUR</v>
      </c>
      <c r="I125" t="s">
        <v>18</v>
      </c>
      <c r="J125" t="str">
        <f t="shared" si="7"/>
        <v>E000010112400001</v>
      </c>
      <c r="K125" t="str">
        <f t="shared" si="8"/>
        <v>E000010112400001</v>
      </c>
      <c r="L125" s="2" t="s">
        <v>22</v>
      </c>
      <c r="M125" s="2" t="str">
        <f>IF(OR(Cases!C125="A",Cases!C125="C",Cases!C125="G",Cases!C125="J",Cases!C125="O"),"DV","DA")</f>
        <v>DA</v>
      </c>
      <c r="N125" t="s">
        <v>1207</v>
      </c>
      <c r="O125" t="str">
        <f>IF(OR(Cases!C125="A",Cases!C125="B",Cases!C125="C",Cases!C125="E",Cases!C125="F",Cases!C125="I",Cases!C125="J",Cases!C125="K",Cases!C125="L",Cases!C125="Q"),"EUR","HUF")</f>
        <v>EUR</v>
      </c>
      <c r="P125" s="5" t="str">
        <f t="shared" si="9"/>
        <v>1.3</v>
      </c>
      <c r="Q125" t="str">
        <f>IF(Cases!I125="Y","INTC","")</f>
        <v/>
      </c>
      <c r="R125" t="str">
        <f>IF(OR(Cases!C125="K",Cases!C125="L"),IF(M125="DA",Accounts!B$1,CONCATENATE(
IF(B125="EB",Accounts!D$1,""
),IF(B125="EL",Accounts!F$1,""
),IF(AND(B125="OA",Cases!B125="3"),Accounts!F$1,""
),IF(AND(B125="OA",Cases!B125="Z"),Accounts!D$1,""
)
)
),IF(OR(Cases!C125="B",Cases!C125="I",Cases!C125="O",Cases!C125="J",Cases!C125="H"),IF(M125="DA",Accounts!B$4,CONCATENATE(
IF(B125="EB",Accounts!D$4,""
),IF(B125="EL",Accounts!F$4,""
),IF(AND(B125="OA",Cases!B125="3"),Accounts!F$4,""
),IF(AND(B125="OA",Cases!B125="Z"),Accounts!D$4,""
)
)
),IF(OR(Cases!C125="D",Cases!C125="G",Cases!C125="O",Cases!C125="H",Cases!C125="M",AND(Cases!D125="I",Cases!C125="C"),AND(Cases!D125="I",Cases!C125="F")),IF(M125="DA",Accounts!B$3,CONCATENATE(
IF(B125="EB",Accounts!D$3,""
),IF(B125="EL",Accounts!F$3,""
),IF(AND(B125="OA",Cases!B125="3"),Accounts!F$3,""
),IF(AND(B125="OA",Cases!B125="Z"),Accounts!D$3,""
)
)
),IF(M125="DA",Accounts!B$12,CONCATENATE(
IF(B125="EB",Accounts!D$12,""
),IF(B125="EL",Accounts!F$12,""
),IF(AND(B125="OA",Cases!B125="3"),Accounts!F$12,""
),IF(AND(B125="OA",Cases!B125="Z"),Accounts!D$12,""
)
)
)
)
))</f>
        <v>Bank kívüli Kedvezm.</v>
      </c>
      <c r="S125" t="str">
        <f>IF(OR(Cases!C125="K",Cases!C125="L"),IF(M125="DA",Accounts!C$1,CONCATENATE(
   IF(B125="EB",Accounts!E$1,""
   ),IF(B125="EL",Accounts!G$1,""
   ),IF(AND(B125="OA",Cases!B125="3"),Accounts!G$1,""
   ),IF(AND(B125="OA",Cases!B125="Z"),Accounts!E$1,""
   )
  )
 ),IF(OR(Cases!C125="B",Cases!C125="I",Cases!C125="O",Cases!C125="J",Cases!C125="H"),IF(M125="DA",Accounts!C$4,CONCATENATE(
   IF(B125="EB",Accounts!E$4,""
   ),IF(B125="EL",Accounts!G$4,""
   ),IF(AND(B125="OA",Cases!B125="3"),Accounts!G$4,""
   ),IF(AND(B125="OA",Cases!B125="Z"),Accounts!E$4,""
   )
  )
 ),IF(OR(Cases!C125="D",Cases!C125="G",Cases!C125="O",Cases!C125="H",Cases!C125="M",AND(Cases!D125="I",Cases!C125="C"),AND(Cases!D125="I",Cases!C125="F")),IF(M125="DA",Accounts!C$3,CONCATENATE(
   IF(B125="EB",Accounts!E$3,""
   ),IF(B125="EL",Accounts!G$3,""
   ),IF(AND(B125="OA",Cases!B125="3"),Accounts!G$3,""
   ),IF(AND(B125="OA",Cases!B125="Z"),Accounts!E$3,""
   )
  )
 ),IF(M125="DA",Accounts!C$12,CONCATENATE(
   IF(B125="EB",Accounts!E$12,""
   ),IF(B125="EL",Accounts!G$12,""
   ),IF(AND(B125="OA",Cases!B125="3"),Accounts!G$12,""
   ),IF(AND(B125="OA",Cases!B125="Z"),Accounts!E$12,""
   )
  )
 )
)
))</f>
        <v>HU71117490082015982100000000</v>
      </c>
      <c r="T125" t="str">
        <f>IF(Cases!F125="SHA","SLEV",IF(Cases!F125="OUR","DEBT",IF(Cases!F125="BEN","CRED","")))</f>
        <v>CRED</v>
      </c>
      <c r="U125" s="5" t="str">
        <f>IF(Cases!H125="N","Instrukciók","")</f>
        <v/>
      </c>
      <c r="V125" s="5" t="str">
        <f>IF(Cases!E125="I","URGP","")</f>
        <v/>
      </c>
      <c r="W125" t="str">
        <f>Cases!L125</f>
        <v>Közl-394  -Elektra/Ebank KKV-KötelezettSzla FCY-FCY Bankon kívül utalás-EgyediÁrf/NonSTP-KöltsVis Kedvezm</v>
      </c>
    </row>
    <row r="126" spans="1:23" x14ac:dyDescent="0.3">
      <c r="A126" t="str">
        <f>CONCATENATE(IF(B126="EB",CONCATENATE(IF(Cases!B126&lt;&gt;"7","EBNG","EBNL"),TEXT(Refszámok!$B$1+ROW()-2,"000000000000")),""),IF(B126="EL",CONCATENATE("E",TEXT(Refszámok!$B$2+ROW()-2,"0000000000"),"00001"),""),IF(B126="OA",CONCATENATE("EBNGOA",TEXT(Refszámok!$B$3+ROW()-2,"0000000000")),""))</f>
        <v>E000010112500001</v>
      </c>
      <c r="B126" t="str">
        <f>CONCATENATE(IF(Cases!B126="E","EL",""),IF(Cases!B126="B","EB",""),IF(Cases!B126="Q","EB",""),IF(Cases!B126="7","EB",""),IF(Cases!B126="Z","OA",""),IF(Cases!B126="3","OA",""))</f>
        <v>EL</v>
      </c>
      <c r="C126" t="str">
        <f t="shared" si="5"/>
        <v>E000010112500001</v>
      </c>
      <c r="D126" t="str">
        <f>IF(Cases!K126="Y","2018-11-10","")</f>
        <v/>
      </c>
      <c r="E126" s="5" t="str">
        <f>IF(Cases!C126="Q","BANKKÁRTYA ELSZ",IF(OR(Cases!C126="A",Cases!C126="E",Cases!C126="B",Cases!C126="K",Cases!C126="M"),CONCATENATE(IF(B126="EB",Accounts!B$7,""),IF(B126="EL",Accounts!B$8,""),IF(AND(B126="OA",Cases!B126="3"),Accounts!B$8,""),IF(AND(B126="OA",Cases!B126="Z"),Accounts!B$7,"")),CONCATENATE(IF(B126="EB",Accounts!B$9,""),IF(B126="EL",Accounts!B$10,""),IF(AND(B126="OA",Cases!B126="3"),Accounts!B$10,""),IF(AND(B126="OA",Cases!B126="Z"),Accounts!B$9,""))))</f>
        <v>Electra számlatípus-művelettípus EUR</v>
      </c>
      <c r="F126" s="5" t="str">
        <f>IF(Cases!C126="Q","0983731042101",IF(OR(Cases!C126="A",Cases!C126="E",Cases!C126="B",Cases!C126="K",Cases!C126="M"),CONCATENATE(IF(B126="EB",Accounts!C$7,""),IF(B126="EL",Accounts!C$8,""),IF(AND(B126="OA",Cases!B126="3"),Accounts!C$8,""),IF(AND(B126="OA",Cases!B126="Z"),Accounts!C$7,"")),CONCATENATE(IF(B126="EB",Accounts!C$9,""),IF(B126="EL",Accounts!C$10,""),IF(AND(B126="OA",Cases!B126="3"),Accounts!C$10,""),IF(AND(B126="OA",Cases!B126="Z"),Accounts!C$9,""))))</f>
        <v>00021018F0119</v>
      </c>
      <c r="G126" t="s">
        <v>17</v>
      </c>
      <c r="H126" s="5" t="str">
        <f t="shared" si="6"/>
        <v>Electra számlatípus-művelettípus EUR</v>
      </c>
      <c r="I126" t="s">
        <v>18</v>
      </c>
      <c r="J126" t="str">
        <f t="shared" si="7"/>
        <v>E000010112500001</v>
      </c>
      <c r="K126" t="str">
        <f t="shared" si="8"/>
        <v>E000010112500001</v>
      </c>
      <c r="L126" s="2" t="s">
        <v>22</v>
      </c>
      <c r="M126" s="2" t="str">
        <f>IF(OR(Cases!C126="A",Cases!C126="C",Cases!C126="G",Cases!C126="J",Cases!C126="O"),"DV","DA")</f>
        <v>DA</v>
      </c>
      <c r="N126" t="s">
        <v>1207</v>
      </c>
      <c r="O126" t="str">
        <f>IF(OR(Cases!C126="A",Cases!C126="B",Cases!C126="C",Cases!C126="E",Cases!C126="F",Cases!C126="I",Cases!C126="J",Cases!C126="K",Cases!C126="L",Cases!C126="Q"),"EUR","HUF")</f>
        <v>EUR</v>
      </c>
      <c r="P126" s="5" t="str">
        <f t="shared" si="9"/>
        <v>1.3</v>
      </c>
      <c r="Q126" t="str">
        <f>IF(Cases!I126="Y","INTC","")</f>
        <v>INTC</v>
      </c>
      <c r="R126" t="str">
        <f>IF(OR(Cases!C126="K",Cases!C126="L"),IF(M126="DA",Accounts!B$1,CONCATENATE(
IF(B126="EB",Accounts!D$1,""
),IF(B126="EL",Accounts!F$1,""
),IF(AND(B126="OA",Cases!B126="3"),Accounts!F$1,""
),IF(AND(B126="OA",Cases!B126="Z"),Accounts!D$1,""
)
)
),IF(OR(Cases!C126="B",Cases!C126="I",Cases!C126="O",Cases!C126="J",Cases!C126="H"),IF(M126="DA",Accounts!B$4,CONCATENATE(
IF(B126="EB",Accounts!D$4,""
),IF(B126="EL",Accounts!F$4,""
),IF(AND(B126="OA",Cases!B126="3"),Accounts!F$4,""
),IF(AND(B126="OA",Cases!B126="Z"),Accounts!D$4,""
)
)
),IF(OR(Cases!C126="D",Cases!C126="G",Cases!C126="O",Cases!C126="H",Cases!C126="M",AND(Cases!D126="I",Cases!C126="C"),AND(Cases!D126="I",Cases!C126="F")),IF(M126="DA",Accounts!B$3,CONCATENATE(
IF(B126="EB",Accounts!D$3,""
),IF(B126="EL",Accounts!F$3,""
),IF(AND(B126="OA",Cases!B126="3"),Accounts!F$3,""
),IF(AND(B126="OA",Cases!B126="Z"),Accounts!D$3,""
)
)
),IF(M126="DA",Accounts!B$12,CONCATENATE(
IF(B126="EB",Accounts!D$12,""
),IF(B126="EL",Accounts!F$12,""
),IF(AND(B126="OA",Cases!B126="3"),Accounts!F$12,""
),IF(AND(B126="OA",Cases!B126="Z"),Accounts!D$12,""
)
)
)
)
))</f>
        <v>Bank kívüli Kedvezm.</v>
      </c>
      <c r="S126" t="str">
        <f>IF(OR(Cases!C126="K",Cases!C126="L"),IF(M126="DA",Accounts!C$1,CONCATENATE(
   IF(B126="EB",Accounts!E$1,""
   ),IF(B126="EL",Accounts!G$1,""
   ),IF(AND(B126="OA",Cases!B126="3"),Accounts!G$1,""
   ),IF(AND(B126="OA",Cases!B126="Z"),Accounts!E$1,""
   )
  )
 ),IF(OR(Cases!C126="B",Cases!C126="I",Cases!C126="O",Cases!C126="J",Cases!C126="H"),IF(M126="DA",Accounts!C$4,CONCATENATE(
   IF(B126="EB",Accounts!E$4,""
   ),IF(B126="EL",Accounts!G$4,""
   ),IF(AND(B126="OA",Cases!B126="3"),Accounts!G$4,""
   ),IF(AND(B126="OA",Cases!B126="Z"),Accounts!E$4,""
   )
  )
 ),IF(OR(Cases!C126="D",Cases!C126="G",Cases!C126="O",Cases!C126="H",Cases!C126="M",AND(Cases!D126="I",Cases!C126="C"),AND(Cases!D126="I",Cases!C126="F")),IF(M126="DA",Accounts!C$3,CONCATENATE(
   IF(B126="EB",Accounts!E$3,""
   ),IF(B126="EL",Accounts!G$3,""
   ),IF(AND(B126="OA",Cases!B126="3"),Accounts!G$3,""
   ),IF(AND(B126="OA",Cases!B126="Z"),Accounts!E$3,""
   )
  )
 ),IF(M126="DA",Accounts!C$12,CONCATENATE(
   IF(B126="EB",Accounts!E$12,""
   ),IF(B126="EL",Accounts!G$12,""
   ),IF(AND(B126="OA",Cases!B126="3"),Accounts!G$12,""
   ),IF(AND(B126="OA",Cases!B126="Z"),Accounts!E$12,""
   )
  )
 )
)
))</f>
        <v>HU71117490082015982100000000</v>
      </c>
      <c r="T126" t="str">
        <f>IF(Cases!F126="SHA","SLEV",IF(Cases!F126="OUR","DEBT",IF(Cases!F126="BEN","CRED","")))</f>
        <v>SLEV</v>
      </c>
      <c r="U126" s="5" t="str">
        <f>IF(Cases!H126="N","Instrukciók","")</f>
        <v/>
      </c>
      <c r="V126" s="5" t="str">
        <f>IF(Cases!E126="I","URGP","")</f>
        <v/>
      </c>
      <c r="W126" t="str">
        <f>Cases!L126</f>
        <v>Közl-40F  -Elektra/Ebank KKV-KötelezettSzla FCY-FCY Bankon kívül utalás-InterCompany-EgyediÁrf/NonSTP-KöltsVis Osztott</v>
      </c>
    </row>
    <row r="127" spans="1:23" x14ac:dyDescent="0.3">
      <c r="A127" t="str">
        <f>CONCATENATE(IF(B127="EB",CONCATENATE(IF(Cases!B127&lt;&gt;"7","EBNG","EBNL"),TEXT(Refszámok!$B$1+ROW()-2,"000000000000")),""),IF(B127="EL",CONCATENATE("E",TEXT(Refszámok!$B$2+ROW()-2,"0000000000"),"00001"),""),IF(B127="OA",CONCATENATE("EBNGOA",TEXT(Refszámok!$B$3+ROW()-2,"0000000000")),""))</f>
        <v>E000010112600001</v>
      </c>
      <c r="B127" t="str">
        <f>CONCATENATE(IF(Cases!B127="E","EL",""),IF(Cases!B127="B","EB",""),IF(Cases!B127="Q","EB",""),IF(Cases!B127="7","EB",""),IF(Cases!B127="Z","OA",""),IF(Cases!B127="3","OA",""))</f>
        <v>EL</v>
      </c>
      <c r="C127" t="str">
        <f t="shared" si="5"/>
        <v>E000010112600001</v>
      </c>
      <c r="D127" t="str">
        <f>IF(Cases!K127="Y","2018-11-10","")</f>
        <v/>
      </c>
      <c r="E127" s="5" t="str">
        <f>IF(Cases!C127="Q","BANKKÁRTYA ELSZ",IF(OR(Cases!C127="A",Cases!C127="E",Cases!C127="B",Cases!C127="K",Cases!C127="M"),CONCATENATE(IF(B127="EB",Accounts!B$7,""),IF(B127="EL",Accounts!B$8,""),IF(AND(B127="OA",Cases!B127="3"),Accounts!B$8,""),IF(AND(B127="OA",Cases!B127="Z"),Accounts!B$7,"")),CONCATENATE(IF(B127="EB",Accounts!B$9,""),IF(B127="EL",Accounts!B$10,""),IF(AND(B127="OA",Cases!B127="3"),Accounts!B$10,""),IF(AND(B127="OA",Cases!B127="Z"),Accounts!B$9,""))))</f>
        <v>Electra számlatípus-művelettípus EUR</v>
      </c>
      <c r="F127" s="5" t="str">
        <f>IF(Cases!C127="Q","0983731042101",IF(OR(Cases!C127="A",Cases!C127="E",Cases!C127="B",Cases!C127="K",Cases!C127="M"),CONCATENATE(IF(B127="EB",Accounts!C$7,""),IF(B127="EL",Accounts!C$8,""),IF(AND(B127="OA",Cases!B127="3"),Accounts!C$8,""),IF(AND(B127="OA",Cases!B127="Z"),Accounts!C$7,"")),CONCATENATE(IF(B127="EB",Accounts!C$9,""),IF(B127="EL",Accounts!C$10,""),IF(AND(B127="OA",Cases!B127="3"),Accounts!C$10,""),IF(AND(B127="OA",Cases!B127="Z"),Accounts!C$9,""))))</f>
        <v>00021018F0119</v>
      </c>
      <c r="G127" t="s">
        <v>17</v>
      </c>
      <c r="H127" s="5" t="str">
        <f t="shared" si="6"/>
        <v>Electra számlatípus-művelettípus EUR</v>
      </c>
      <c r="I127" t="s">
        <v>18</v>
      </c>
      <c r="J127" t="str">
        <f t="shared" si="7"/>
        <v>E000010112600001</v>
      </c>
      <c r="K127" t="str">
        <f t="shared" si="8"/>
        <v>E000010112600001</v>
      </c>
      <c r="L127" s="2" t="s">
        <v>22</v>
      </c>
      <c r="M127" s="2" t="str">
        <f>IF(OR(Cases!C127="A",Cases!C127="C",Cases!C127="G",Cases!C127="J",Cases!C127="O"),"DV","DA")</f>
        <v>DA</v>
      </c>
      <c r="N127" t="s">
        <v>1207</v>
      </c>
      <c r="O127" t="str">
        <f>IF(OR(Cases!C127="A",Cases!C127="B",Cases!C127="C",Cases!C127="E",Cases!C127="F",Cases!C127="I",Cases!C127="J",Cases!C127="K",Cases!C127="L",Cases!C127="Q"),"EUR","HUF")</f>
        <v>EUR</v>
      </c>
      <c r="P127" s="5" t="str">
        <f t="shared" si="9"/>
        <v>1.3</v>
      </c>
      <c r="Q127" t="str">
        <f>IF(Cases!I127="Y","INTC","")</f>
        <v>INTC</v>
      </c>
      <c r="R127" t="str">
        <f>IF(OR(Cases!C127="K",Cases!C127="L"),IF(M127="DA",Accounts!B$1,CONCATENATE(
IF(B127="EB",Accounts!D$1,""
),IF(B127="EL",Accounts!F$1,""
),IF(AND(B127="OA",Cases!B127="3"),Accounts!F$1,""
),IF(AND(B127="OA",Cases!B127="Z"),Accounts!D$1,""
)
)
),IF(OR(Cases!C127="B",Cases!C127="I",Cases!C127="O",Cases!C127="J",Cases!C127="H"),IF(M127="DA",Accounts!B$4,CONCATENATE(
IF(B127="EB",Accounts!D$4,""
),IF(B127="EL",Accounts!F$4,""
),IF(AND(B127="OA",Cases!B127="3"),Accounts!F$4,""
),IF(AND(B127="OA",Cases!B127="Z"),Accounts!D$4,""
)
)
),IF(OR(Cases!C127="D",Cases!C127="G",Cases!C127="O",Cases!C127="H",Cases!C127="M",AND(Cases!D127="I",Cases!C127="C"),AND(Cases!D127="I",Cases!C127="F")),IF(M127="DA",Accounts!B$3,CONCATENATE(
IF(B127="EB",Accounts!D$3,""
),IF(B127="EL",Accounts!F$3,""
),IF(AND(B127="OA",Cases!B127="3"),Accounts!F$3,""
),IF(AND(B127="OA",Cases!B127="Z"),Accounts!D$3,""
)
)
),IF(M127="DA",Accounts!B$12,CONCATENATE(
IF(B127="EB",Accounts!D$12,""
),IF(B127="EL",Accounts!F$12,""
),IF(AND(B127="OA",Cases!B127="3"),Accounts!F$12,""
),IF(AND(B127="OA",Cases!B127="Z"),Accounts!D$12,""
)
)
)
)
))</f>
        <v>Bank kívüli Kedvezm.</v>
      </c>
      <c r="S127" t="str">
        <f>IF(OR(Cases!C127="K",Cases!C127="L"),IF(M127="DA",Accounts!C$1,CONCATENATE(
   IF(B127="EB",Accounts!E$1,""
   ),IF(B127="EL",Accounts!G$1,""
   ),IF(AND(B127="OA",Cases!B127="3"),Accounts!G$1,""
   ),IF(AND(B127="OA",Cases!B127="Z"),Accounts!E$1,""
   )
  )
 ),IF(OR(Cases!C127="B",Cases!C127="I",Cases!C127="O",Cases!C127="J",Cases!C127="H"),IF(M127="DA",Accounts!C$4,CONCATENATE(
   IF(B127="EB",Accounts!E$4,""
   ),IF(B127="EL",Accounts!G$4,""
   ),IF(AND(B127="OA",Cases!B127="3"),Accounts!G$4,""
   ),IF(AND(B127="OA",Cases!B127="Z"),Accounts!E$4,""
   )
  )
 ),IF(OR(Cases!C127="D",Cases!C127="G",Cases!C127="O",Cases!C127="H",Cases!C127="M",AND(Cases!D127="I",Cases!C127="C"),AND(Cases!D127="I",Cases!C127="F")),IF(M127="DA",Accounts!C$3,CONCATENATE(
   IF(B127="EB",Accounts!E$3,""
   ),IF(B127="EL",Accounts!G$3,""
   ),IF(AND(B127="OA",Cases!B127="3"),Accounts!G$3,""
   ),IF(AND(B127="OA",Cases!B127="Z"),Accounts!E$3,""
   )
  )
 ),IF(M127="DA",Accounts!C$12,CONCATENATE(
   IF(B127="EB",Accounts!E$12,""
   ),IF(B127="EL",Accounts!G$12,""
   ),IF(AND(B127="OA",Cases!B127="3"),Accounts!G$12,""
   ),IF(AND(B127="OA",Cases!B127="Z"),Accounts!E$12,""
   )
  )
 )
)
))</f>
        <v>HU71117490082015982100000000</v>
      </c>
      <c r="T127" t="str">
        <f>IF(Cases!F127="SHA","SLEV",IF(Cases!F127="OUR","DEBT",IF(Cases!F127="BEN","CRED","")))</f>
        <v>DEBT</v>
      </c>
      <c r="U127" s="5" t="str">
        <f>IF(Cases!H127="N","Instrukciók","")</f>
        <v/>
      </c>
      <c r="V127" s="5" t="str">
        <f>IF(Cases!E127="I","URGP","")</f>
        <v/>
      </c>
      <c r="W127" t="str">
        <f>Cases!L127</f>
        <v>Közl-40G -Elektra/Ebank KKV-KötelezettSzla FCY-FCY Bankon kívül utalás-InterCompany-EgyediÁrf/NonSTP-KöltsVis Indító</v>
      </c>
    </row>
    <row r="128" spans="1:23" x14ac:dyDescent="0.3">
      <c r="A128" t="str">
        <f>CONCATENATE(IF(B128="EB",CONCATENATE(IF(Cases!B128&lt;&gt;"7","EBNG","EBNL"),TEXT(Refszámok!$B$1+ROW()-2,"000000000000")),""),IF(B128="EL",CONCATENATE("E",TEXT(Refszámok!$B$2+ROW()-2,"0000000000"),"00001"),""),IF(B128="OA",CONCATENATE("EBNGOA",TEXT(Refszámok!$B$3+ROW()-2,"0000000000")),""))</f>
        <v>E000010112700001</v>
      </c>
      <c r="B128" t="str">
        <f>CONCATENATE(IF(Cases!B128="E","EL",""),IF(Cases!B128="B","EB",""),IF(Cases!B128="Q","EB",""),IF(Cases!B128="7","EB",""),IF(Cases!B128="Z","OA",""),IF(Cases!B128="3","OA",""))</f>
        <v>EL</v>
      </c>
      <c r="C128" t="str">
        <f t="shared" si="5"/>
        <v>E000010112700001</v>
      </c>
      <c r="D128" t="str">
        <f>IF(Cases!K128="Y","2018-11-10","")</f>
        <v/>
      </c>
      <c r="E128" s="5" t="str">
        <f>IF(Cases!C128="Q","BANKKÁRTYA ELSZ",IF(OR(Cases!C128="A",Cases!C128="E",Cases!C128="B",Cases!C128="K",Cases!C128="M"),CONCATENATE(IF(B128="EB",Accounts!B$7,""),IF(B128="EL",Accounts!B$8,""),IF(AND(B128="OA",Cases!B128="3"),Accounts!B$8,""),IF(AND(B128="OA",Cases!B128="Z"),Accounts!B$7,"")),CONCATENATE(IF(B128="EB",Accounts!B$9,""),IF(B128="EL",Accounts!B$10,""),IF(AND(B128="OA",Cases!B128="3"),Accounts!B$10,""),IF(AND(B128="OA",Cases!B128="Z"),Accounts!B$9,""))))</f>
        <v>Electra számlatípus-művelettípus EUR</v>
      </c>
      <c r="F128" s="5" t="str">
        <f>IF(Cases!C128="Q","0983731042101",IF(OR(Cases!C128="A",Cases!C128="E",Cases!C128="B",Cases!C128="K",Cases!C128="M"),CONCATENATE(IF(B128="EB",Accounts!C$7,""),IF(B128="EL",Accounts!C$8,""),IF(AND(B128="OA",Cases!B128="3"),Accounts!C$8,""),IF(AND(B128="OA",Cases!B128="Z"),Accounts!C$7,"")),CONCATENATE(IF(B128="EB",Accounts!C$9,""),IF(B128="EL",Accounts!C$10,""),IF(AND(B128="OA",Cases!B128="3"),Accounts!C$10,""),IF(AND(B128="OA",Cases!B128="Z"),Accounts!C$9,""))))</f>
        <v>00021018F0119</v>
      </c>
      <c r="G128" t="s">
        <v>17</v>
      </c>
      <c r="H128" s="5" t="str">
        <f t="shared" si="6"/>
        <v>Electra számlatípus-művelettípus EUR</v>
      </c>
      <c r="I128" t="s">
        <v>18</v>
      </c>
      <c r="J128" t="str">
        <f t="shared" si="7"/>
        <v>E000010112700001</v>
      </c>
      <c r="K128" t="str">
        <f t="shared" si="8"/>
        <v>E000010112700001</v>
      </c>
      <c r="L128" s="2" t="s">
        <v>22</v>
      </c>
      <c r="M128" s="2" t="str">
        <f>IF(OR(Cases!C128="A",Cases!C128="C",Cases!C128="G",Cases!C128="J",Cases!C128="O"),"DV","DA")</f>
        <v>DA</v>
      </c>
      <c r="N128" t="s">
        <v>1207</v>
      </c>
      <c r="O128" t="str">
        <f>IF(OR(Cases!C128="A",Cases!C128="B",Cases!C128="C",Cases!C128="E",Cases!C128="F",Cases!C128="I",Cases!C128="J",Cases!C128="K",Cases!C128="L",Cases!C128="Q"),"EUR","HUF")</f>
        <v>EUR</v>
      </c>
      <c r="P128" s="5" t="str">
        <f t="shared" si="9"/>
        <v>1.3</v>
      </c>
      <c r="Q128" t="str">
        <f>IF(Cases!I128="Y","INTC","")</f>
        <v>INTC</v>
      </c>
      <c r="R128" t="str">
        <f>IF(OR(Cases!C128="K",Cases!C128="L"),IF(M128="DA",Accounts!B$1,CONCATENATE(
IF(B128="EB",Accounts!D$1,""
),IF(B128="EL",Accounts!F$1,""
),IF(AND(B128="OA",Cases!B128="3"),Accounts!F$1,""
),IF(AND(B128="OA",Cases!B128="Z"),Accounts!D$1,""
)
)
),IF(OR(Cases!C128="B",Cases!C128="I",Cases!C128="O",Cases!C128="J",Cases!C128="H"),IF(M128="DA",Accounts!B$4,CONCATENATE(
IF(B128="EB",Accounts!D$4,""
),IF(B128="EL",Accounts!F$4,""
),IF(AND(B128="OA",Cases!B128="3"),Accounts!F$4,""
),IF(AND(B128="OA",Cases!B128="Z"),Accounts!D$4,""
)
)
),IF(OR(Cases!C128="D",Cases!C128="G",Cases!C128="O",Cases!C128="H",Cases!C128="M",AND(Cases!D128="I",Cases!C128="C"),AND(Cases!D128="I",Cases!C128="F")),IF(M128="DA",Accounts!B$3,CONCATENATE(
IF(B128="EB",Accounts!D$3,""
),IF(B128="EL",Accounts!F$3,""
),IF(AND(B128="OA",Cases!B128="3"),Accounts!F$3,""
),IF(AND(B128="OA",Cases!B128="Z"),Accounts!D$3,""
)
)
),IF(M128="DA",Accounts!B$12,CONCATENATE(
IF(B128="EB",Accounts!D$12,""
),IF(B128="EL",Accounts!F$12,""
),IF(AND(B128="OA",Cases!B128="3"),Accounts!F$12,""
),IF(AND(B128="OA",Cases!B128="Z"),Accounts!D$12,""
)
)
)
)
))</f>
        <v>Bank kívüli Kedvezm.</v>
      </c>
      <c r="S128" t="str">
        <f>IF(OR(Cases!C128="K",Cases!C128="L"),IF(M128="DA",Accounts!C$1,CONCATENATE(
   IF(B128="EB",Accounts!E$1,""
   ),IF(B128="EL",Accounts!G$1,""
   ),IF(AND(B128="OA",Cases!B128="3"),Accounts!G$1,""
   ),IF(AND(B128="OA",Cases!B128="Z"),Accounts!E$1,""
   )
  )
 ),IF(OR(Cases!C128="B",Cases!C128="I",Cases!C128="O",Cases!C128="J",Cases!C128="H"),IF(M128="DA",Accounts!C$4,CONCATENATE(
   IF(B128="EB",Accounts!E$4,""
   ),IF(B128="EL",Accounts!G$4,""
   ),IF(AND(B128="OA",Cases!B128="3"),Accounts!G$4,""
   ),IF(AND(B128="OA",Cases!B128="Z"),Accounts!E$4,""
   )
  )
 ),IF(OR(Cases!C128="D",Cases!C128="G",Cases!C128="O",Cases!C128="H",Cases!C128="M",AND(Cases!D128="I",Cases!C128="C"),AND(Cases!D128="I",Cases!C128="F")),IF(M128="DA",Accounts!C$3,CONCATENATE(
   IF(B128="EB",Accounts!E$3,""
   ),IF(B128="EL",Accounts!G$3,""
   ),IF(AND(B128="OA",Cases!B128="3"),Accounts!G$3,""
   ),IF(AND(B128="OA",Cases!B128="Z"),Accounts!E$3,""
   )
  )
 ),IF(M128="DA",Accounts!C$12,CONCATENATE(
   IF(B128="EB",Accounts!E$12,""
   ),IF(B128="EL",Accounts!G$12,""
   ),IF(AND(B128="OA",Cases!B128="3"),Accounts!G$12,""
   ),IF(AND(B128="OA",Cases!B128="Z"),Accounts!E$12,""
   )
  )
 )
)
))</f>
        <v>HU71117490082015982100000000</v>
      </c>
      <c r="T128" t="str">
        <f>IF(Cases!F128="SHA","SLEV",IF(Cases!F128="OUR","DEBT",IF(Cases!F128="BEN","CRED","")))</f>
        <v>CRED</v>
      </c>
      <c r="U128" s="5" t="str">
        <f>IF(Cases!H128="N","Instrukciók","")</f>
        <v/>
      </c>
      <c r="V128" s="5" t="str">
        <f>IF(Cases!E128="I","URGP","")</f>
        <v/>
      </c>
      <c r="W128" t="str">
        <f>Cases!L128</f>
        <v>Közl-40H -Elektra/Ebank KKV-KötelezettSzla FCY-FCY Bankon kívül utalás-InterCompany-EgyediÁrf/NonSTP-KöltsVis Kedvezm</v>
      </c>
    </row>
    <row r="129" spans="1:23" x14ac:dyDescent="0.3">
      <c r="A129" t="str">
        <f>CONCATENATE(IF(B129="EB",CONCATENATE(IF(Cases!B129&lt;&gt;"7","EBNG","EBNL"),TEXT(Refszámok!$B$1+ROW()-2,"000000000000")),""),IF(B129="EL",CONCATENATE("E",TEXT(Refszámok!$B$2+ROW()-2,"0000000000"),"00001"),""),IF(B129="OA",CONCATENATE("EBNGOA",TEXT(Refszámok!$B$3+ROW()-2,"0000000000")),""))</f>
        <v>E000010112800001</v>
      </c>
      <c r="B129" t="str">
        <f>CONCATENATE(IF(Cases!B129="E","EL",""),IF(Cases!B129="B","EB",""),IF(Cases!B129="Q","EB",""),IF(Cases!B129="7","EB",""),IF(Cases!B129="Z","OA",""),IF(Cases!B129="3","OA",""))</f>
        <v>EL</v>
      </c>
      <c r="C129" t="str">
        <f t="shared" si="5"/>
        <v>E000010112800001</v>
      </c>
      <c r="D129" t="str">
        <f>IF(Cases!K129="Y","2018-11-10","")</f>
        <v/>
      </c>
      <c r="E129" s="5" t="str">
        <f>IF(Cases!C129="Q","BANKKÁRTYA ELSZ",IF(OR(Cases!C129="A",Cases!C129="E",Cases!C129="B",Cases!C129="K",Cases!C129="M"),CONCATENATE(IF(B129="EB",Accounts!B$7,""),IF(B129="EL",Accounts!B$8,""),IF(AND(B129="OA",Cases!B129="3"),Accounts!B$8,""),IF(AND(B129="OA",Cases!B129="Z"),Accounts!B$7,"")),CONCATENATE(IF(B129="EB",Accounts!B$9,""),IF(B129="EL",Accounts!B$10,""),IF(AND(B129="OA",Cases!B129="3"),Accounts!B$10,""),IF(AND(B129="OA",Cases!B129="Z"),Accounts!B$9,""))))</f>
        <v>Electra számlatípus-művelettípus EUR</v>
      </c>
      <c r="F129" s="5" t="str">
        <f>IF(Cases!C129="Q","0983731042101",IF(OR(Cases!C129="A",Cases!C129="E",Cases!C129="B",Cases!C129="K",Cases!C129="M"),CONCATENATE(IF(B129="EB",Accounts!C$7,""),IF(B129="EL",Accounts!C$8,""),IF(AND(B129="OA",Cases!B129="3"),Accounts!C$8,""),IF(AND(B129="OA",Cases!B129="Z"),Accounts!C$7,"")),CONCATENATE(IF(B129="EB",Accounts!C$9,""),IF(B129="EL",Accounts!C$10,""),IF(AND(B129="OA",Cases!B129="3"),Accounts!C$10,""),IF(AND(B129="OA",Cases!B129="Z"),Accounts!C$9,""))))</f>
        <v>00021018F0119</v>
      </c>
      <c r="G129" t="s">
        <v>17</v>
      </c>
      <c r="H129" s="5" t="str">
        <f t="shared" si="6"/>
        <v>Electra számlatípus-művelettípus EUR</v>
      </c>
      <c r="I129" t="s">
        <v>18</v>
      </c>
      <c r="J129" t="str">
        <f t="shared" si="7"/>
        <v>E000010112800001</v>
      </c>
      <c r="K129" t="str">
        <f t="shared" si="8"/>
        <v>E000010112800001</v>
      </c>
      <c r="L129" s="2" t="s">
        <v>22</v>
      </c>
      <c r="M129" s="2" t="str">
        <f>IF(OR(Cases!C129="A",Cases!C129="C",Cases!C129="G",Cases!C129="J",Cases!C129="O"),"DV","DA")</f>
        <v>DA</v>
      </c>
      <c r="N129" t="s">
        <v>1207</v>
      </c>
      <c r="O129" t="str">
        <f>IF(OR(Cases!C129="A",Cases!C129="B",Cases!C129="C",Cases!C129="E",Cases!C129="F",Cases!C129="I",Cases!C129="J",Cases!C129="K",Cases!C129="L",Cases!C129="Q"),"EUR","HUF")</f>
        <v>EUR</v>
      </c>
      <c r="P129" s="5" t="str">
        <f t="shared" si="9"/>
        <v>1.3</v>
      </c>
      <c r="Q129" t="str">
        <f>IF(Cases!I129="Y","INTC","")</f>
        <v>INTC</v>
      </c>
      <c r="R129" t="str">
        <f>IF(OR(Cases!C129="K",Cases!C129="L"),IF(M129="DA",Accounts!B$1,CONCATENATE(
IF(B129="EB",Accounts!D$1,""
),IF(B129="EL",Accounts!F$1,""
),IF(AND(B129="OA",Cases!B129="3"),Accounts!F$1,""
),IF(AND(B129="OA",Cases!B129="Z"),Accounts!D$1,""
)
)
),IF(OR(Cases!C129="B",Cases!C129="I",Cases!C129="O",Cases!C129="J",Cases!C129="H"),IF(M129="DA",Accounts!B$4,CONCATENATE(
IF(B129="EB",Accounts!D$4,""
),IF(B129="EL",Accounts!F$4,""
),IF(AND(B129="OA",Cases!B129="3"),Accounts!F$4,""
),IF(AND(B129="OA",Cases!B129="Z"),Accounts!D$4,""
)
)
),IF(OR(Cases!C129="D",Cases!C129="G",Cases!C129="O",Cases!C129="H",Cases!C129="M",AND(Cases!D129="I",Cases!C129="C"),AND(Cases!D129="I",Cases!C129="F")),IF(M129="DA",Accounts!B$3,CONCATENATE(
IF(B129="EB",Accounts!D$3,""
),IF(B129="EL",Accounts!F$3,""
),IF(AND(B129="OA",Cases!B129="3"),Accounts!F$3,""
),IF(AND(B129="OA",Cases!B129="Z"),Accounts!D$3,""
)
)
),IF(M129="DA",Accounts!B$12,CONCATENATE(
IF(B129="EB",Accounts!D$12,""
),IF(B129="EL",Accounts!F$12,""
),IF(AND(B129="OA",Cases!B129="3"),Accounts!F$12,""
),IF(AND(B129="OA",Cases!B129="Z"),Accounts!D$12,""
)
)
)
)
))</f>
        <v>Bank kívüli Kedvezm.</v>
      </c>
      <c r="S129" t="str">
        <f>IF(OR(Cases!C129="K",Cases!C129="L"),IF(M129="DA",Accounts!C$1,CONCATENATE(
   IF(B129="EB",Accounts!E$1,""
   ),IF(B129="EL",Accounts!G$1,""
   ),IF(AND(B129="OA",Cases!B129="3"),Accounts!G$1,""
   ),IF(AND(B129="OA",Cases!B129="Z"),Accounts!E$1,""
   )
  )
 ),IF(OR(Cases!C129="B",Cases!C129="I",Cases!C129="O",Cases!C129="J",Cases!C129="H"),IF(M129="DA",Accounts!C$4,CONCATENATE(
   IF(B129="EB",Accounts!E$4,""
   ),IF(B129="EL",Accounts!G$4,""
   ),IF(AND(B129="OA",Cases!B129="3"),Accounts!G$4,""
   ),IF(AND(B129="OA",Cases!B129="Z"),Accounts!E$4,""
   )
  )
 ),IF(OR(Cases!C129="D",Cases!C129="G",Cases!C129="O",Cases!C129="H",Cases!C129="M",AND(Cases!D129="I",Cases!C129="C"),AND(Cases!D129="I",Cases!C129="F")),IF(M129="DA",Accounts!C$3,CONCATENATE(
   IF(B129="EB",Accounts!E$3,""
   ),IF(B129="EL",Accounts!G$3,""
   ),IF(AND(B129="OA",Cases!B129="3"),Accounts!G$3,""
   ),IF(AND(B129="OA",Cases!B129="Z"),Accounts!E$3,""
   )
  )
 ),IF(M129="DA",Accounts!C$12,CONCATENATE(
   IF(B129="EB",Accounts!E$12,""
   ),IF(B129="EL",Accounts!G$12,""
   ),IF(AND(B129="OA",Cases!B129="3"),Accounts!G$12,""
   ),IF(AND(B129="OA",Cases!B129="Z"),Accounts!E$12,""
   )
  )
 )
)
))</f>
        <v>HU71117490082015982100000000</v>
      </c>
      <c r="T129" t="str">
        <f>IF(Cases!F129="SHA","SLEV",IF(Cases!F129="OUR","DEBT",IF(Cases!F129="BEN","CRED","")))</f>
        <v>SLEV</v>
      </c>
      <c r="U129" s="5" t="str">
        <f>IF(Cases!H129="N","Instrukciók","")</f>
        <v/>
      </c>
      <c r="V129" s="5" t="str">
        <f>IF(Cases!E129="I","URGP","")</f>
        <v>URGP</v>
      </c>
      <c r="W129" t="str">
        <f>Cases!L129</f>
        <v>Közl-40O -Elektra/Ebank KKV-KötelezettSzla FCY-FCY Bankon kívül utalás-InterCompany-Sürgős/AzonKonv-EgyediÁrf/NonSTP-KöltsVis Osztott</v>
      </c>
    </row>
    <row r="130" spans="1:23" x14ac:dyDescent="0.3">
      <c r="A130" t="str">
        <f>CONCATENATE(IF(B130="EB",CONCATENATE(IF(Cases!B130&lt;&gt;"7","EBNG","EBNL"),TEXT(Refszámok!$B$1+ROW()-2,"000000000000")),""),IF(B130="EL",CONCATENATE("E",TEXT(Refszámok!$B$2+ROW()-2,"0000000000"),"00001"),""),IF(B130="OA",CONCATENATE("EBNGOA",TEXT(Refszámok!$B$3+ROW()-2,"0000000000")),""))</f>
        <v>E000010112900001</v>
      </c>
      <c r="B130" t="str">
        <f>CONCATENATE(IF(Cases!B130="E","EL",""),IF(Cases!B130="B","EB",""),IF(Cases!B130="Q","EB",""),IF(Cases!B130="7","EB",""),IF(Cases!B130="Z","OA",""),IF(Cases!B130="3","OA",""))</f>
        <v>EL</v>
      </c>
      <c r="C130" t="str">
        <f t="shared" si="5"/>
        <v>E000010112900001</v>
      </c>
      <c r="D130" t="str">
        <f>IF(Cases!K130="Y","2018-11-10","")</f>
        <v/>
      </c>
      <c r="E130" s="5" t="str">
        <f>IF(Cases!C130="Q","BANKKÁRTYA ELSZ",IF(OR(Cases!C130="A",Cases!C130="E",Cases!C130="B",Cases!C130="K",Cases!C130="M"),CONCATENATE(IF(B130="EB",Accounts!B$7,""),IF(B130="EL",Accounts!B$8,""),IF(AND(B130="OA",Cases!B130="3"),Accounts!B$8,""),IF(AND(B130="OA",Cases!B130="Z"),Accounts!B$7,"")),CONCATENATE(IF(B130="EB",Accounts!B$9,""),IF(B130="EL",Accounts!B$10,""),IF(AND(B130="OA",Cases!B130="3"),Accounts!B$10,""),IF(AND(B130="OA",Cases!B130="Z"),Accounts!B$9,""))))</f>
        <v>Electra számlatípus-művelettípus EUR</v>
      </c>
      <c r="F130" s="5" t="str">
        <f>IF(Cases!C130="Q","0983731042101",IF(OR(Cases!C130="A",Cases!C130="E",Cases!C130="B",Cases!C130="K",Cases!C130="M"),CONCATENATE(IF(B130="EB",Accounts!C$7,""),IF(B130="EL",Accounts!C$8,""),IF(AND(B130="OA",Cases!B130="3"),Accounts!C$8,""),IF(AND(B130="OA",Cases!B130="Z"),Accounts!C$7,"")),CONCATENATE(IF(B130="EB",Accounts!C$9,""),IF(B130="EL",Accounts!C$10,""),IF(AND(B130="OA",Cases!B130="3"),Accounts!C$10,""),IF(AND(B130="OA",Cases!B130="Z"),Accounts!C$9,""))))</f>
        <v>00021018F0119</v>
      </c>
      <c r="G130" t="s">
        <v>17</v>
      </c>
      <c r="H130" s="5" t="str">
        <f t="shared" si="6"/>
        <v>Electra számlatípus-művelettípus EUR</v>
      </c>
      <c r="I130" t="s">
        <v>18</v>
      </c>
      <c r="J130" t="str">
        <f t="shared" si="7"/>
        <v>E000010112900001</v>
      </c>
      <c r="K130" t="str">
        <f t="shared" si="8"/>
        <v>E000010112900001</v>
      </c>
      <c r="L130" s="2" t="s">
        <v>22</v>
      </c>
      <c r="M130" s="2" t="str">
        <f>IF(OR(Cases!C130="A",Cases!C130="C",Cases!C130="G",Cases!C130="J",Cases!C130="O"),"DV","DA")</f>
        <v>DA</v>
      </c>
      <c r="N130" t="s">
        <v>1207</v>
      </c>
      <c r="O130" t="str">
        <f>IF(OR(Cases!C130="A",Cases!C130="B",Cases!C130="C",Cases!C130="E",Cases!C130="F",Cases!C130="I",Cases!C130="J",Cases!C130="K",Cases!C130="L",Cases!C130="Q"),"EUR","HUF")</f>
        <v>EUR</v>
      </c>
      <c r="P130" s="5" t="str">
        <f t="shared" si="9"/>
        <v>1.3</v>
      </c>
      <c r="Q130" t="str">
        <f>IF(Cases!I130="Y","INTC","")</f>
        <v>INTC</v>
      </c>
      <c r="R130" t="str">
        <f>IF(OR(Cases!C130="K",Cases!C130="L"),IF(M130="DA",Accounts!B$1,CONCATENATE(
IF(B130="EB",Accounts!D$1,""
),IF(B130="EL",Accounts!F$1,""
),IF(AND(B130="OA",Cases!B130="3"),Accounts!F$1,""
),IF(AND(B130="OA",Cases!B130="Z"),Accounts!D$1,""
)
)
),IF(OR(Cases!C130="B",Cases!C130="I",Cases!C130="O",Cases!C130="J",Cases!C130="H"),IF(M130="DA",Accounts!B$4,CONCATENATE(
IF(B130="EB",Accounts!D$4,""
),IF(B130="EL",Accounts!F$4,""
),IF(AND(B130="OA",Cases!B130="3"),Accounts!F$4,""
),IF(AND(B130="OA",Cases!B130="Z"),Accounts!D$4,""
)
)
),IF(OR(Cases!C130="D",Cases!C130="G",Cases!C130="O",Cases!C130="H",Cases!C130="M",AND(Cases!D130="I",Cases!C130="C"),AND(Cases!D130="I",Cases!C130="F")),IF(M130="DA",Accounts!B$3,CONCATENATE(
IF(B130="EB",Accounts!D$3,""
),IF(B130="EL",Accounts!F$3,""
),IF(AND(B130="OA",Cases!B130="3"),Accounts!F$3,""
),IF(AND(B130="OA",Cases!B130="Z"),Accounts!D$3,""
)
)
),IF(M130="DA",Accounts!B$12,CONCATENATE(
IF(B130="EB",Accounts!D$12,""
),IF(B130="EL",Accounts!F$12,""
),IF(AND(B130="OA",Cases!B130="3"),Accounts!F$12,""
),IF(AND(B130="OA",Cases!B130="Z"),Accounts!D$12,""
)
)
)
)
))</f>
        <v>Bank kívüli Kedvezm.</v>
      </c>
      <c r="S130" t="str">
        <f>IF(OR(Cases!C130="K",Cases!C130="L"),IF(M130="DA",Accounts!C$1,CONCATENATE(
   IF(B130="EB",Accounts!E$1,""
   ),IF(B130="EL",Accounts!G$1,""
   ),IF(AND(B130="OA",Cases!B130="3"),Accounts!G$1,""
   ),IF(AND(B130="OA",Cases!B130="Z"),Accounts!E$1,""
   )
  )
 ),IF(OR(Cases!C130="B",Cases!C130="I",Cases!C130="O",Cases!C130="J",Cases!C130="H"),IF(M130="DA",Accounts!C$4,CONCATENATE(
   IF(B130="EB",Accounts!E$4,""
   ),IF(B130="EL",Accounts!G$4,""
   ),IF(AND(B130="OA",Cases!B130="3"),Accounts!G$4,""
   ),IF(AND(B130="OA",Cases!B130="Z"),Accounts!E$4,""
   )
  )
 ),IF(OR(Cases!C130="D",Cases!C130="G",Cases!C130="O",Cases!C130="H",Cases!C130="M",AND(Cases!D130="I",Cases!C130="C"),AND(Cases!D130="I",Cases!C130="F")),IF(M130="DA",Accounts!C$3,CONCATENATE(
   IF(B130="EB",Accounts!E$3,""
   ),IF(B130="EL",Accounts!G$3,""
   ),IF(AND(B130="OA",Cases!B130="3"),Accounts!G$3,""
   ),IF(AND(B130="OA",Cases!B130="Z"),Accounts!E$3,""
   )
  )
 ),IF(M130="DA",Accounts!C$12,CONCATENATE(
   IF(B130="EB",Accounts!E$12,""
   ),IF(B130="EL",Accounts!G$12,""
   ),IF(AND(B130="OA",Cases!B130="3"),Accounts!G$12,""
   ),IF(AND(B130="OA",Cases!B130="Z"),Accounts!E$12,""
   )
  )
 )
)
))</f>
        <v>HU71117490082015982100000000</v>
      </c>
      <c r="T130" t="str">
        <f>IF(Cases!F130="SHA","SLEV",IF(Cases!F130="OUR","DEBT",IF(Cases!F130="BEN","CRED","")))</f>
        <v>DEBT</v>
      </c>
      <c r="U130" s="5" t="str">
        <f>IF(Cases!H130="N","Instrukciók","")</f>
        <v/>
      </c>
      <c r="V130" s="5" t="str">
        <f>IF(Cases!E130="I","URGP","")</f>
        <v>URGP</v>
      </c>
      <c r="W130" t="str">
        <f>Cases!L130</f>
        <v>Közl-40P -Elektra/Ebank KKV-KötelezettSzla FCY-FCY Bankon kívül utalás-InterCompany-Sürgős/AzonKonv-EgyediÁrf/NonSTP-KöltsVis Indító</v>
      </c>
    </row>
    <row r="131" spans="1:23" x14ac:dyDescent="0.3">
      <c r="A131" t="str">
        <f>CONCATENATE(IF(B131="EB",CONCATENATE(IF(Cases!B131&lt;&gt;"7","EBNG","EBNL"),TEXT(Refszámok!$B$1+ROW()-2,"000000000000")),""),IF(B131="EL",CONCATENATE("E",TEXT(Refszámok!$B$2+ROW()-2,"0000000000"),"00001"),""),IF(B131="OA",CONCATENATE("EBNGOA",TEXT(Refszámok!$B$3+ROW()-2,"0000000000")),""))</f>
        <v>E000010113000001</v>
      </c>
      <c r="B131" t="str">
        <f>CONCATENATE(IF(Cases!B131="E","EL",""),IF(Cases!B131="B","EB",""),IF(Cases!B131="Q","EB",""),IF(Cases!B131="7","EB",""),IF(Cases!B131="Z","OA",""),IF(Cases!B131="3","OA",""))</f>
        <v>EL</v>
      </c>
      <c r="C131" t="str">
        <f t="shared" ref="C131:C194" si="10">A131</f>
        <v>E000010113000001</v>
      </c>
      <c r="D131" t="str">
        <f>IF(Cases!K131="Y","2018-11-10","")</f>
        <v/>
      </c>
      <c r="E131" s="5" t="str">
        <f>IF(Cases!C131="Q","BANKKÁRTYA ELSZ",IF(OR(Cases!C131="A",Cases!C131="E",Cases!C131="B",Cases!C131="K",Cases!C131="M"),CONCATENATE(IF(B131="EB",Accounts!B$7,""),IF(B131="EL",Accounts!B$8,""),IF(AND(B131="OA",Cases!B131="3"),Accounts!B$8,""),IF(AND(B131="OA",Cases!B131="Z"),Accounts!B$7,"")),CONCATENATE(IF(B131="EB",Accounts!B$9,""),IF(B131="EL",Accounts!B$10,""),IF(AND(B131="OA",Cases!B131="3"),Accounts!B$10,""),IF(AND(B131="OA",Cases!B131="Z"),Accounts!B$9,""))))</f>
        <v>Electra számlatípus-művelettípus EUR</v>
      </c>
      <c r="F131" s="5" t="str">
        <f>IF(Cases!C131="Q","0983731042101",IF(OR(Cases!C131="A",Cases!C131="E",Cases!C131="B",Cases!C131="K",Cases!C131="M"),CONCATENATE(IF(B131="EB",Accounts!C$7,""),IF(B131="EL",Accounts!C$8,""),IF(AND(B131="OA",Cases!B131="3"),Accounts!C$8,""),IF(AND(B131="OA",Cases!B131="Z"),Accounts!C$7,"")),CONCATENATE(IF(B131="EB",Accounts!C$9,""),IF(B131="EL",Accounts!C$10,""),IF(AND(B131="OA",Cases!B131="3"),Accounts!C$10,""),IF(AND(B131="OA",Cases!B131="Z"),Accounts!C$9,""))))</f>
        <v>00021018F0119</v>
      </c>
      <c r="G131" t="s">
        <v>17</v>
      </c>
      <c r="H131" s="5" t="str">
        <f t="shared" ref="H131:H194" si="11">E131</f>
        <v>Electra számlatípus-művelettípus EUR</v>
      </c>
      <c r="I131" t="s">
        <v>18</v>
      </c>
      <c r="J131" t="str">
        <f t="shared" ref="J131:J194" si="12">A131</f>
        <v>E000010113000001</v>
      </c>
      <c r="K131" t="str">
        <f t="shared" ref="K131:K194" si="13">A131</f>
        <v>E000010113000001</v>
      </c>
      <c r="L131" s="2" t="s">
        <v>22</v>
      </c>
      <c r="M131" s="2" t="str">
        <f>IF(OR(Cases!C131="A",Cases!C131="C",Cases!C131="G",Cases!C131="J",Cases!C131="O"),"DV","DA")</f>
        <v>DA</v>
      </c>
      <c r="N131" t="s">
        <v>1207</v>
      </c>
      <c r="O131" t="str">
        <f>IF(OR(Cases!C131="A",Cases!C131="B",Cases!C131="C",Cases!C131="E",Cases!C131="F",Cases!C131="I",Cases!C131="J",Cases!C131="K",Cases!C131="L",Cases!C131="Q"),"EUR","HUF")</f>
        <v>EUR</v>
      </c>
      <c r="P131" s="5" t="str">
        <f t="shared" ref="P131:P194" si="14">IF(O131="HUF","2","1.3")</f>
        <v>1.3</v>
      </c>
      <c r="Q131" t="str">
        <f>IF(Cases!I131="Y","INTC","")</f>
        <v>INTC</v>
      </c>
      <c r="R131" t="str">
        <f>IF(OR(Cases!C131="K",Cases!C131="L"),IF(M131="DA",Accounts!B$1,CONCATENATE(
IF(B131="EB",Accounts!D$1,""
),IF(B131="EL",Accounts!F$1,""
),IF(AND(B131="OA",Cases!B131="3"),Accounts!F$1,""
),IF(AND(B131="OA",Cases!B131="Z"),Accounts!D$1,""
)
)
),IF(OR(Cases!C131="B",Cases!C131="I",Cases!C131="O",Cases!C131="J",Cases!C131="H"),IF(M131="DA",Accounts!B$4,CONCATENATE(
IF(B131="EB",Accounts!D$4,""
),IF(B131="EL",Accounts!F$4,""
),IF(AND(B131="OA",Cases!B131="3"),Accounts!F$4,""
),IF(AND(B131="OA",Cases!B131="Z"),Accounts!D$4,""
)
)
),IF(OR(Cases!C131="D",Cases!C131="G",Cases!C131="O",Cases!C131="H",Cases!C131="M",AND(Cases!D131="I",Cases!C131="C"),AND(Cases!D131="I",Cases!C131="F")),IF(M131="DA",Accounts!B$3,CONCATENATE(
IF(B131="EB",Accounts!D$3,""
),IF(B131="EL",Accounts!F$3,""
),IF(AND(B131="OA",Cases!B131="3"),Accounts!F$3,""
),IF(AND(B131="OA",Cases!B131="Z"),Accounts!D$3,""
)
)
),IF(M131="DA",Accounts!B$12,CONCATENATE(
IF(B131="EB",Accounts!D$12,""
),IF(B131="EL",Accounts!F$12,""
),IF(AND(B131="OA",Cases!B131="3"),Accounts!F$12,""
),IF(AND(B131="OA",Cases!B131="Z"),Accounts!D$12,""
)
)
)
)
))</f>
        <v>Bank kívüli Kedvezm.</v>
      </c>
      <c r="S131" t="str">
        <f>IF(OR(Cases!C131="K",Cases!C131="L"),IF(M131="DA",Accounts!C$1,CONCATENATE(
   IF(B131="EB",Accounts!E$1,""
   ),IF(B131="EL",Accounts!G$1,""
   ),IF(AND(B131="OA",Cases!B131="3"),Accounts!G$1,""
   ),IF(AND(B131="OA",Cases!B131="Z"),Accounts!E$1,""
   )
  )
 ),IF(OR(Cases!C131="B",Cases!C131="I",Cases!C131="O",Cases!C131="J",Cases!C131="H"),IF(M131="DA",Accounts!C$4,CONCATENATE(
   IF(B131="EB",Accounts!E$4,""
   ),IF(B131="EL",Accounts!G$4,""
   ),IF(AND(B131="OA",Cases!B131="3"),Accounts!G$4,""
   ),IF(AND(B131="OA",Cases!B131="Z"),Accounts!E$4,""
   )
  )
 ),IF(OR(Cases!C131="D",Cases!C131="G",Cases!C131="O",Cases!C131="H",Cases!C131="M",AND(Cases!D131="I",Cases!C131="C"),AND(Cases!D131="I",Cases!C131="F")),IF(M131="DA",Accounts!C$3,CONCATENATE(
   IF(B131="EB",Accounts!E$3,""
   ),IF(B131="EL",Accounts!G$3,""
   ),IF(AND(B131="OA",Cases!B131="3"),Accounts!G$3,""
   ),IF(AND(B131="OA",Cases!B131="Z"),Accounts!E$3,""
   )
  )
 ),IF(M131="DA",Accounts!C$12,CONCATENATE(
   IF(B131="EB",Accounts!E$12,""
   ),IF(B131="EL",Accounts!G$12,""
   ),IF(AND(B131="OA",Cases!B131="3"),Accounts!G$12,""
   ),IF(AND(B131="OA",Cases!B131="Z"),Accounts!E$12,""
   )
  )
 )
)
))</f>
        <v>HU71117490082015982100000000</v>
      </c>
      <c r="T131" t="str">
        <f>IF(Cases!F131="SHA","SLEV",IF(Cases!F131="OUR","DEBT",IF(Cases!F131="BEN","CRED","")))</f>
        <v>CRED</v>
      </c>
      <c r="U131" s="5" t="str">
        <f>IF(Cases!H131="N","Instrukciók","")</f>
        <v/>
      </c>
      <c r="V131" s="5" t="str">
        <f>IF(Cases!E131="I","URGP","")</f>
        <v>URGP</v>
      </c>
      <c r="W131" t="str">
        <f>Cases!L131</f>
        <v>Közl-40Q -Elektra/Ebank KKV-KötelezettSzla FCY-FCY Bankon kívül utalás-InterCompany-Sürgős/AzonKonv-EgyediÁrf/NonSTP-KöltsVis Kedvezm</v>
      </c>
    </row>
    <row r="132" spans="1:23" x14ac:dyDescent="0.3">
      <c r="A132" t="str">
        <f>CONCATENATE(IF(B132="EB",CONCATENATE(IF(Cases!B132&lt;&gt;"7","EBNG","EBNL"),TEXT(Refszámok!$B$1+ROW()-2,"000000000000")),""),IF(B132="EL",CONCATENATE("E",TEXT(Refszámok!$B$2+ROW()-2,"0000000000"),"00001"),""),IF(B132="OA",CONCATENATE("EBNGOA",TEXT(Refszámok!$B$3+ROW()-2,"0000000000")),""))</f>
        <v>E000010113100001</v>
      </c>
      <c r="B132" t="str">
        <f>CONCATENATE(IF(Cases!B132="E","EL",""),IF(Cases!B132="B","EB",""),IF(Cases!B132="Q","EB",""),IF(Cases!B132="7","EB",""),IF(Cases!B132="Z","OA",""),IF(Cases!B132="3","OA",""))</f>
        <v>EL</v>
      </c>
      <c r="C132" t="str">
        <f t="shared" si="10"/>
        <v>E000010113100001</v>
      </c>
      <c r="D132" t="str">
        <f>IF(Cases!K132="Y","2018-11-10","")</f>
        <v/>
      </c>
      <c r="E132" s="5" t="str">
        <f>IF(Cases!C132="Q","BANKKÁRTYA ELSZ",IF(OR(Cases!C132="A",Cases!C132="E",Cases!C132="B",Cases!C132="K",Cases!C132="M"),CONCATENATE(IF(B132="EB",Accounts!B$7,""),IF(B132="EL",Accounts!B$8,""),IF(AND(B132="OA",Cases!B132="3"),Accounts!B$8,""),IF(AND(B132="OA",Cases!B132="Z"),Accounts!B$7,"")),CONCATENATE(IF(B132="EB",Accounts!B$9,""),IF(B132="EL",Accounts!B$10,""),IF(AND(B132="OA",Cases!B132="3"),Accounts!B$10,""),IF(AND(B132="OA",Cases!B132="Z"),Accounts!B$9,""))))</f>
        <v>Electra számlatípus-művelettípus ts</v>
      </c>
      <c r="F132" s="5" t="str">
        <f>IF(Cases!C132="Q","0983731042101",IF(OR(Cases!C132="A",Cases!C132="E",Cases!C132="B",Cases!C132="K",Cases!C132="M"),CONCATENATE(IF(B132="EB",Accounts!C$7,""),IF(B132="EL",Accounts!C$8,""),IF(AND(B132="OA",Cases!B132="3"),Accounts!C$8,""),IF(AND(B132="OA",Cases!B132="Z"),Accounts!C$7,"")),CONCATENATE(IF(B132="EB",Accounts!C$9,""),IF(B132="EL",Accounts!C$10,""),IF(AND(B132="OA",Cases!B132="3"),Accounts!C$10,""),IF(AND(B132="OA",Cases!B132="Z"),Accounts!C$9,""))))</f>
        <v>00021018F0100</v>
      </c>
      <c r="G132" t="s">
        <v>17</v>
      </c>
      <c r="H132" s="5" t="str">
        <f t="shared" si="11"/>
        <v>Electra számlatípus-művelettípus ts</v>
      </c>
      <c r="I132" t="s">
        <v>18</v>
      </c>
      <c r="J132" t="str">
        <f t="shared" si="12"/>
        <v>E000010113100001</v>
      </c>
      <c r="K132" t="str">
        <f t="shared" si="13"/>
        <v>E000010113100001</v>
      </c>
      <c r="L132" s="2" t="s">
        <v>22</v>
      </c>
      <c r="M132" s="2" t="str">
        <f>IF(OR(Cases!C132="A",Cases!C132="C",Cases!C132="G",Cases!C132="J",Cases!C132="O"),"DV","DA")</f>
        <v>DV</v>
      </c>
      <c r="N132" t="s">
        <v>1207</v>
      </c>
      <c r="O132" t="str">
        <f>IF(OR(Cases!C132="A",Cases!C132="B",Cases!C132="C",Cases!C132="E",Cases!C132="F",Cases!C132="I",Cases!C132="J",Cases!C132="K",Cases!C132="L",Cases!C132="Q"),"EUR","HUF")</f>
        <v>EUR</v>
      </c>
      <c r="P132" s="5" t="str">
        <f t="shared" si="14"/>
        <v>1.3</v>
      </c>
      <c r="Q132" t="str">
        <f>IF(Cases!I132="Y","INTC","")</f>
        <v/>
      </c>
      <c r="R132" t="str">
        <f>IF(OR(Cases!C132="K",Cases!C132="L"),IF(M132="DA",Accounts!B$1,CONCATENATE(
IF(B132="EB",Accounts!D$1,""
),IF(B132="EL",Accounts!F$1,""
),IF(AND(B132="OA",Cases!B132="3"),Accounts!F$1,""
),IF(AND(B132="OA",Cases!B132="Z"),Accounts!D$1,""
)
)
),IF(OR(Cases!C132="B",Cases!C132="I",Cases!C132="O",Cases!C132="J",Cases!C132="H"),IF(M132="DA",Accounts!B$4,CONCATENATE(
IF(B132="EB",Accounts!D$4,""
),IF(B132="EL",Accounts!F$4,""
),IF(AND(B132="OA",Cases!B132="3"),Accounts!F$4,""
),IF(AND(B132="OA",Cases!B132="Z"),Accounts!D$4,""
)
)
),IF(OR(Cases!C132="D",Cases!C132="G",Cases!C132="O",Cases!C132="H",Cases!C132="M",AND(Cases!D132="I",Cases!C132="C"),AND(Cases!D132="I",Cases!C132="F")),IF(M132="DA",Accounts!B$3,CONCATENATE(
IF(B132="EB",Accounts!D$3,""
),IF(B132="EL",Accounts!F$3,""
),IF(AND(B132="OA",Cases!B132="3"),Accounts!F$3,""
),IF(AND(B132="OA",Cases!B132="Z"),Accounts!D$3,""
)
)
),IF(M132="DA",Accounts!B$12,CONCATENATE(
IF(B132="EB",Accounts!D$12,""
),IF(B132="EL",Accounts!F$12,""
),IF(AND(B132="OA",Cases!B132="3"),Accounts!F$12,""
),IF(AND(B132="OA",Cases!B132="Z"),Accounts!D$12,""
)
)
)
)
))</f>
        <v>Electra számlatípus-művelettípus EUR</v>
      </c>
      <c r="S132" t="str">
        <f>IF(OR(Cases!C132="K",Cases!C132="L"),IF(M132="DA",Accounts!C$1,CONCATENATE(
   IF(B132="EB",Accounts!E$1,""
   ),IF(B132="EL",Accounts!G$1,""
   ),IF(AND(B132="OA",Cases!B132="3"),Accounts!G$1,""
   ),IF(AND(B132="OA",Cases!B132="Z"),Accounts!E$1,""
   )
  )
 ),IF(OR(Cases!C132="B",Cases!C132="I",Cases!C132="O",Cases!C132="J",Cases!C132="H"),IF(M132="DA",Accounts!C$4,CONCATENATE(
   IF(B132="EB",Accounts!E$4,""
   ),IF(B132="EL",Accounts!G$4,""
   ),IF(AND(B132="OA",Cases!B132="3"),Accounts!G$4,""
   ),IF(AND(B132="OA",Cases!B132="Z"),Accounts!E$4,""
   )
  )
 ),IF(OR(Cases!C132="D",Cases!C132="G",Cases!C132="O",Cases!C132="H",Cases!C132="M",AND(Cases!D132="I",Cases!C132="C"),AND(Cases!D132="I",Cases!C132="F")),IF(M132="DA",Accounts!C$3,CONCATENATE(
   IF(B132="EB",Accounts!E$3,""
   ),IF(B132="EL",Accounts!G$3,""
   ),IF(AND(B132="OA",Cases!B132="3"),Accounts!G$3,""
   ),IF(AND(B132="OA",Cases!B132="Z"),Accounts!E$3,""
   )
  )
 ),IF(M132="DA",Accounts!C$12,CONCATENATE(
   IF(B132="EB",Accounts!E$12,""
   ),IF(B132="EL",Accounts!G$12,""
   ),IF(AND(B132="OA",Cases!B132="3"),Accounts!G$12,""
   ),IF(AND(B132="OA",Cases!B132="Z"),Accounts!E$12,""
   )
  )
 )
)
))</f>
        <v>HU05104000234948495670481243</v>
      </c>
      <c r="T132" t="str">
        <f>IF(Cases!F132="SHA","SLEV",IF(Cases!F132="OUR","DEBT",IF(Cases!F132="BEN","CRED","")))</f>
        <v/>
      </c>
      <c r="U132" s="5" t="str">
        <f>IF(Cases!H132="N","Instrukciók","")</f>
        <v>Instrukciók</v>
      </c>
      <c r="V132" s="5" t="str">
        <f>IF(Cases!E132="I","URGP","")</f>
        <v>URGP</v>
      </c>
      <c r="W132" t="str">
        <f>Cases!L132</f>
        <v>Közl-01H -Elektra/Ebank KKV-KötelezettSzla HUF-FCY-EQ átvezetés-Konverziós-Sürgős/AzonKonv-KöltsVis Nincs</v>
      </c>
    </row>
    <row r="133" spans="1:23" x14ac:dyDescent="0.3">
      <c r="A133" t="str">
        <f>CONCATENATE(IF(B133="EB",CONCATENATE(IF(Cases!B133&lt;&gt;"7","EBNG","EBNL"),TEXT(Refszámok!$B$1+ROW()-2,"000000000000")),""),IF(B133="EL",CONCATENATE("E",TEXT(Refszámok!$B$2+ROW()-2,"0000000000"),"00001"),""),IF(B133="OA",CONCATENATE("EBNGOA",TEXT(Refszámok!$B$3+ROW()-2,"0000000000")),""))</f>
        <v>E000010113200001</v>
      </c>
      <c r="B133" t="str">
        <f>CONCATENATE(IF(Cases!B133="E","EL",""),IF(Cases!B133="B","EB",""),IF(Cases!B133="Q","EB",""),IF(Cases!B133="7","EB",""),IF(Cases!B133="Z","OA",""),IF(Cases!B133="3","OA",""))</f>
        <v>EL</v>
      </c>
      <c r="C133" t="str">
        <f t="shared" si="10"/>
        <v>E000010113200001</v>
      </c>
      <c r="D133" t="str">
        <f>IF(Cases!K133="Y","2018-11-10","")</f>
        <v/>
      </c>
      <c r="E133" s="5" t="str">
        <f>IF(Cases!C133="Q","BANKKÁRTYA ELSZ",IF(OR(Cases!C133="A",Cases!C133="E",Cases!C133="B",Cases!C133="K",Cases!C133="M"),CONCATENATE(IF(B133="EB",Accounts!B$7,""),IF(B133="EL",Accounts!B$8,""),IF(AND(B133="OA",Cases!B133="3"),Accounts!B$8,""),IF(AND(B133="OA",Cases!B133="Z"),Accounts!B$7,"")),CONCATENATE(IF(B133="EB",Accounts!B$9,""),IF(B133="EL",Accounts!B$10,""),IF(AND(B133="OA",Cases!B133="3"),Accounts!B$10,""),IF(AND(B133="OA",Cases!B133="Z"),Accounts!B$9,""))))</f>
        <v>Electra számlatípus-művelettípus ts</v>
      </c>
      <c r="F133" s="5" t="str">
        <f>IF(Cases!C133="Q","0983731042101",IF(OR(Cases!C133="A",Cases!C133="E",Cases!C133="B",Cases!C133="K",Cases!C133="M"),CONCATENATE(IF(B133="EB",Accounts!C$7,""),IF(B133="EL",Accounts!C$8,""),IF(AND(B133="OA",Cases!B133="3"),Accounts!C$8,""),IF(AND(B133="OA",Cases!B133="Z"),Accounts!C$7,"")),CONCATENATE(IF(B133="EB",Accounts!C$9,""),IF(B133="EL",Accounts!C$10,""),IF(AND(B133="OA",Cases!B133="3"),Accounts!C$10,""),IF(AND(B133="OA",Cases!B133="Z"),Accounts!C$9,""))))</f>
        <v>00021018F0100</v>
      </c>
      <c r="G133" t="s">
        <v>17</v>
      </c>
      <c r="H133" s="5" t="str">
        <f t="shared" si="11"/>
        <v>Electra számlatípus-művelettípus ts</v>
      </c>
      <c r="I133" t="s">
        <v>18</v>
      </c>
      <c r="J133" t="str">
        <f t="shared" si="12"/>
        <v>E000010113200001</v>
      </c>
      <c r="K133" t="str">
        <f t="shared" si="13"/>
        <v>E000010113200001</v>
      </c>
      <c r="L133" s="2" t="s">
        <v>22</v>
      </c>
      <c r="M133" s="2" t="str">
        <f>IF(OR(Cases!C133="A",Cases!C133="C",Cases!C133="G",Cases!C133="J",Cases!C133="O"),"DV","DA")</f>
        <v>DV</v>
      </c>
      <c r="N133" t="s">
        <v>1207</v>
      </c>
      <c r="O133" t="str">
        <f>IF(OR(Cases!C133="A",Cases!C133="B",Cases!C133="C",Cases!C133="E",Cases!C133="F",Cases!C133="I",Cases!C133="J",Cases!C133="K",Cases!C133="L",Cases!C133="Q"),"EUR","HUF")</f>
        <v>EUR</v>
      </c>
      <c r="P133" s="5" t="str">
        <f t="shared" si="14"/>
        <v>1.3</v>
      </c>
      <c r="Q133" t="str">
        <f>IF(Cases!I133="Y","INTC","")</f>
        <v>INTC</v>
      </c>
      <c r="R133" t="str">
        <f>IF(OR(Cases!C133="K",Cases!C133="L"),IF(M133="DA",Accounts!B$1,CONCATENATE(
IF(B133="EB",Accounts!D$1,""
),IF(B133="EL",Accounts!F$1,""
),IF(AND(B133="OA",Cases!B133="3"),Accounts!F$1,""
),IF(AND(B133="OA",Cases!B133="Z"),Accounts!D$1,""
)
)
),IF(OR(Cases!C133="B",Cases!C133="I",Cases!C133="O",Cases!C133="J",Cases!C133="H"),IF(M133="DA",Accounts!B$4,CONCATENATE(
IF(B133="EB",Accounts!D$4,""
),IF(B133="EL",Accounts!F$4,""
),IF(AND(B133="OA",Cases!B133="3"),Accounts!F$4,""
),IF(AND(B133="OA",Cases!B133="Z"),Accounts!D$4,""
)
)
),IF(OR(Cases!C133="D",Cases!C133="G",Cases!C133="O",Cases!C133="H",Cases!C133="M",AND(Cases!D133="I",Cases!C133="C"),AND(Cases!D133="I",Cases!C133="F")),IF(M133="DA",Accounts!B$3,CONCATENATE(
IF(B133="EB",Accounts!D$3,""
),IF(B133="EL",Accounts!F$3,""
),IF(AND(B133="OA",Cases!B133="3"),Accounts!F$3,""
),IF(AND(B133="OA",Cases!B133="Z"),Accounts!D$3,""
)
)
),IF(M133="DA",Accounts!B$12,CONCATENATE(
IF(B133="EB",Accounts!D$12,""
),IF(B133="EL",Accounts!F$12,""
),IF(AND(B133="OA",Cases!B133="3"),Accounts!F$12,""
),IF(AND(B133="OA",Cases!B133="Z"),Accounts!D$12,""
)
)
)
)
))</f>
        <v>Electra számlatípus-művelettípus EUR</v>
      </c>
      <c r="S133" t="str">
        <f>IF(OR(Cases!C133="K",Cases!C133="L"),IF(M133="DA",Accounts!C$1,CONCATENATE(
   IF(B133="EB",Accounts!E$1,""
   ),IF(B133="EL",Accounts!G$1,""
   ),IF(AND(B133="OA",Cases!B133="3"),Accounts!G$1,""
   ),IF(AND(B133="OA",Cases!B133="Z"),Accounts!E$1,""
   )
  )
 ),IF(OR(Cases!C133="B",Cases!C133="I",Cases!C133="O",Cases!C133="J",Cases!C133="H"),IF(M133="DA",Accounts!C$4,CONCATENATE(
   IF(B133="EB",Accounts!E$4,""
   ),IF(B133="EL",Accounts!G$4,""
   ),IF(AND(B133="OA",Cases!B133="3"),Accounts!G$4,""
   ),IF(AND(B133="OA",Cases!B133="Z"),Accounts!E$4,""
   )
  )
 ),IF(OR(Cases!C133="D",Cases!C133="G",Cases!C133="O",Cases!C133="H",Cases!C133="M",AND(Cases!D133="I",Cases!C133="C"),AND(Cases!D133="I",Cases!C133="F")),IF(M133="DA",Accounts!C$3,CONCATENATE(
   IF(B133="EB",Accounts!E$3,""
   ),IF(B133="EL",Accounts!G$3,""
   ),IF(AND(B133="OA",Cases!B133="3"),Accounts!G$3,""
   ),IF(AND(B133="OA",Cases!B133="Z"),Accounts!E$3,""
   )
  )
 ),IF(M133="DA",Accounts!C$12,CONCATENATE(
   IF(B133="EB",Accounts!E$12,""
   ),IF(B133="EL",Accounts!G$12,""
   ),IF(AND(B133="OA",Cases!B133="3"),Accounts!G$12,""
   ),IF(AND(B133="OA",Cases!B133="Z"),Accounts!E$12,""
   )
  )
 )
)
))</f>
        <v>HU05104000234948495670481243</v>
      </c>
      <c r="T133" t="str">
        <f>IF(Cases!F133="SHA","SLEV",IF(Cases!F133="OUR","DEBT",IF(Cases!F133="BEN","CRED","")))</f>
        <v/>
      </c>
      <c r="U133" s="5" t="str">
        <f>IF(Cases!H133="N","Instrukciók","")</f>
        <v>Instrukciók</v>
      </c>
      <c r="V133" s="5" t="str">
        <f>IF(Cases!E133="I","URGP","")</f>
        <v>URGP</v>
      </c>
      <c r="W133" t="str">
        <f>Cases!L133</f>
        <v>Közl-01H -Elektra/Ebank KKV-KötelezettSzla HUF-FCY-EQ átvezetés-InterCompany-Konverziós-Sürgős/AzonKonv-KöltsVis Nincs</v>
      </c>
    </row>
    <row r="134" spans="1:23" x14ac:dyDescent="0.3">
      <c r="A134" t="str">
        <f>CONCATENATE(IF(B134="EB",CONCATENATE(IF(Cases!B134&lt;&gt;"7","EBNG","EBNL"),TEXT(Refszámok!$B$1+ROW()-2,"000000000000")),""),IF(B134="EL",CONCATENATE("E",TEXT(Refszámok!$B$2+ROW()-2,"0000000000"),"00001"),""),IF(B134="OA",CONCATENATE("EBNGOA",TEXT(Refszámok!$B$3+ROW()-2,"0000000000")),""))</f>
        <v>E000010113300001</v>
      </c>
      <c r="B134" t="str">
        <f>CONCATENATE(IF(Cases!B134="E","EL",""),IF(Cases!B134="B","EB",""),IF(Cases!B134="Q","EB",""),IF(Cases!B134="7","EB",""),IF(Cases!B134="Z","OA",""),IF(Cases!B134="3","OA",""))</f>
        <v>EL</v>
      </c>
      <c r="C134" t="str">
        <f t="shared" si="10"/>
        <v>E000010113300001</v>
      </c>
      <c r="D134" t="str">
        <f>IF(Cases!K134="Y","2018-11-10","")</f>
        <v/>
      </c>
      <c r="E134" s="5" t="str">
        <f>IF(Cases!C134="Q","BANKKÁRTYA ELSZ",IF(OR(Cases!C134="A",Cases!C134="E",Cases!C134="B",Cases!C134="K",Cases!C134="M"),CONCATENATE(IF(B134="EB",Accounts!B$7,""),IF(B134="EL",Accounts!B$8,""),IF(AND(B134="OA",Cases!B134="3"),Accounts!B$8,""),IF(AND(B134="OA",Cases!B134="Z"),Accounts!B$7,"")),CONCATENATE(IF(B134="EB",Accounts!B$9,""),IF(B134="EL",Accounts!B$10,""),IF(AND(B134="OA",Cases!B134="3"),Accounts!B$10,""),IF(AND(B134="OA",Cases!B134="Z"),Accounts!B$9,""))))</f>
        <v>Electra számlatípus-művelettípus ts</v>
      </c>
      <c r="F134" s="5" t="str">
        <f>IF(Cases!C134="Q","0983731042101",IF(OR(Cases!C134="A",Cases!C134="E",Cases!C134="B",Cases!C134="K",Cases!C134="M"),CONCATENATE(IF(B134="EB",Accounts!C$7,""),IF(B134="EL",Accounts!C$8,""),IF(AND(B134="OA",Cases!B134="3"),Accounts!C$8,""),IF(AND(B134="OA",Cases!B134="Z"),Accounts!C$7,"")),CONCATENATE(IF(B134="EB",Accounts!C$9,""),IF(B134="EL",Accounts!C$10,""),IF(AND(B134="OA",Cases!B134="3"),Accounts!C$10,""),IF(AND(B134="OA",Cases!B134="Z"),Accounts!C$9,""))))</f>
        <v>00021018F0100</v>
      </c>
      <c r="G134" t="s">
        <v>17</v>
      </c>
      <c r="H134" s="5" t="str">
        <f t="shared" si="11"/>
        <v>Electra számlatípus-művelettípus ts</v>
      </c>
      <c r="I134" t="s">
        <v>18</v>
      </c>
      <c r="J134" t="str">
        <f t="shared" si="12"/>
        <v>E000010113300001</v>
      </c>
      <c r="K134" t="str">
        <f t="shared" si="13"/>
        <v>E000010113300001</v>
      </c>
      <c r="L134" s="2" t="s">
        <v>22</v>
      </c>
      <c r="M134" s="2" t="str">
        <f>IF(OR(Cases!C134="A",Cases!C134="C",Cases!C134="G",Cases!C134="J",Cases!C134="O"),"DV","DA")</f>
        <v>DV</v>
      </c>
      <c r="N134" t="s">
        <v>1207</v>
      </c>
      <c r="O134" t="str">
        <f>IF(OR(Cases!C134="A",Cases!C134="B",Cases!C134="C",Cases!C134="E",Cases!C134="F",Cases!C134="I",Cases!C134="J",Cases!C134="K",Cases!C134="L",Cases!C134="Q"),"EUR","HUF")</f>
        <v>EUR</v>
      </c>
      <c r="P134" s="5" t="str">
        <f t="shared" si="14"/>
        <v>1.3</v>
      </c>
      <c r="Q134" t="str">
        <f>IF(Cases!I134="Y","INTC","")</f>
        <v/>
      </c>
      <c r="R134" t="str">
        <f>IF(OR(Cases!C134="K",Cases!C134="L"),IF(M134="DA",Accounts!B$1,CONCATENATE(
IF(B134="EB",Accounts!D$1,""
),IF(B134="EL",Accounts!F$1,""
),IF(AND(B134="OA",Cases!B134="3"),Accounts!F$1,""
),IF(AND(B134="OA",Cases!B134="Z"),Accounts!D$1,""
)
)
),IF(OR(Cases!C134="B",Cases!C134="I",Cases!C134="O",Cases!C134="J",Cases!C134="H"),IF(M134="DA",Accounts!B$4,CONCATENATE(
IF(B134="EB",Accounts!D$4,""
),IF(B134="EL",Accounts!F$4,""
),IF(AND(B134="OA",Cases!B134="3"),Accounts!F$4,""
),IF(AND(B134="OA",Cases!B134="Z"),Accounts!D$4,""
)
)
),IF(OR(Cases!C134="D",Cases!C134="G",Cases!C134="O",Cases!C134="H",Cases!C134="M",AND(Cases!D134="I",Cases!C134="C"),AND(Cases!D134="I",Cases!C134="F")),IF(M134="DA",Accounts!B$3,CONCATENATE(
IF(B134="EB",Accounts!D$3,""
),IF(B134="EL",Accounts!F$3,""
),IF(AND(B134="OA",Cases!B134="3"),Accounts!F$3,""
),IF(AND(B134="OA",Cases!B134="Z"),Accounts!D$3,""
)
)
),IF(M134="DA",Accounts!B$12,CONCATENATE(
IF(B134="EB",Accounts!D$12,""
),IF(B134="EL",Accounts!F$12,""
),IF(AND(B134="OA",Cases!B134="3"),Accounts!F$12,""
),IF(AND(B134="OA",Cases!B134="Z"),Accounts!D$12,""
)
)
)
)
))</f>
        <v>Electra számlatípus-művelettípus EUR</v>
      </c>
      <c r="S134" t="str">
        <f>IF(OR(Cases!C134="K",Cases!C134="L"),IF(M134="DA",Accounts!C$1,CONCATENATE(
   IF(B134="EB",Accounts!E$1,""
   ),IF(B134="EL",Accounts!G$1,""
   ),IF(AND(B134="OA",Cases!B134="3"),Accounts!G$1,""
   ),IF(AND(B134="OA",Cases!B134="Z"),Accounts!E$1,""
   )
  )
 ),IF(OR(Cases!C134="B",Cases!C134="I",Cases!C134="O",Cases!C134="J",Cases!C134="H"),IF(M134="DA",Accounts!C$4,CONCATENATE(
   IF(B134="EB",Accounts!E$4,""
   ),IF(B134="EL",Accounts!G$4,""
   ),IF(AND(B134="OA",Cases!B134="3"),Accounts!G$4,""
   ),IF(AND(B134="OA",Cases!B134="Z"),Accounts!E$4,""
   )
  )
 ),IF(OR(Cases!C134="D",Cases!C134="G",Cases!C134="O",Cases!C134="H",Cases!C134="M",AND(Cases!D134="I",Cases!C134="C"),AND(Cases!D134="I",Cases!C134="F")),IF(M134="DA",Accounts!C$3,CONCATENATE(
   IF(B134="EB",Accounts!E$3,""
   ),IF(B134="EL",Accounts!G$3,""
   ),IF(AND(B134="OA",Cases!B134="3"),Accounts!G$3,""
   ),IF(AND(B134="OA",Cases!B134="Z"),Accounts!E$3,""
   )
  )
 ),IF(M134="DA",Accounts!C$12,CONCATENATE(
   IF(B134="EB",Accounts!E$12,""
   ),IF(B134="EL",Accounts!G$12,""
   ),IF(AND(B134="OA",Cases!B134="3"),Accounts!G$12,""
   ),IF(AND(B134="OA",Cases!B134="Z"),Accounts!E$12,""
   )
  )
 )
)
))</f>
        <v>HU05104000234948495670481243</v>
      </c>
      <c r="T134" t="str">
        <f>IF(Cases!F134="SHA","SLEV",IF(Cases!F134="OUR","DEBT",IF(Cases!F134="BEN","CRED","")))</f>
        <v/>
      </c>
      <c r="U134" s="5" t="str">
        <f>IF(Cases!H134="N","Instrukciók","")</f>
        <v>Instrukciók</v>
      </c>
      <c r="V134" s="5" t="str">
        <f>IF(Cases!E134="I","URGP","")</f>
        <v/>
      </c>
      <c r="W134" t="str">
        <f>Cases!L134</f>
        <v>Közl-01H -Elektra/Ebank KKV-KötelezettSzla HUF-FCY-EQ átvezetés-Konverziós-KöltsVis Nincs</v>
      </c>
    </row>
    <row r="135" spans="1:23" x14ac:dyDescent="0.3">
      <c r="A135" t="str">
        <f>CONCATENATE(IF(B135="EB",CONCATENATE(IF(Cases!B135&lt;&gt;"7","EBNG","EBNL"),TEXT(Refszámok!$B$1+ROW()-2,"000000000000")),""),IF(B135="EL",CONCATENATE("E",TEXT(Refszámok!$B$2+ROW()-2,"0000000000"),"00001"),""),IF(B135="OA",CONCATENATE("EBNGOA",TEXT(Refszámok!$B$3+ROW()-2,"0000000000")),""))</f>
        <v>E000010113400001</v>
      </c>
      <c r="B135" t="str">
        <f>CONCATENATE(IF(Cases!B135="E","EL",""),IF(Cases!B135="B","EB",""),IF(Cases!B135="Q","EB",""),IF(Cases!B135="7","EB",""),IF(Cases!B135="Z","OA",""),IF(Cases!B135="3","OA",""))</f>
        <v>EL</v>
      </c>
      <c r="C135" t="str">
        <f t="shared" si="10"/>
        <v>E000010113400001</v>
      </c>
      <c r="D135" t="str">
        <f>IF(Cases!K135="Y","2018-11-10","")</f>
        <v/>
      </c>
      <c r="E135" s="5" t="str">
        <f>IF(Cases!C135="Q","BANKKÁRTYA ELSZ",IF(OR(Cases!C135="A",Cases!C135="E",Cases!C135="B",Cases!C135="K",Cases!C135="M"),CONCATENATE(IF(B135="EB",Accounts!B$7,""),IF(B135="EL",Accounts!B$8,""),IF(AND(B135="OA",Cases!B135="3"),Accounts!B$8,""),IF(AND(B135="OA",Cases!B135="Z"),Accounts!B$7,"")),CONCATENATE(IF(B135="EB",Accounts!B$9,""),IF(B135="EL",Accounts!B$10,""),IF(AND(B135="OA",Cases!B135="3"),Accounts!B$10,""),IF(AND(B135="OA",Cases!B135="Z"),Accounts!B$9,""))))</f>
        <v>Electra számlatípus-művelettípus ts</v>
      </c>
      <c r="F135" s="5" t="str">
        <f>IF(Cases!C135="Q","0983731042101",IF(OR(Cases!C135="A",Cases!C135="E",Cases!C135="B",Cases!C135="K",Cases!C135="M"),CONCATENATE(IF(B135="EB",Accounts!C$7,""),IF(B135="EL",Accounts!C$8,""),IF(AND(B135="OA",Cases!B135="3"),Accounts!C$8,""),IF(AND(B135="OA",Cases!B135="Z"),Accounts!C$7,"")),CONCATENATE(IF(B135="EB",Accounts!C$9,""),IF(B135="EL",Accounts!C$10,""),IF(AND(B135="OA",Cases!B135="3"),Accounts!C$10,""),IF(AND(B135="OA",Cases!B135="Z"),Accounts!C$9,""))))</f>
        <v>00021018F0100</v>
      </c>
      <c r="G135" t="s">
        <v>17</v>
      </c>
      <c r="H135" s="5" t="str">
        <f t="shared" si="11"/>
        <v>Electra számlatípus-művelettípus ts</v>
      </c>
      <c r="I135" t="s">
        <v>18</v>
      </c>
      <c r="J135" t="str">
        <f t="shared" si="12"/>
        <v>E000010113400001</v>
      </c>
      <c r="K135" t="str">
        <f t="shared" si="13"/>
        <v>E000010113400001</v>
      </c>
      <c r="L135" s="2" t="s">
        <v>22</v>
      </c>
      <c r="M135" s="2" t="str">
        <f>IF(OR(Cases!C135="A",Cases!C135="C",Cases!C135="G",Cases!C135="J",Cases!C135="O"),"DV","DA")</f>
        <v>DV</v>
      </c>
      <c r="N135" t="s">
        <v>1207</v>
      </c>
      <c r="O135" t="str">
        <f>IF(OR(Cases!C135="A",Cases!C135="B",Cases!C135="C",Cases!C135="E",Cases!C135="F",Cases!C135="I",Cases!C135="J",Cases!C135="K",Cases!C135="L",Cases!C135="Q"),"EUR","HUF")</f>
        <v>EUR</v>
      </c>
      <c r="P135" s="5" t="str">
        <f t="shared" si="14"/>
        <v>1.3</v>
      </c>
      <c r="Q135" t="str">
        <f>IF(Cases!I135="Y","INTC","")</f>
        <v>INTC</v>
      </c>
      <c r="R135" t="str">
        <f>IF(OR(Cases!C135="K",Cases!C135="L"),IF(M135="DA",Accounts!B$1,CONCATENATE(
IF(B135="EB",Accounts!D$1,""
),IF(B135="EL",Accounts!F$1,""
),IF(AND(B135="OA",Cases!B135="3"),Accounts!F$1,""
),IF(AND(B135="OA",Cases!B135="Z"),Accounts!D$1,""
)
)
),IF(OR(Cases!C135="B",Cases!C135="I",Cases!C135="O",Cases!C135="J",Cases!C135="H"),IF(M135="DA",Accounts!B$4,CONCATENATE(
IF(B135="EB",Accounts!D$4,""
),IF(B135="EL",Accounts!F$4,""
),IF(AND(B135="OA",Cases!B135="3"),Accounts!F$4,""
),IF(AND(B135="OA",Cases!B135="Z"),Accounts!D$4,""
)
)
),IF(OR(Cases!C135="D",Cases!C135="G",Cases!C135="O",Cases!C135="H",Cases!C135="M",AND(Cases!D135="I",Cases!C135="C"),AND(Cases!D135="I",Cases!C135="F")),IF(M135="DA",Accounts!B$3,CONCATENATE(
IF(B135="EB",Accounts!D$3,""
),IF(B135="EL",Accounts!F$3,""
),IF(AND(B135="OA",Cases!B135="3"),Accounts!F$3,""
),IF(AND(B135="OA",Cases!B135="Z"),Accounts!D$3,""
)
)
),IF(M135="DA",Accounts!B$12,CONCATENATE(
IF(B135="EB",Accounts!D$12,""
),IF(B135="EL",Accounts!F$12,""
),IF(AND(B135="OA",Cases!B135="3"),Accounts!F$12,""
),IF(AND(B135="OA",Cases!B135="Z"),Accounts!D$12,""
)
)
)
)
))</f>
        <v>Electra számlatípus-művelettípus EUR</v>
      </c>
      <c r="S135" t="str">
        <f>IF(OR(Cases!C135="K",Cases!C135="L"),IF(M135="DA",Accounts!C$1,CONCATENATE(
   IF(B135="EB",Accounts!E$1,""
   ),IF(B135="EL",Accounts!G$1,""
   ),IF(AND(B135="OA",Cases!B135="3"),Accounts!G$1,""
   ),IF(AND(B135="OA",Cases!B135="Z"),Accounts!E$1,""
   )
  )
 ),IF(OR(Cases!C135="B",Cases!C135="I",Cases!C135="O",Cases!C135="J",Cases!C135="H"),IF(M135="DA",Accounts!C$4,CONCATENATE(
   IF(B135="EB",Accounts!E$4,""
   ),IF(B135="EL",Accounts!G$4,""
   ),IF(AND(B135="OA",Cases!B135="3"),Accounts!G$4,""
   ),IF(AND(B135="OA",Cases!B135="Z"),Accounts!E$4,""
   )
  )
 ),IF(OR(Cases!C135="D",Cases!C135="G",Cases!C135="O",Cases!C135="H",Cases!C135="M",AND(Cases!D135="I",Cases!C135="C"),AND(Cases!D135="I",Cases!C135="F")),IF(M135="DA",Accounts!C$3,CONCATENATE(
   IF(B135="EB",Accounts!E$3,""
   ),IF(B135="EL",Accounts!G$3,""
   ),IF(AND(B135="OA",Cases!B135="3"),Accounts!G$3,""
   ),IF(AND(B135="OA",Cases!B135="Z"),Accounts!E$3,""
   )
  )
 ),IF(M135="DA",Accounts!C$12,CONCATENATE(
   IF(B135="EB",Accounts!E$12,""
   ),IF(B135="EL",Accounts!G$12,""
   ),IF(AND(B135="OA",Cases!B135="3"),Accounts!G$12,""
   ),IF(AND(B135="OA",Cases!B135="Z"),Accounts!E$12,""
   )
  )
 )
)
))</f>
        <v>HU05104000234948495670481243</v>
      </c>
      <c r="T135" t="str">
        <f>IF(Cases!F135="SHA","SLEV",IF(Cases!F135="OUR","DEBT",IF(Cases!F135="BEN","CRED","")))</f>
        <v/>
      </c>
      <c r="U135" s="5" t="str">
        <f>IF(Cases!H135="N","Instrukciók","")</f>
        <v>Instrukciók</v>
      </c>
      <c r="V135" s="5" t="str">
        <f>IF(Cases!E135="I","URGP","")</f>
        <v/>
      </c>
      <c r="W135" t="str">
        <f>Cases!L135</f>
        <v>Közl-01H -Elektra/Ebank KKV-KötelezettSzla HUF-FCY-EQ átvezetés-InterCompany-Konverziós-KöltsVis Nincs</v>
      </c>
    </row>
    <row r="136" spans="1:23" x14ac:dyDescent="0.3">
      <c r="A136" t="str">
        <f>CONCATENATE(IF(B136="EB",CONCATENATE(IF(Cases!B136&lt;&gt;"7","EBNG","EBNL"),TEXT(Refszámok!$B$1+ROW()-2,"000000000000")),""),IF(B136="EL",CONCATENATE("E",TEXT(Refszámok!$B$2+ROW()-2,"0000000000"),"00001"),""),IF(B136="OA",CONCATENATE("EBNGOA",TEXT(Refszámok!$B$3+ROW()-2,"0000000000")),""))</f>
        <v>E000010113500001</v>
      </c>
      <c r="B136" t="str">
        <f>CONCATENATE(IF(Cases!B136="E","EL",""),IF(Cases!B136="B","EB",""),IF(Cases!B136="Q","EB",""),IF(Cases!B136="7","EB",""),IF(Cases!B136="Z","OA",""),IF(Cases!B136="3","OA",""))</f>
        <v>EL</v>
      </c>
      <c r="C136" t="str">
        <f t="shared" si="10"/>
        <v>E000010113500001</v>
      </c>
      <c r="D136" t="str">
        <f>IF(Cases!K136="Y","2018-11-10","")</f>
        <v/>
      </c>
      <c r="E136" s="5" t="str">
        <f>IF(Cases!C136="Q","BANKKÁRTYA ELSZ",IF(OR(Cases!C136="A",Cases!C136="E",Cases!C136="B",Cases!C136="K",Cases!C136="M"),CONCATENATE(IF(B136="EB",Accounts!B$7,""),IF(B136="EL",Accounts!B$8,""),IF(AND(B136="OA",Cases!B136="3"),Accounts!B$8,""),IF(AND(B136="OA",Cases!B136="Z"),Accounts!B$7,"")),CONCATENATE(IF(B136="EB",Accounts!B$9,""),IF(B136="EL",Accounts!B$10,""),IF(AND(B136="OA",Cases!B136="3"),Accounts!B$10,""),IF(AND(B136="OA",Cases!B136="Z"),Accounts!B$9,""))))</f>
        <v>Electra számlatípus-művelettípus ts</v>
      </c>
      <c r="F136" s="5" t="str">
        <f>IF(Cases!C136="Q","0983731042101",IF(OR(Cases!C136="A",Cases!C136="E",Cases!C136="B",Cases!C136="K",Cases!C136="M"),CONCATENATE(IF(B136="EB",Accounts!C$7,""),IF(B136="EL",Accounts!C$8,""),IF(AND(B136="OA",Cases!B136="3"),Accounts!C$8,""),IF(AND(B136="OA",Cases!B136="Z"),Accounts!C$7,"")),CONCATENATE(IF(B136="EB",Accounts!C$9,""),IF(B136="EL",Accounts!C$10,""),IF(AND(B136="OA",Cases!B136="3"),Accounts!C$10,""),IF(AND(B136="OA",Cases!B136="Z"),Accounts!C$9,""))))</f>
        <v>00021018F0100</v>
      </c>
      <c r="G136" t="s">
        <v>17</v>
      </c>
      <c r="H136" s="5" t="str">
        <f t="shared" si="11"/>
        <v>Electra számlatípus-művelettípus ts</v>
      </c>
      <c r="I136" t="s">
        <v>18</v>
      </c>
      <c r="J136" t="str">
        <f t="shared" si="12"/>
        <v>E000010113500001</v>
      </c>
      <c r="K136" t="str">
        <f t="shared" si="13"/>
        <v>E000010113500001</v>
      </c>
      <c r="L136" s="2" t="s">
        <v>22</v>
      </c>
      <c r="M136" s="2" t="str">
        <f>IF(OR(Cases!C136="A",Cases!C136="C",Cases!C136="G",Cases!C136="J",Cases!C136="O"),"DV","DA")</f>
        <v>DA</v>
      </c>
      <c r="N136" t="s">
        <v>1207</v>
      </c>
      <c r="O136" t="str">
        <f>IF(OR(Cases!C136="A",Cases!C136="B",Cases!C136="C",Cases!C136="E",Cases!C136="F",Cases!C136="I",Cases!C136="J",Cases!C136="K",Cases!C136="L",Cases!C136="Q"),"EUR","HUF")</f>
        <v>EUR</v>
      </c>
      <c r="P136" s="5" t="str">
        <f t="shared" si="14"/>
        <v>1.3</v>
      </c>
      <c r="Q136" t="str">
        <f>IF(Cases!I136="Y","INTC","")</f>
        <v/>
      </c>
      <c r="R136" t="str">
        <f>IF(OR(Cases!C136="K",Cases!C136="L"),IF(M136="DA",Accounts!B$1,CONCATENATE(
IF(B136="EB",Accounts!D$1,""
),IF(B136="EL",Accounts!F$1,""
),IF(AND(B136="OA",Cases!B136="3"),Accounts!F$1,""
),IF(AND(B136="OA",Cases!B136="Z"),Accounts!D$1,""
)
)
),IF(OR(Cases!C136="B",Cases!C136="I",Cases!C136="O",Cases!C136="J",Cases!C136="H"),IF(M136="DA",Accounts!B$4,CONCATENATE(
IF(B136="EB",Accounts!D$4,""
),IF(B136="EL",Accounts!F$4,""
),IF(AND(B136="OA",Cases!B136="3"),Accounts!F$4,""
),IF(AND(B136="OA",Cases!B136="Z"),Accounts!D$4,""
)
)
),IF(OR(Cases!C136="D",Cases!C136="G",Cases!C136="O",Cases!C136="H",Cases!C136="M",AND(Cases!D136="I",Cases!C136="C"),AND(Cases!D136="I",Cases!C136="F")),IF(M136="DA",Accounts!B$3,CONCATENATE(
IF(B136="EB",Accounts!D$3,""
),IF(B136="EL",Accounts!F$3,""
),IF(AND(B136="OA",Cases!B136="3"),Accounts!F$3,""
),IF(AND(B136="OA",Cases!B136="Z"),Accounts!D$3,""
)
)
),IF(M136="DA",Accounts!B$12,CONCATENATE(
IF(B136="EB",Accounts!D$12,""
),IF(B136="EL",Accounts!F$12,""
),IF(AND(B136="OA",Cases!B136="3"),Accounts!F$12,""
),IF(AND(B136="OA",Cases!B136="Z"),Accounts!D$12,""
)
)
)
)
))</f>
        <v>SZIKSZAI TAMARA EUR</v>
      </c>
      <c r="S136" t="str">
        <f>IF(OR(Cases!C136="K",Cases!C136="L"),IF(M136="DA",Accounts!C$1,CONCATENATE(
   IF(B136="EB",Accounts!E$1,""
   ),IF(B136="EL",Accounts!G$1,""
   ),IF(AND(B136="OA",Cases!B136="3"),Accounts!G$1,""
   ),IF(AND(B136="OA",Cases!B136="Z"),Accounts!E$1,""
   )
  )
 ),IF(OR(Cases!C136="B",Cases!C136="I",Cases!C136="O",Cases!C136="J",Cases!C136="H"),IF(M136="DA",Accounts!C$4,CONCATENATE(
   IF(B136="EB",Accounts!E$4,""
   ),IF(B136="EL",Accounts!G$4,""
   ),IF(AND(B136="OA",Cases!B136="3"),Accounts!G$4,""
   ),IF(AND(B136="OA",Cases!B136="Z"),Accounts!E$4,""
   )
  )
 ),IF(OR(Cases!C136="D",Cases!C136="G",Cases!C136="O",Cases!C136="H",Cases!C136="M",AND(Cases!D136="I",Cases!C136="C"),AND(Cases!D136="I",Cases!C136="F")),IF(M136="DA",Accounts!C$3,CONCATENATE(
   IF(B136="EB",Accounts!E$3,""
   ),IF(B136="EL",Accounts!G$3,""
   ),IF(AND(B136="OA",Cases!B136="3"),Accounts!G$3,""
   ),IF(AND(B136="OA",Cases!B136="Z"),Accounts!E$3,""
   )
  )
 ),IF(M136="DA",Accounts!C$12,CONCATENATE(
   IF(B136="EB",Accounts!E$12,""
   ),IF(B136="EL",Accounts!G$12,""
   ),IF(AND(B136="OA",Cases!B136="3"),Accounts!G$12,""
   ),IF(AND(B136="OA",Cases!B136="Z"),Accounts!E$12,""
   )
  )
 )
)
))</f>
        <v>HU46104000237157565454551017</v>
      </c>
      <c r="T136" t="str">
        <f>IF(Cases!F136="SHA","SLEV",IF(Cases!F136="OUR","DEBT",IF(Cases!F136="BEN","CRED","")))</f>
        <v/>
      </c>
      <c r="U136" s="5" t="str">
        <f>IF(Cases!H136="N","Instrukciók","")</f>
        <v>Instrukciók</v>
      </c>
      <c r="V136" s="5" t="str">
        <f>IF(Cases!E136="I","URGP","")</f>
        <v>URGP</v>
      </c>
      <c r="W136" t="str">
        <f>Cases!L136</f>
        <v>Közl-01I -Elektra/Ebank KKV-KötelezettSzla HUF-FCY-EQ átutalás-Konverziós-Sürgős/AzonKonv-KöltsVis Nincs</v>
      </c>
    </row>
    <row r="137" spans="1:23" x14ac:dyDescent="0.3">
      <c r="A137" t="str">
        <f>CONCATENATE(IF(B137="EB",CONCATENATE(IF(Cases!B137&lt;&gt;"7","EBNG","EBNL"),TEXT(Refszámok!$B$1+ROW()-2,"000000000000")),""),IF(B137="EL",CONCATENATE("E",TEXT(Refszámok!$B$2+ROW()-2,"0000000000"),"00001"),""),IF(B137="OA",CONCATENATE("EBNGOA",TEXT(Refszámok!$B$3+ROW()-2,"0000000000")),""))</f>
        <v>E000010113600001</v>
      </c>
      <c r="B137" t="str">
        <f>CONCATENATE(IF(Cases!B137="E","EL",""),IF(Cases!B137="B","EB",""),IF(Cases!B137="Q","EB",""),IF(Cases!B137="7","EB",""),IF(Cases!B137="Z","OA",""),IF(Cases!B137="3","OA",""))</f>
        <v>EL</v>
      </c>
      <c r="C137" t="str">
        <f t="shared" si="10"/>
        <v>E000010113600001</v>
      </c>
      <c r="D137" t="str">
        <f>IF(Cases!K137="Y","2018-11-10","")</f>
        <v/>
      </c>
      <c r="E137" s="5" t="str">
        <f>IF(Cases!C137="Q","BANKKÁRTYA ELSZ",IF(OR(Cases!C137="A",Cases!C137="E",Cases!C137="B",Cases!C137="K",Cases!C137="M"),CONCATENATE(IF(B137="EB",Accounts!B$7,""),IF(B137="EL",Accounts!B$8,""),IF(AND(B137="OA",Cases!B137="3"),Accounts!B$8,""),IF(AND(B137="OA",Cases!B137="Z"),Accounts!B$7,"")),CONCATENATE(IF(B137="EB",Accounts!B$9,""),IF(B137="EL",Accounts!B$10,""),IF(AND(B137="OA",Cases!B137="3"),Accounts!B$10,""),IF(AND(B137="OA",Cases!B137="Z"),Accounts!B$9,""))))</f>
        <v>Electra számlatípus-művelettípus ts</v>
      </c>
      <c r="F137" s="5" t="str">
        <f>IF(Cases!C137="Q","0983731042101",IF(OR(Cases!C137="A",Cases!C137="E",Cases!C137="B",Cases!C137="K",Cases!C137="M"),CONCATENATE(IF(B137="EB",Accounts!C$7,""),IF(B137="EL",Accounts!C$8,""),IF(AND(B137="OA",Cases!B137="3"),Accounts!C$8,""),IF(AND(B137="OA",Cases!B137="Z"),Accounts!C$7,"")),CONCATENATE(IF(B137="EB",Accounts!C$9,""),IF(B137="EL",Accounts!C$10,""),IF(AND(B137="OA",Cases!B137="3"),Accounts!C$10,""),IF(AND(B137="OA",Cases!B137="Z"),Accounts!C$9,""))))</f>
        <v>00021018F0100</v>
      </c>
      <c r="G137" t="s">
        <v>17</v>
      </c>
      <c r="H137" s="5" t="str">
        <f t="shared" si="11"/>
        <v>Electra számlatípus-művelettípus ts</v>
      </c>
      <c r="I137" t="s">
        <v>18</v>
      </c>
      <c r="J137" t="str">
        <f t="shared" si="12"/>
        <v>E000010113600001</v>
      </c>
      <c r="K137" t="str">
        <f t="shared" si="13"/>
        <v>E000010113600001</v>
      </c>
      <c r="L137" s="2" t="s">
        <v>22</v>
      </c>
      <c r="M137" s="2" t="str">
        <f>IF(OR(Cases!C137="A",Cases!C137="C",Cases!C137="G",Cases!C137="J",Cases!C137="O"),"DV","DA")</f>
        <v>DA</v>
      </c>
      <c r="N137" t="s">
        <v>1207</v>
      </c>
      <c r="O137" t="str">
        <f>IF(OR(Cases!C137="A",Cases!C137="B",Cases!C137="C",Cases!C137="E",Cases!C137="F",Cases!C137="I",Cases!C137="J",Cases!C137="K",Cases!C137="L",Cases!C137="Q"),"EUR","HUF")</f>
        <v>EUR</v>
      </c>
      <c r="P137" s="5" t="str">
        <f t="shared" si="14"/>
        <v>1.3</v>
      </c>
      <c r="Q137" t="str">
        <f>IF(Cases!I137="Y","INTC","")</f>
        <v/>
      </c>
      <c r="R137" t="str">
        <f>IF(OR(Cases!C137="K",Cases!C137="L"),IF(M137="DA",Accounts!B$1,CONCATENATE(
IF(B137="EB",Accounts!D$1,""
),IF(B137="EL",Accounts!F$1,""
),IF(AND(B137="OA",Cases!B137="3"),Accounts!F$1,""
),IF(AND(B137="OA",Cases!B137="Z"),Accounts!D$1,""
)
)
),IF(OR(Cases!C137="B",Cases!C137="I",Cases!C137="O",Cases!C137="J",Cases!C137="H"),IF(M137="DA",Accounts!B$4,CONCATENATE(
IF(B137="EB",Accounts!D$4,""
),IF(B137="EL",Accounts!F$4,""
),IF(AND(B137="OA",Cases!B137="3"),Accounts!F$4,""
),IF(AND(B137="OA",Cases!B137="Z"),Accounts!D$4,""
)
)
),IF(OR(Cases!C137="D",Cases!C137="G",Cases!C137="O",Cases!C137="H",Cases!C137="M",AND(Cases!D137="I",Cases!C137="C"),AND(Cases!D137="I",Cases!C137="F")),IF(M137="DA",Accounts!B$3,CONCATENATE(
IF(B137="EB",Accounts!D$3,""
),IF(B137="EL",Accounts!F$3,""
),IF(AND(B137="OA",Cases!B137="3"),Accounts!F$3,""
),IF(AND(B137="OA",Cases!B137="Z"),Accounts!D$3,""
)
)
),IF(M137="DA",Accounts!B$12,CONCATENATE(
IF(B137="EB",Accounts!D$12,""
),IF(B137="EL",Accounts!F$12,""
),IF(AND(B137="OA",Cases!B137="3"),Accounts!F$12,""
),IF(AND(B137="OA",Cases!B137="Z"),Accounts!D$12,""
)
)
)
)
))</f>
        <v>SZIKSZAI TAMARA EUR</v>
      </c>
      <c r="S137" t="str">
        <f>IF(OR(Cases!C137="K",Cases!C137="L"),IF(M137="DA",Accounts!C$1,CONCATENATE(
   IF(B137="EB",Accounts!E$1,""
   ),IF(B137="EL",Accounts!G$1,""
   ),IF(AND(B137="OA",Cases!B137="3"),Accounts!G$1,""
   ),IF(AND(B137="OA",Cases!B137="Z"),Accounts!E$1,""
   )
  )
 ),IF(OR(Cases!C137="B",Cases!C137="I",Cases!C137="O",Cases!C137="J",Cases!C137="H"),IF(M137="DA",Accounts!C$4,CONCATENATE(
   IF(B137="EB",Accounts!E$4,""
   ),IF(B137="EL",Accounts!G$4,""
   ),IF(AND(B137="OA",Cases!B137="3"),Accounts!G$4,""
   ),IF(AND(B137="OA",Cases!B137="Z"),Accounts!E$4,""
   )
  )
 ),IF(OR(Cases!C137="D",Cases!C137="G",Cases!C137="O",Cases!C137="H",Cases!C137="M",AND(Cases!D137="I",Cases!C137="C"),AND(Cases!D137="I",Cases!C137="F")),IF(M137="DA",Accounts!C$3,CONCATENATE(
   IF(B137="EB",Accounts!E$3,""
   ),IF(B137="EL",Accounts!G$3,""
   ),IF(AND(B137="OA",Cases!B137="3"),Accounts!G$3,""
   ),IF(AND(B137="OA",Cases!B137="Z"),Accounts!E$3,""
   )
  )
 ),IF(M137="DA",Accounts!C$12,CONCATENATE(
   IF(B137="EB",Accounts!E$12,""
   ),IF(B137="EL",Accounts!G$12,""
   ),IF(AND(B137="OA",Cases!B137="3"),Accounts!G$12,""
   ),IF(AND(B137="OA",Cases!B137="Z"),Accounts!E$12,""
   )
  )
 )
)
))</f>
        <v>HU46104000237157565454551017</v>
      </c>
      <c r="T137" t="str">
        <f>IF(Cases!F137="SHA","SLEV",IF(Cases!F137="OUR","DEBT",IF(Cases!F137="BEN","CRED","")))</f>
        <v/>
      </c>
      <c r="U137" s="5" t="str">
        <f>IF(Cases!H137="N","Instrukciók","")</f>
        <v>Instrukciók</v>
      </c>
      <c r="V137" s="5" t="str">
        <f>IF(Cases!E137="I","URGP","")</f>
        <v/>
      </c>
      <c r="W137" t="str">
        <f>Cases!L137</f>
        <v>Közl-01I -Elektra/Ebank KKV-KötelezettSzla HUF-FCY-EQ átutalás-Konverziós-KöltsVis Nincs</v>
      </c>
    </row>
    <row r="138" spans="1:23" x14ac:dyDescent="0.3">
      <c r="A138" t="str">
        <f>CONCATENATE(IF(B138="EB",CONCATENATE(IF(Cases!B138&lt;&gt;"7","EBNG","EBNL"),TEXT(Refszámok!$B$1+ROW()-2,"000000000000")),""),IF(B138="EL",CONCATENATE("E",TEXT(Refszámok!$B$2+ROW()-2,"0000000000"),"00001"),""),IF(B138="OA",CONCATENATE("EBNGOA",TEXT(Refszámok!$B$3+ROW()-2,"0000000000")),""))</f>
        <v>E000010113700001</v>
      </c>
      <c r="B138" t="str">
        <f>CONCATENATE(IF(Cases!B138="E","EL",""),IF(Cases!B138="B","EB",""),IF(Cases!B138="Q","EB",""),IF(Cases!B138="7","EB",""),IF(Cases!B138="Z","OA",""),IF(Cases!B138="3","OA",""))</f>
        <v>EL</v>
      </c>
      <c r="C138" t="str">
        <f t="shared" si="10"/>
        <v>E000010113700001</v>
      </c>
      <c r="D138" t="str">
        <f>IF(Cases!K138="Y","2018-11-10","")</f>
        <v/>
      </c>
      <c r="E138" s="5" t="str">
        <f>IF(Cases!C138="Q","BANKKÁRTYA ELSZ",IF(OR(Cases!C138="A",Cases!C138="E",Cases!C138="B",Cases!C138="K",Cases!C138="M"),CONCATENATE(IF(B138="EB",Accounts!B$7,""),IF(B138="EL",Accounts!B$8,""),IF(AND(B138="OA",Cases!B138="3"),Accounts!B$8,""),IF(AND(B138="OA",Cases!B138="Z"),Accounts!B$7,"")),CONCATENATE(IF(B138="EB",Accounts!B$9,""),IF(B138="EL",Accounts!B$10,""),IF(AND(B138="OA",Cases!B138="3"),Accounts!B$10,""),IF(AND(B138="OA",Cases!B138="Z"),Accounts!B$9,""))))</f>
        <v>Electra számlatípus-művelettípus EUR</v>
      </c>
      <c r="F138" s="5" t="str">
        <f>IF(Cases!C138="Q","0983731042101",IF(OR(Cases!C138="A",Cases!C138="E",Cases!C138="B",Cases!C138="K",Cases!C138="M"),CONCATENATE(IF(B138="EB",Accounts!C$7,""),IF(B138="EL",Accounts!C$8,""),IF(AND(B138="OA",Cases!B138="3"),Accounts!C$8,""),IF(AND(B138="OA",Cases!B138="Z"),Accounts!C$7,"")),CONCATENATE(IF(B138="EB",Accounts!C$9,""),IF(B138="EL",Accounts!C$10,""),IF(AND(B138="OA",Cases!B138="3"),Accounts!C$10,""),IF(AND(B138="OA",Cases!B138="Z"),Accounts!C$9,""))))</f>
        <v>00021018F0119</v>
      </c>
      <c r="G138" t="s">
        <v>17</v>
      </c>
      <c r="H138" s="5" t="str">
        <f t="shared" si="11"/>
        <v>Electra számlatípus-művelettípus EUR</v>
      </c>
      <c r="I138" t="s">
        <v>18</v>
      </c>
      <c r="J138" t="str">
        <f t="shared" si="12"/>
        <v>E000010113700001</v>
      </c>
      <c r="K138" t="str">
        <f t="shared" si="13"/>
        <v>E000010113700001</v>
      </c>
      <c r="L138" s="2" t="s">
        <v>22</v>
      </c>
      <c r="M138" s="2" t="str">
        <f>IF(OR(Cases!C138="A",Cases!C138="C",Cases!C138="G",Cases!C138="J",Cases!C138="O"),"DV","DA")</f>
        <v>DV</v>
      </c>
      <c r="N138" t="s">
        <v>1207</v>
      </c>
      <c r="O138" t="str">
        <f>IF(OR(Cases!C138="A",Cases!C138="B",Cases!C138="C",Cases!C138="E",Cases!C138="F",Cases!C138="I",Cases!C138="J",Cases!C138="K",Cases!C138="L",Cases!C138="Q"),"EUR","HUF")</f>
        <v>EUR</v>
      </c>
      <c r="P138" s="5" t="str">
        <f t="shared" si="14"/>
        <v>1.3</v>
      </c>
      <c r="Q138" t="str">
        <f>IF(Cases!I138="Y","INTC","")</f>
        <v/>
      </c>
      <c r="R138" t="str">
        <f>IF(OR(Cases!C138="K",Cases!C138="L"),IF(M138="DA",Accounts!B$1,CONCATENATE(
IF(B138="EB",Accounts!D$1,""
),IF(B138="EL",Accounts!F$1,""
),IF(AND(B138="OA",Cases!B138="3"),Accounts!F$1,""
),IF(AND(B138="OA",Cases!B138="Z"),Accounts!D$1,""
)
)
),IF(OR(Cases!C138="B",Cases!C138="I",Cases!C138="O",Cases!C138="J",Cases!C138="H"),IF(M138="DA",Accounts!B$4,CONCATENATE(
IF(B138="EB",Accounts!D$4,""
),IF(B138="EL",Accounts!F$4,""
),IF(AND(B138="OA",Cases!B138="3"),Accounts!F$4,""
),IF(AND(B138="OA",Cases!B138="Z"),Accounts!D$4,""
)
)
),IF(OR(Cases!C138="D",Cases!C138="G",Cases!C138="O",Cases!C138="H",Cases!C138="M",AND(Cases!D138="I",Cases!C138="C"),AND(Cases!D138="I",Cases!C138="F")),IF(M138="DA",Accounts!B$3,CONCATENATE(
IF(B138="EB",Accounts!D$3,""
),IF(B138="EL",Accounts!F$3,""
),IF(AND(B138="OA",Cases!B138="3"),Accounts!F$3,""
),IF(AND(B138="OA",Cases!B138="Z"),Accounts!D$3,""
)
)
),IF(M138="DA",Accounts!B$12,CONCATENATE(
IF(B138="EB",Accounts!D$12,""
),IF(B138="EL",Accounts!F$12,""
),IF(AND(B138="OA",Cases!B138="3"),Accounts!F$12,""
),IF(AND(B138="OA",Cases!B138="Z"),Accounts!D$12,""
)
)
)
)
))</f>
        <v>Electra számlatípus-művelettípus ts</v>
      </c>
      <c r="S138" t="str">
        <f>IF(OR(Cases!C138="K",Cases!C138="L"),IF(M138="DA",Accounts!C$1,CONCATENATE(
   IF(B138="EB",Accounts!E$1,""
   ),IF(B138="EL",Accounts!G$1,""
   ),IF(AND(B138="OA",Cases!B138="3"),Accounts!G$1,""
   ),IF(AND(B138="OA",Cases!B138="Z"),Accounts!E$1,""
   )
  )
 ),IF(OR(Cases!C138="B",Cases!C138="I",Cases!C138="O",Cases!C138="J",Cases!C138="H"),IF(M138="DA",Accounts!C$4,CONCATENATE(
   IF(B138="EB",Accounts!E$4,""
   ),IF(B138="EL",Accounts!G$4,""
   ),IF(AND(B138="OA",Cases!B138="3"),Accounts!G$4,""
   ),IF(AND(B138="OA",Cases!B138="Z"),Accounts!E$4,""
   )
  )
 ),IF(OR(Cases!C138="D",Cases!C138="G",Cases!C138="O",Cases!C138="H",Cases!C138="M",AND(Cases!D138="I",Cases!C138="C"),AND(Cases!D138="I",Cases!C138="F")),IF(M138="DA",Accounts!C$3,CONCATENATE(
   IF(B138="EB",Accounts!E$3,""
   ),IF(B138="EL",Accounts!G$3,""
   ),IF(AND(B138="OA",Cases!B138="3"),Accounts!G$3,""
   ),IF(AND(B138="OA",Cases!B138="Z"),Accounts!E$3,""
   )
  )
 ),IF(M138="DA",Accounts!C$12,CONCATENATE(
   IF(B138="EB",Accounts!E$12,""
   ),IF(B138="EL",Accounts!G$12,""
   ),IF(AND(B138="OA",Cases!B138="3"),Accounts!G$12,""
   ),IF(AND(B138="OA",Cases!B138="Z"),Accounts!E$12,""
   )
  )
 )
)
))</f>
        <v>HU23104000234948495670481016</v>
      </c>
      <c r="T138" t="str">
        <f>IF(Cases!F138="SHA","SLEV",IF(Cases!F138="OUR","DEBT",IF(Cases!F138="BEN","CRED","")))</f>
        <v/>
      </c>
      <c r="U138" s="5" t="str">
        <f>IF(Cases!H138="N","Instrukciók","")</f>
        <v>Instrukciók</v>
      </c>
      <c r="V138" s="5" t="str">
        <f>IF(Cases!E138="I","URGP","")</f>
        <v>URGP</v>
      </c>
      <c r="W138" t="str">
        <f>Cases!L138</f>
        <v>Közl-027 -Elektra/Ebank KKV-KötelezettSzla FCY-FCY-EQ átvezetés-Konverziós-Sürgős/AzonKonv-KöltsVis Nincs</v>
      </c>
    </row>
    <row r="139" spans="1:23" x14ac:dyDescent="0.3">
      <c r="A139" t="str">
        <f>CONCATENATE(IF(B139="EB",CONCATENATE(IF(Cases!B139&lt;&gt;"7","EBNG","EBNL"),TEXT(Refszámok!$B$1+ROW()-2,"000000000000")),""),IF(B139="EL",CONCATENATE("E",TEXT(Refszámok!$B$2+ROW()-2,"0000000000"),"00001"),""),IF(B139="OA",CONCATENATE("EBNGOA",TEXT(Refszámok!$B$3+ROW()-2,"0000000000")),""))</f>
        <v>E000010113800001</v>
      </c>
      <c r="B139" t="str">
        <f>CONCATENATE(IF(Cases!B139="E","EL",""),IF(Cases!B139="B","EB",""),IF(Cases!B139="Q","EB",""),IF(Cases!B139="7","EB",""),IF(Cases!B139="Z","OA",""),IF(Cases!B139="3","OA",""))</f>
        <v>EL</v>
      </c>
      <c r="C139" t="str">
        <f t="shared" si="10"/>
        <v>E000010113800001</v>
      </c>
      <c r="D139" t="str">
        <f>IF(Cases!K139="Y","2018-11-10","")</f>
        <v/>
      </c>
      <c r="E139" s="5" t="str">
        <f>IF(Cases!C139="Q","BANKKÁRTYA ELSZ",IF(OR(Cases!C139="A",Cases!C139="E",Cases!C139="B",Cases!C139="K",Cases!C139="M"),CONCATENATE(IF(B139="EB",Accounts!B$7,""),IF(B139="EL",Accounts!B$8,""),IF(AND(B139="OA",Cases!B139="3"),Accounts!B$8,""),IF(AND(B139="OA",Cases!B139="Z"),Accounts!B$7,"")),CONCATENATE(IF(B139="EB",Accounts!B$9,""),IF(B139="EL",Accounts!B$10,""),IF(AND(B139="OA",Cases!B139="3"),Accounts!B$10,""),IF(AND(B139="OA",Cases!B139="Z"),Accounts!B$9,""))))</f>
        <v>Electra számlatípus-művelettípus EUR</v>
      </c>
      <c r="F139" s="5" t="str">
        <f>IF(Cases!C139="Q","0983731042101",IF(OR(Cases!C139="A",Cases!C139="E",Cases!C139="B",Cases!C139="K",Cases!C139="M"),CONCATENATE(IF(B139="EB",Accounts!C$7,""),IF(B139="EL",Accounts!C$8,""),IF(AND(B139="OA",Cases!B139="3"),Accounts!C$8,""),IF(AND(B139="OA",Cases!B139="Z"),Accounts!C$7,"")),CONCATENATE(IF(B139="EB",Accounts!C$9,""),IF(B139="EL",Accounts!C$10,""),IF(AND(B139="OA",Cases!B139="3"),Accounts!C$10,""),IF(AND(B139="OA",Cases!B139="Z"),Accounts!C$9,""))))</f>
        <v>00021018F0119</v>
      </c>
      <c r="G139" t="s">
        <v>17</v>
      </c>
      <c r="H139" s="5" t="str">
        <f t="shared" si="11"/>
        <v>Electra számlatípus-művelettípus EUR</v>
      </c>
      <c r="I139" t="s">
        <v>18</v>
      </c>
      <c r="J139" t="str">
        <f t="shared" si="12"/>
        <v>E000010113800001</v>
      </c>
      <c r="K139" t="str">
        <f t="shared" si="13"/>
        <v>E000010113800001</v>
      </c>
      <c r="L139" s="2" t="s">
        <v>22</v>
      </c>
      <c r="M139" s="2" t="str">
        <f>IF(OR(Cases!C139="A",Cases!C139="C",Cases!C139="G",Cases!C139="J",Cases!C139="O"),"DV","DA")</f>
        <v>DV</v>
      </c>
      <c r="N139" t="s">
        <v>1207</v>
      </c>
      <c r="O139" t="str">
        <f>IF(OR(Cases!C139="A",Cases!C139="B",Cases!C139="C",Cases!C139="E",Cases!C139="F",Cases!C139="I",Cases!C139="J",Cases!C139="K",Cases!C139="L",Cases!C139="Q"),"EUR","HUF")</f>
        <v>EUR</v>
      </c>
      <c r="P139" s="5" t="str">
        <f t="shared" si="14"/>
        <v>1.3</v>
      </c>
      <c r="Q139" t="str">
        <f>IF(Cases!I139="Y","INTC","")</f>
        <v>INTC</v>
      </c>
      <c r="R139" t="str">
        <f>IF(OR(Cases!C139="K",Cases!C139="L"),IF(M139="DA",Accounts!B$1,CONCATENATE(
IF(B139="EB",Accounts!D$1,""
),IF(B139="EL",Accounts!F$1,""
),IF(AND(B139="OA",Cases!B139="3"),Accounts!F$1,""
),IF(AND(B139="OA",Cases!B139="Z"),Accounts!D$1,""
)
)
),IF(OR(Cases!C139="B",Cases!C139="I",Cases!C139="O",Cases!C139="J",Cases!C139="H"),IF(M139="DA",Accounts!B$4,CONCATENATE(
IF(B139="EB",Accounts!D$4,""
),IF(B139="EL",Accounts!F$4,""
),IF(AND(B139="OA",Cases!B139="3"),Accounts!F$4,""
),IF(AND(B139="OA",Cases!B139="Z"),Accounts!D$4,""
)
)
),IF(OR(Cases!C139="D",Cases!C139="G",Cases!C139="O",Cases!C139="H",Cases!C139="M",AND(Cases!D139="I",Cases!C139="C"),AND(Cases!D139="I",Cases!C139="F")),IF(M139="DA",Accounts!B$3,CONCATENATE(
IF(B139="EB",Accounts!D$3,""
),IF(B139="EL",Accounts!F$3,""
),IF(AND(B139="OA",Cases!B139="3"),Accounts!F$3,""
),IF(AND(B139="OA",Cases!B139="Z"),Accounts!D$3,""
)
)
),IF(M139="DA",Accounts!B$12,CONCATENATE(
IF(B139="EB",Accounts!D$12,""
),IF(B139="EL",Accounts!F$12,""
),IF(AND(B139="OA",Cases!B139="3"),Accounts!F$12,""
),IF(AND(B139="OA",Cases!B139="Z"),Accounts!D$12,""
)
)
)
)
))</f>
        <v>Electra számlatípus-művelettípus ts</v>
      </c>
      <c r="S139" t="str">
        <f>IF(OR(Cases!C139="K",Cases!C139="L"),IF(M139="DA",Accounts!C$1,CONCATENATE(
   IF(B139="EB",Accounts!E$1,""
   ),IF(B139="EL",Accounts!G$1,""
   ),IF(AND(B139="OA",Cases!B139="3"),Accounts!G$1,""
   ),IF(AND(B139="OA",Cases!B139="Z"),Accounts!E$1,""
   )
  )
 ),IF(OR(Cases!C139="B",Cases!C139="I",Cases!C139="O",Cases!C139="J",Cases!C139="H"),IF(M139="DA",Accounts!C$4,CONCATENATE(
   IF(B139="EB",Accounts!E$4,""
   ),IF(B139="EL",Accounts!G$4,""
   ),IF(AND(B139="OA",Cases!B139="3"),Accounts!G$4,""
   ),IF(AND(B139="OA",Cases!B139="Z"),Accounts!E$4,""
   )
  )
 ),IF(OR(Cases!C139="D",Cases!C139="G",Cases!C139="O",Cases!C139="H",Cases!C139="M",AND(Cases!D139="I",Cases!C139="C"),AND(Cases!D139="I",Cases!C139="F")),IF(M139="DA",Accounts!C$3,CONCATENATE(
   IF(B139="EB",Accounts!E$3,""
   ),IF(B139="EL",Accounts!G$3,""
   ),IF(AND(B139="OA",Cases!B139="3"),Accounts!G$3,""
   ),IF(AND(B139="OA",Cases!B139="Z"),Accounts!E$3,""
   )
  )
 ),IF(M139="DA",Accounts!C$12,CONCATENATE(
   IF(B139="EB",Accounts!E$12,""
   ),IF(B139="EL",Accounts!G$12,""
   ),IF(AND(B139="OA",Cases!B139="3"),Accounts!G$12,""
   ),IF(AND(B139="OA",Cases!B139="Z"),Accounts!E$12,""
   )
  )
 )
)
))</f>
        <v>HU23104000234948495670481016</v>
      </c>
      <c r="T139" t="str">
        <f>IF(Cases!F139="SHA","SLEV",IF(Cases!F139="OUR","DEBT",IF(Cases!F139="BEN","CRED","")))</f>
        <v/>
      </c>
      <c r="U139" s="5" t="str">
        <f>IF(Cases!H139="N","Instrukciók","")</f>
        <v>Instrukciók</v>
      </c>
      <c r="V139" s="5" t="str">
        <f>IF(Cases!E139="I","URGP","")</f>
        <v>URGP</v>
      </c>
      <c r="W139" t="str">
        <f>Cases!L139</f>
        <v>Közl-027 -Elektra/Ebank KKV-KötelezettSzla FCY-FCY-EQ átvezetés-InterCompany-Konverziós-Sürgős/AzonKonv-KöltsVis Nincs</v>
      </c>
    </row>
    <row r="140" spans="1:23" x14ac:dyDescent="0.3">
      <c r="A140" t="str">
        <f>CONCATENATE(IF(B140="EB",CONCATENATE(IF(Cases!B140&lt;&gt;"7","EBNG","EBNL"),TEXT(Refszámok!$B$1+ROW()-2,"000000000000")),""),IF(B140="EL",CONCATENATE("E",TEXT(Refszámok!$B$2+ROW()-2,"0000000000"),"00001"),""),IF(B140="OA",CONCATENATE("EBNGOA",TEXT(Refszámok!$B$3+ROW()-2,"0000000000")),""))</f>
        <v>E000010113900001</v>
      </c>
      <c r="B140" t="str">
        <f>CONCATENATE(IF(Cases!B140="E","EL",""),IF(Cases!B140="B","EB",""),IF(Cases!B140="Q","EB",""),IF(Cases!B140="7","EB",""),IF(Cases!B140="Z","OA",""),IF(Cases!B140="3","OA",""))</f>
        <v>EL</v>
      </c>
      <c r="C140" t="str">
        <f t="shared" si="10"/>
        <v>E000010113900001</v>
      </c>
      <c r="D140" t="str">
        <f>IF(Cases!K140="Y","2018-11-10","")</f>
        <v/>
      </c>
      <c r="E140" s="5" t="str">
        <f>IF(Cases!C140="Q","BANKKÁRTYA ELSZ",IF(OR(Cases!C140="A",Cases!C140="E",Cases!C140="B",Cases!C140="K",Cases!C140="M"),CONCATENATE(IF(B140="EB",Accounts!B$7,""),IF(B140="EL",Accounts!B$8,""),IF(AND(B140="OA",Cases!B140="3"),Accounts!B$8,""),IF(AND(B140="OA",Cases!B140="Z"),Accounts!B$7,"")),CONCATENATE(IF(B140="EB",Accounts!B$9,""),IF(B140="EL",Accounts!B$10,""),IF(AND(B140="OA",Cases!B140="3"),Accounts!B$10,""),IF(AND(B140="OA",Cases!B140="Z"),Accounts!B$9,""))))</f>
        <v>Electra számlatípus-művelettípus EUR</v>
      </c>
      <c r="F140" s="5" t="str">
        <f>IF(Cases!C140="Q","0983731042101",IF(OR(Cases!C140="A",Cases!C140="E",Cases!C140="B",Cases!C140="K",Cases!C140="M"),CONCATENATE(IF(B140="EB",Accounts!C$7,""),IF(B140="EL",Accounts!C$8,""),IF(AND(B140="OA",Cases!B140="3"),Accounts!C$8,""),IF(AND(B140="OA",Cases!B140="Z"),Accounts!C$7,"")),CONCATENATE(IF(B140="EB",Accounts!C$9,""),IF(B140="EL",Accounts!C$10,""),IF(AND(B140="OA",Cases!B140="3"),Accounts!C$10,""),IF(AND(B140="OA",Cases!B140="Z"),Accounts!C$9,""))))</f>
        <v>00021018F0119</v>
      </c>
      <c r="G140" t="s">
        <v>17</v>
      </c>
      <c r="H140" s="5" t="str">
        <f t="shared" si="11"/>
        <v>Electra számlatípus-művelettípus EUR</v>
      </c>
      <c r="I140" t="s">
        <v>18</v>
      </c>
      <c r="J140" t="str">
        <f t="shared" si="12"/>
        <v>E000010113900001</v>
      </c>
      <c r="K140" t="str">
        <f t="shared" si="13"/>
        <v>E000010113900001</v>
      </c>
      <c r="L140" s="2" t="s">
        <v>22</v>
      </c>
      <c r="M140" s="2" t="str">
        <f>IF(OR(Cases!C140="A",Cases!C140="C",Cases!C140="G",Cases!C140="J",Cases!C140="O"),"DV","DA")</f>
        <v>DV</v>
      </c>
      <c r="N140" t="s">
        <v>1207</v>
      </c>
      <c r="O140" t="str">
        <f>IF(OR(Cases!C140="A",Cases!C140="B",Cases!C140="C",Cases!C140="E",Cases!C140="F",Cases!C140="I",Cases!C140="J",Cases!C140="K",Cases!C140="L",Cases!C140="Q"),"EUR","HUF")</f>
        <v>EUR</v>
      </c>
      <c r="P140" s="5" t="str">
        <f t="shared" si="14"/>
        <v>1.3</v>
      </c>
      <c r="Q140" t="str">
        <f>IF(Cases!I140="Y","INTC","")</f>
        <v/>
      </c>
      <c r="R140" t="str">
        <f>IF(OR(Cases!C140="K",Cases!C140="L"),IF(M140="DA",Accounts!B$1,CONCATENATE(
IF(B140="EB",Accounts!D$1,""
),IF(B140="EL",Accounts!F$1,""
),IF(AND(B140="OA",Cases!B140="3"),Accounts!F$1,""
),IF(AND(B140="OA",Cases!B140="Z"),Accounts!D$1,""
)
)
),IF(OR(Cases!C140="B",Cases!C140="I",Cases!C140="O",Cases!C140="J",Cases!C140="H"),IF(M140="DA",Accounts!B$4,CONCATENATE(
IF(B140="EB",Accounts!D$4,""
),IF(B140="EL",Accounts!F$4,""
),IF(AND(B140="OA",Cases!B140="3"),Accounts!F$4,""
),IF(AND(B140="OA",Cases!B140="Z"),Accounts!D$4,""
)
)
),IF(OR(Cases!C140="D",Cases!C140="G",Cases!C140="O",Cases!C140="H",Cases!C140="M",AND(Cases!D140="I",Cases!C140="C"),AND(Cases!D140="I",Cases!C140="F")),IF(M140="DA",Accounts!B$3,CONCATENATE(
IF(B140="EB",Accounts!D$3,""
),IF(B140="EL",Accounts!F$3,""
),IF(AND(B140="OA",Cases!B140="3"),Accounts!F$3,""
),IF(AND(B140="OA",Cases!B140="Z"),Accounts!D$3,""
)
)
),IF(M140="DA",Accounts!B$12,CONCATENATE(
IF(B140="EB",Accounts!D$12,""
),IF(B140="EL",Accounts!F$12,""
),IF(AND(B140="OA",Cases!B140="3"),Accounts!F$12,""
),IF(AND(B140="OA",Cases!B140="Z"),Accounts!D$12,""
)
)
)
)
))</f>
        <v>Electra számlatípus-művelettípus ts</v>
      </c>
      <c r="S140" t="str">
        <f>IF(OR(Cases!C140="K",Cases!C140="L"),IF(M140="DA",Accounts!C$1,CONCATENATE(
   IF(B140="EB",Accounts!E$1,""
   ),IF(B140="EL",Accounts!G$1,""
   ),IF(AND(B140="OA",Cases!B140="3"),Accounts!G$1,""
   ),IF(AND(B140="OA",Cases!B140="Z"),Accounts!E$1,""
   )
  )
 ),IF(OR(Cases!C140="B",Cases!C140="I",Cases!C140="O",Cases!C140="J",Cases!C140="H"),IF(M140="DA",Accounts!C$4,CONCATENATE(
   IF(B140="EB",Accounts!E$4,""
   ),IF(B140="EL",Accounts!G$4,""
   ),IF(AND(B140="OA",Cases!B140="3"),Accounts!G$4,""
   ),IF(AND(B140="OA",Cases!B140="Z"),Accounts!E$4,""
   )
  )
 ),IF(OR(Cases!C140="D",Cases!C140="G",Cases!C140="O",Cases!C140="H",Cases!C140="M",AND(Cases!D140="I",Cases!C140="C"),AND(Cases!D140="I",Cases!C140="F")),IF(M140="DA",Accounts!C$3,CONCATENATE(
   IF(B140="EB",Accounts!E$3,""
   ),IF(B140="EL",Accounts!G$3,""
   ),IF(AND(B140="OA",Cases!B140="3"),Accounts!G$3,""
   ),IF(AND(B140="OA",Cases!B140="Z"),Accounts!E$3,""
   )
  )
 ),IF(M140="DA",Accounts!C$12,CONCATENATE(
   IF(B140="EB",Accounts!E$12,""
   ),IF(B140="EL",Accounts!G$12,""
   ),IF(AND(B140="OA",Cases!B140="3"),Accounts!G$12,""
   ),IF(AND(B140="OA",Cases!B140="Z"),Accounts!E$12,""
   )
  )
 )
)
))</f>
        <v>HU23104000234948495670481016</v>
      </c>
      <c r="T140" t="str">
        <f>IF(Cases!F140="SHA","SLEV",IF(Cases!F140="OUR","DEBT",IF(Cases!F140="BEN","CRED","")))</f>
        <v/>
      </c>
      <c r="U140" s="5" t="str">
        <f>IF(Cases!H140="N","Instrukciók","")</f>
        <v>Instrukciók</v>
      </c>
      <c r="V140" s="5" t="str">
        <f>IF(Cases!E140="I","URGP","")</f>
        <v/>
      </c>
      <c r="W140" t="str">
        <f>Cases!L140</f>
        <v>Közl-027 -Elektra/Ebank KKV-KötelezettSzla FCY-FCY-EQ átvezetés-Konverziós-KöltsVis Nincs</v>
      </c>
    </row>
    <row r="141" spans="1:23" x14ac:dyDescent="0.3">
      <c r="A141" t="str">
        <f>CONCATENATE(IF(B141="EB",CONCATENATE(IF(Cases!B141&lt;&gt;"7","EBNG","EBNL"),TEXT(Refszámok!$B$1+ROW()-2,"000000000000")),""),IF(B141="EL",CONCATENATE("E",TEXT(Refszámok!$B$2+ROW()-2,"0000000000"),"00001"),""),IF(B141="OA",CONCATENATE("EBNGOA",TEXT(Refszámok!$B$3+ROW()-2,"0000000000")),""))</f>
        <v>E000010114000001</v>
      </c>
      <c r="B141" t="str">
        <f>CONCATENATE(IF(Cases!B141="E","EL",""),IF(Cases!B141="B","EB",""),IF(Cases!B141="Q","EB",""),IF(Cases!B141="7","EB",""),IF(Cases!B141="Z","OA",""),IF(Cases!B141="3","OA",""))</f>
        <v>EL</v>
      </c>
      <c r="C141" t="str">
        <f t="shared" si="10"/>
        <v>E000010114000001</v>
      </c>
      <c r="D141" t="str">
        <f>IF(Cases!K141="Y","2018-11-10","")</f>
        <v/>
      </c>
      <c r="E141" s="5" t="str">
        <f>IF(Cases!C141="Q","BANKKÁRTYA ELSZ",IF(OR(Cases!C141="A",Cases!C141="E",Cases!C141="B",Cases!C141="K",Cases!C141="M"),CONCATENATE(IF(B141="EB",Accounts!B$7,""),IF(B141="EL",Accounts!B$8,""),IF(AND(B141="OA",Cases!B141="3"),Accounts!B$8,""),IF(AND(B141="OA",Cases!B141="Z"),Accounts!B$7,"")),CONCATENATE(IF(B141="EB",Accounts!B$9,""),IF(B141="EL",Accounts!B$10,""),IF(AND(B141="OA",Cases!B141="3"),Accounts!B$10,""),IF(AND(B141="OA",Cases!B141="Z"),Accounts!B$9,""))))</f>
        <v>Electra számlatípus-művelettípus EUR</v>
      </c>
      <c r="F141" s="5" t="str">
        <f>IF(Cases!C141="Q","0983731042101",IF(OR(Cases!C141="A",Cases!C141="E",Cases!C141="B",Cases!C141="K",Cases!C141="M"),CONCATENATE(IF(B141="EB",Accounts!C$7,""),IF(B141="EL",Accounts!C$8,""),IF(AND(B141="OA",Cases!B141="3"),Accounts!C$8,""),IF(AND(B141="OA",Cases!B141="Z"),Accounts!C$7,"")),CONCATENATE(IF(B141="EB",Accounts!C$9,""),IF(B141="EL",Accounts!C$10,""),IF(AND(B141="OA",Cases!B141="3"),Accounts!C$10,""),IF(AND(B141="OA",Cases!B141="Z"),Accounts!C$9,""))))</f>
        <v>00021018F0119</v>
      </c>
      <c r="G141" t="s">
        <v>17</v>
      </c>
      <c r="H141" s="5" t="str">
        <f t="shared" si="11"/>
        <v>Electra számlatípus-művelettípus EUR</v>
      </c>
      <c r="I141" t="s">
        <v>18</v>
      </c>
      <c r="J141" t="str">
        <f t="shared" si="12"/>
        <v>E000010114000001</v>
      </c>
      <c r="K141" t="str">
        <f t="shared" si="13"/>
        <v>E000010114000001</v>
      </c>
      <c r="L141" s="2" t="s">
        <v>22</v>
      </c>
      <c r="M141" s="2" t="str">
        <f>IF(OR(Cases!C141="A",Cases!C141="C",Cases!C141="G",Cases!C141="J",Cases!C141="O"),"DV","DA")</f>
        <v>DV</v>
      </c>
      <c r="N141" t="s">
        <v>1207</v>
      </c>
      <c r="O141" t="str">
        <f>IF(OR(Cases!C141="A",Cases!C141="B",Cases!C141="C",Cases!C141="E",Cases!C141="F",Cases!C141="I",Cases!C141="J",Cases!C141="K",Cases!C141="L",Cases!C141="Q"),"EUR","HUF")</f>
        <v>EUR</v>
      </c>
      <c r="P141" s="5" t="str">
        <f t="shared" si="14"/>
        <v>1.3</v>
      </c>
      <c r="Q141" t="str">
        <f>IF(Cases!I141="Y","INTC","")</f>
        <v>INTC</v>
      </c>
      <c r="R141" t="str">
        <f>IF(OR(Cases!C141="K",Cases!C141="L"),IF(M141="DA",Accounts!B$1,CONCATENATE(
IF(B141="EB",Accounts!D$1,""
),IF(B141="EL",Accounts!F$1,""
),IF(AND(B141="OA",Cases!B141="3"),Accounts!F$1,""
),IF(AND(B141="OA",Cases!B141="Z"),Accounts!D$1,""
)
)
),IF(OR(Cases!C141="B",Cases!C141="I",Cases!C141="O",Cases!C141="J",Cases!C141="H"),IF(M141="DA",Accounts!B$4,CONCATENATE(
IF(B141="EB",Accounts!D$4,""
),IF(B141="EL",Accounts!F$4,""
),IF(AND(B141="OA",Cases!B141="3"),Accounts!F$4,""
),IF(AND(B141="OA",Cases!B141="Z"),Accounts!D$4,""
)
)
),IF(OR(Cases!C141="D",Cases!C141="G",Cases!C141="O",Cases!C141="H",Cases!C141="M",AND(Cases!D141="I",Cases!C141="C"),AND(Cases!D141="I",Cases!C141="F")),IF(M141="DA",Accounts!B$3,CONCATENATE(
IF(B141="EB",Accounts!D$3,""
),IF(B141="EL",Accounts!F$3,""
),IF(AND(B141="OA",Cases!B141="3"),Accounts!F$3,""
),IF(AND(B141="OA",Cases!B141="Z"),Accounts!D$3,""
)
)
),IF(M141="DA",Accounts!B$12,CONCATENATE(
IF(B141="EB",Accounts!D$12,""
),IF(B141="EL",Accounts!F$12,""
),IF(AND(B141="OA",Cases!B141="3"),Accounts!F$12,""
),IF(AND(B141="OA",Cases!B141="Z"),Accounts!D$12,""
)
)
)
)
))</f>
        <v>Electra számlatípus-művelettípus ts</v>
      </c>
      <c r="S141" t="str">
        <f>IF(OR(Cases!C141="K",Cases!C141="L"),IF(M141="DA",Accounts!C$1,CONCATENATE(
   IF(B141="EB",Accounts!E$1,""
   ),IF(B141="EL",Accounts!G$1,""
   ),IF(AND(B141="OA",Cases!B141="3"),Accounts!G$1,""
   ),IF(AND(B141="OA",Cases!B141="Z"),Accounts!E$1,""
   )
  )
 ),IF(OR(Cases!C141="B",Cases!C141="I",Cases!C141="O",Cases!C141="J",Cases!C141="H"),IF(M141="DA",Accounts!C$4,CONCATENATE(
   IF(B141="EB",Accounts!E$4,""
   ),IF(B141="EL",Accounts!G$4,""
   ),IF(AND(B141="OA",Cases!B141="3"),Accounts!G$4,""
   ),IF(AND(B141="OA",Cases!B141="Z"),Accounts!E$4,""
   )
  )
 ),IF(OR(Cases!C141="D",Cases!C141="G",Cases!C141="O",Cases!C141="H",Cases!C141="M",AND(Cases!D141="I",Cases!C141="C"),AND(Cases!D141="I",Cases!C141="F")),IF(M141="DA",Accounts!C$3,CONCATENATE(
   IF(B141="EB",Accounts!E$3,""
   ),IF(B141="EL",Accounts!G$3,""
   ),IF(AND(B141="OA",Cases!B141="3"),Accounts!G$3,""
   ),IF(AND(B141="OA",Cases!B141="Z"),Accounts!E$3,""
   )
  )
 ),IF(M141="DA",Accounts!C$12,CONCATENATE(
   IF(B141="EB",Accounts!E$12,""
   ),IF(B141="EL",Accounts!G$12,""
   ),IF(AND(B141="OA",Cases!B141="3"),Accounts!G$12,""
   ),IF(AND(B141="OA",Cases!B141="Z"),Accounts!E$12,""
   )
  )
 )
)
))</f>
        <v>HU23104000234948495670481016</v>
      </c>
      <c r="T141" t="str">
        <f>IF(Cases!F141="SHA","SLEV",IF(Cases!F141="OUR","DEBT",IF(Cases!F141="BEN","CRED","")))</f>
        <v/>
      </c>
      <c r="U141" s="5" t="str">
        <f>IF(Cases!H141="N","Instrukciók","")</f>
        <v>Instrukciók</v>
      </c>
      <c r="V141" s="5" t="str">
        <f>IF(Cases!E141="I","URGP","")</f>
        <v/>
      </c>
      <c r="W141" t="str">
        <f>Cases!L141</f>
        <v>Közl-027 -Elektra/Ebank KKV-KötelezettSzla FCY-FCY-EQ átvezetés-InterCompany-Konverziós-KöltsVis Nincs</v>
      </c>
    </row>
    <row r="142" spans="1:23" x14ac:dyDescent="0.3">
      <c r="A142" t="str">
        <f>CONCATENATE(IF(B142="EB",CONCATENATE(IF(Cases!B142&lt;&gt;"7","EBNG","EBNL"),TEXT(Refszámok!$B$1+ROW()-2,"000000000000")),""),IF(B142="EL",CONCATENATE("E",TEXT(Refszámok!$B$2+ROW()-2,"0000000000"),"00001"),""),IF(B142="OA",CONCATENATE("EBNGOA",TEXT(Refszámok!$B$3+ROW()-2,"0000000000")),""))</f>
        <v>E000010114100001</v>
      </c>
      <c r="B142" t="str">
        <f>CONCATENATE(IF(Cases!B142="E","EL",""),IF(Cases!B142="B","EB",""),IF(Cases!B142="Q","EB",""),IF(Cases!B142="7","EB",""),IF(Cases!B142="Z","OA",""),IF(Cases!B142="3","OA",""))</f>
        <v>EL</v>
      </c>
      <c r="C142" t="str">
        <f t="shared" si="10"/>
        <v>E000010114100001</v>
      </c>
      <c r="D142" t="str">
        <f>IF(Cases!K142="Y","2018-11-10","")</f>
        <v/>
      </c>
      <c r="E142" s="5" t="str">
        <f>IF(Cases!C142="Q","BANKKÁRTYA ELSZ",IF(OR(Cases!C142="A",Cases!C142="E",Cases!C142="B",Cases!C142="K",Cases!C142="M"),CONCATENATE(IF(B142="EB",Accounts!B$7,""),IF(B142="EL",Accounts!B$8,""),IF(AND(B142="OA",Cases!B142="3"),Accounts!B$8,""),IF(AND(B142="OA",Cases!B142="Z"),Accounts!B$7,"")),CONCATENATE(IF(B142="EB",Accounts!B$9,""),IF(B142="EL",Accounts!B$10,""),IF(AND(B142="OA",Cases!B142="3"),Accounts!B$10,""),IF(AND(B142="OA",Cases!B142="Z"),Accounts!B$9,""))))</f>
        <v>Electra számlatípus-művelettípus EUR</v>
      </c>
      <c r="F142" s="5" t="str">
        <f>IF(Cases!C142="Q","0983731042101",IF(OR(Cases!C142="A",Cases!C142="E",Cases!C142="B",Cases!C142="K",Cases!C142="M"),CONCATENATE(IF(B142="EB",Accounts!C$7,""),IF(B142="EL",Accounts!C$8,""),IF(AND(B142="OA",Cases!B142="3"),Accounts!C$8,""),IF(AND(B142="OA",Cases!B142="Z"),Accounts!C$7,"")),CONCATENATE(IF(B142="EB",Accounts!C$9,""),IF(B142="EL",Accounts!C$10,""),IF(AND(B142="OA",Cases!B142="3"),Accounts!C$10,""),IF(AND(B142="OA",Cases!B142="Z"),Accounts!C$9,""))))</f>
        <v>00021018F0119</v>
      </c>
      <c r="G142" t="s">
        <v>17</v>
      </c>
      <c r="H142" s="5" t="str">
        <f t="shared" si="11"/>
        <v>Electra számlatípus-művelettípus EUR</v>
      </c>
      <c r="I142" t="s">
        <v>18</v>
      </c>
      <c r="J142" t="str">
        <f t="shared" si="12"/>
        <v>E000010114100001</v>
      </c>
      <c r="K142" t="str">
        <f t="shared" si="13"/>
        <v>E000010114100001</v>
      </c>
      <c r="L142" s="2" t="s">
        <v>22</v>
      </c>
      <c r="M142" s="2" t="str">
        <f>IF(OR(Cases!C142="A",Cases!C142="C",Cases!C142="G",Cases!C142="J",Cases!C142="O"),"DV","DA")</f>
        <v>DA</v>
      </c>
      <c r="N142" t="s">
        <v>1207</v>
      </c>
      <c r="O142" t="str">
        <f>IF(OR(Cases!C142="A",Cases!C142="B",Cases!C142="C",Cases!C142="E",Cases!C142="F",Cases!C142="I",Cases!C142="J",Cases!C142="K",Cases!C142="L",Cases!C142="Q"),"EUR","HUF")</f>
        <v>EUR</v>
      </c>
      <c r="P142" s="5" t="str">
        <f t="shared" si="14"/>
        <v>1.3</v>
      </c>
      <c r="Q142" t="str">
        <f>IF(Cases!I142="Y","INTC","")</f>
        <v/>
      </c>
      <c r="R142" t="str">
        <f>IF(OR(Cases!C142="K",Cases!C142="L"),IF(M142="DA",Accounts!B$1,CONCATENATE(
IF(B142="EB",Accounts!D$1,""
),IF(B142="EL",Accounts!F$1,""
),IF(AND(B142="OA",Cases!B142="3"),Accounts!F$1,""
),IF(AND(B142="OA",Cases!B142="Z"),Accounts!D$1,""
)
)
),IF(OR(Cases!C142="B",Cases!C142="I",Cases!C142="O",Cases!C142="J",Cases!C142="H"),IF(M142="DA",Accounts!B$4,CONCATENATE(
IF(B142="EB",Accounts!D$4,""
),IF(B142="EL",Accounts!F$4,""
),IF(AND(B142="OA",Cases!B142="3"),Accounts!F$4,""
),IF(AND(B142="OA",Cases!B142="Z"),Accounts!D$4,""
)
)
),IF(OR(Cases!C142="D",Cases!C142="G",Cases!C142="O",Cases!C142="H",Cases!C142="M",AND(Cases!D142="I",Cases!C142="C"),AND(Cases!D142="I",Cases!C142="F")),IF(M142="DA",Accounts!B$3,CONCATENATE(
IF(B142="EB",Accounts!D$3,""
),IF(B142="EL",Accounts!F$3,""
),IF(AND(B142="OA",Cases!B142="3"),Accounts!F$3,""
),IF(AND(B142="OA",Cases!B142="Z"),Accounts!D$3,""
)
)
),IF(M142="DA",Accounts!B$12,CONCATENATE(
IF(B142="EB",Accounts!D$12,""
),IF(B142="EL",Accounts!F$12,""
),IF(AND(B142="OA",Cases!B142="3"),Accounts!F$12,""
),IF(AND(B142="OA",Cases!B142="Z"),Accounts!D$12,""
)
)
)
)
))</f>
        <v>SZIKSZAI TAMARA</v>
      </c>
      <c r="S142" t="str">
        <f>IF(OR(Cases!C142="K",Cases!C142="L"),IF(M142="DA",Accounts!C$1,CONCATENATE(
   IF(B142="EB",Accounts!E$1,""
   ),IF(B142="EL",Accounts!G$1,""
   ),IF(AND(B142="OA",Cases!B142="3"),Accounts!G$1,""
   ),IF(AND(B142="OA",Cases!B142="Z"),Accounts!E$1,""
   )
  )
 ),IF(OR(Cases!C142="B",Cases!C142="I",Cases!C142="O",Cases!C142="J",Cases!C142="H"),IF(M142="DA",Accounts!C$4,CONCATENATE(
   IF(B142="EB",Accounts!E$4,""
   ),IF(B142="EL",Accounts!G$4,""
   ),IF(AND(B142="OA",Cases!B142="3"),Accounts!G$4,""
   ),IF(AND(B142="OA",Cases!B142="Z"),Accounts!E$4,""
   )
  )
 ),IF(OR(Cases!C142="D",Cases!C142="G",Cases!C142="O",Cases!C142="H",Cases!C142="M",AND(Cases!D142="I",Cases!C142="C"),AND(Cases!D142="I",Cases!C142="F")),IF(M142="DA",Accounts!C$3,CONCATENATE(
   IF(B142="EB",Accounts!E$3,""
   ),IF(B142="EL",Accounts!G$3,""
   ),IF(AND(B142="OA",Cases!B142="3"),Accounts!G$3,""
   ),IF(AND(B142="OA",Cases!B142="Z"),Accounts!E$3,""
   )
  )
 ),IF(M142="DA",Accounts!C$12,CONCATENATE(
   IF(B142="EB",Accounts!E$12,""
   ),IF(B142="EL",Accounts!G$12,""
   ),IF(AND(B142="OA",Cases!B142="3"),Accounts!G$12,""
   ),IF(AND(B142="OA",Cases!B142="Z"),Accounts!E$12,""
   )
  )
 )
)
))</f>
        <v>HU20104000237157565454551000</v>
      </c>
      <c r="T142" t="str">
        <f>IF(Cases!F142="SHA","SLEV",IF(Cases!F142="OUR","DEBT",IF(Cases!F142="BEN","CRED","")))</f>
        <v/>
      </c>
      <c r="U142" s="5" t="str">
        <f>IF(Cases!H142="N","Instrukciók","")</f>
        <v>Instrukciók</v>
      </c>
      <c r="V142" s="5" t="str">
        <f>IF(Cases!E142="I","URGP","")</f>
        <v>URGP</v>
      </c>
      <c r="W142" t="str">
        <f>Cases!L142</f>
        <v>Közl-028 -Elektra/Ebank KKV-KötelezettSzla FCY-FCY-EQ átutalás-Konverziós-Sürgős/AzonKonv-KöltsVis Nincs</v>
      </c>
    </row>
    <row r="143" spans="1:23" x14ac:dyDescent="0.3">
      <c r="A143" t="str">
        <f>CONCATENATE(IF(B143="EB",CONCATENATE(IF(Cases!B143&lt;&gt;"7","EBNG","EBNL"),TEXT(Refszámok!$B$1+ROW()-2,"000000000000")),""),IF(B143="EL",CONCATENATE("E",TEXT(Refszámok!$B$2+ROW()-2,"0000000000"),"00001"),""),IF(B143="OA",CONCATENATE("EBNGOA",TEXT(Refszámok!$B$3+ROW()-2,"0000000000")),""))</f>
        <v>E000010114200001</v>
      </c>
      <c r="B143" t="str">
        <f>CONCATENATE(IF(Cases!B143="E","EL",""),IF(Cases!B143="B","EB",""),IF(Cases!B143="Q","EB",""),IF(Cases!B143="7","EB",""),IF(Cases!B143="Z","OA",""),IF(Cases!B143="3","OA",""))</f>
        <v>EL</v>
      </c>
      <c r="C143" t="str">
        <f t="shared" si="10"/>
        <v>E000010114200001</v>
      </c>
      <c r="D143" t="str">
        <f>IF(Cases!K143="Y","2018-11-10","")</f>
        <v/>
      </c>
      <c r="E143" s="5" t="str">
        <f>IF(Cases!C143="Q","BANKKÁRTYA ELSZ",IF(OR(Cases!C143="A",Cases!C143="E",Cases!C143="B",Cases!C143="K",Cases!C143="M"),CONCATENATE(IF(B143="EB",Accounts!B$7,""),IF(B143="EL",Accounts!B$8,""),IF(AND(B143="OA",Cases!B143="3"),Accounts!B$8,""),IF(AND(B143="OA",Cases!B143="Z"),Accounts!B$7,"")),CONCATENATE(IF(B143="EB",Accounts!B$9,""),IF(B143="EL",Accounts!B$10,""),IF(AND(B143="OA",Cases!B143="3"),Accounts!B$10,""),IF(AND(B143="OA",Cases!B143="Z"),Accounts!B$9,""))))</f>
        <v>Electra számlatípus-művelettípus EUR</v>
      </c>
      <c r="F143" s="5" t="str">
        <f>IF(Cases!C143="Q","0983731042101",IF(OR(Cases!C143="A",Cases!C143="E",Cases!C143="B",Cases!C143="K",Cases!C143="M"),CONCATENATE(IF(B143="EB",Accounts!C$7,""),IF(B143="EL",Accounts!C$8,""),IF(AND(B143="OA",Cases!B143="3"),Accounts!C$8,""),IF(AND(B143="OA",Cases!B143="Z"),Accounts!C$7,"")),CONCATENATE(IF(B143="EB",Accounts!C$9,""),IF(B143="EL",Accounts!C$10,""),IF(AND(B143="OA",Cases!B143="3"),Accounts!C$10,""),IF(AND(B143="OA",Cases!B143="Z"),Accounts!C$9,""))))</f>
        <v>00021018F0119</v>
      </c>
      <c r="G143" t="s">
        <v>17</v>
      </c>
      <c r="H143" s="5" t="str">
        <f t="shared" si="11"/>
        <v>Electra számlatípus-művelettípus EUR</v>
      </c>
      <c r="I143" t="s">
        <v>18</v>
      </c>
      <c r="J143" t="str">
        <f t="shared" si="12"/>
        <v>E000010114200001</v>
      </c>
      <c r="K143" t="str">
        <f t="shared" si="13"/>
        <v>E000010114200001</v>
      </c>
      <c r="L143" s="2" t="s">
        <v>22</v>
      </c>
      <c r="M143" s="2" t="str">
        <f>IF(OR(Cases!C143="A",Cases!C143="C",Cases!C143="G",Cases!C143="J",Cases!C143="O"),"DV","DA")</f>
        <v>DA</v>
      </c>
      <c r="N143" t="s">
        <v>1207</v>
      </c>
      <c r="O143" t="str">
        <f>IF(OR(Cases!C143="A",Cases!C143="B",Cases!C143="C",Cases!C143="E",Cases!C143="F",Cases!C143="I",Cases!C143="J",Cases!C143="K",Cases!C143="L",Cases!C143="Q"),"EUR","HUF")</f>
        <v>EUR</v>
      </c>
      <c r="P143" s="5" t="str">
        <f t="shared" si="14"/>
        <v>1.3</v>
      </c>
      <c r="Q143" t="str">
        <f>IF(Cases!I143="Y","INTC","")</f>
        <v/>
      </c>
      <c r="R143" t="str">
        <f>IF(OR(Cases!C143="K",Cases!C143="L"),IF(M143="DA",Accounts!B$1,CONCATENATE(
IF(B143="EB",Accounts!D$1,""
),IF(B143="EL",Accounts!F$1,""
),IF(AND(B143="OA",Cases!B143="3"),Accounts!F$1,""
),IF(AND(B143="OA",Cases!B143="Z"),Accounts!D$1,""
)
)
),IF(OR(Cases!C143="B",Cases!C143="I",Cases!C143="O",Cases!C143="J",Cases!C143="H"),IF(M143="DA",Accounts!B$4,CONCATENATE(
IF(B143="EB",Accounts!D$4,""
),IF(B143="EL",Accounts!F$4,""
),IF(AND(B143="OA",Cases!B143="3"),Accounts!F$4,""
),IF(AND(B143="OA",Cases!B143="Z"),Accounts!D$4,""
)
)
),IF(OR(Cases!C143="D",Cases!C143="G",Cases!C143="O",Cases!C143="H",Cases!C143="M",AND(Cases!D143="I",Cases!C143="C"),AND(Cases!D143="I",Cases!C143="F")),IF(M143="DA",Accounts!B$3,CONCATENATE(
IF(B143="EB",Accounts!D$3,""
),IF(B143="EL",Accounts!F$3,""
),IF(AND(B143="OA",Cases!B143="3"),Accounts!F$3,""
),IF(AND(B143="OA",Cases!B143="Z"),Accounts!D$3,""
)
)
),IF(M143="DA",Accounts!B$12,CONCATENATE(
IF(B143="EB",Accounts!D$12,""
),IF(B143="EL",Accounts!F$12,""
),IF(AND(B143="OA",Cases!B143="3"),Accounts!F$12,""
),IF(AND(B143="OA",Cases!B143="Z"),Accounts!D$12,""
)
)
)
)
))</f>
        <v>SZIKSZAI TAMARA</v>
      </c>
      <c r="S143" t="str">
        <f>IF(OR(Cases!C143="K",Cases!C143="L"),IF(M143="DA",Accounts!C$1,CONCATENATE(
   IF(B143="EB",Accounts!E$1,""
   ),IF(B143="EL",Accounts!G$1,""
   ),IF(AND(B143="OA",Cases!B143="3"),Accounts!G$1,""
   ),IF(AND(B143="OA",Cases!B143="Z"),Accounts!E$1,""
   )
  )
 ),IF(OR(Cases!C143="B",Cases!C143="I",Cases!C143="O",Cases!C143="J",Cases!C143="H"),IF(M143="DA",Accounts!C$4,CONCATENATE(
   IF(B143="EB",Accounts!E$4,""
   ),IF(B143="EL",Accounts!G$4,""
   ),IF(AND(B143="OA",Cases!B143="3"),Accounts!G$4,""
   ),IF(AND(B143="OA",Cases!B143="Z"),Accounts!E$4,""
   )
  )
 ),IF(OR(Cases!C143="D",Cases!C143="G",Cases!C143="O",Cases!C143="H",Cases!C143="M",AND(Cases!D143="I",Cases!C143="C"),AND(Cases!D143="I",Cases!C143="F")),IF(M143="DA",Accounts!C$3,CONCATENATE(
   IF(B143="EB",Accounts!E$3,""
   ),IF(B143="EL",Accounts!G$3,""
   ),IF(AND(B143="OA",Cases!B143="3"),Accounts!G$3,""
   ),IF(AND(B143="OA",Cases!B143="Z"),Accounts!E$3,""
   )
  )
 ),IF(M143="DA",Accounts!C$12,CONCATENATE(
   IF(B143="EB",Accounts!E$12,""
   ),IF(B143="EL",Accounts!G$12,""
   ),IF(AND(B143="OA",Cases!B143="3"),Accounts!G$12,""
   ),IF(AND(B143="OA",Cases!B143="Z"),Accounts!E$12,""
   )
  )
 )
)
))</f>
        <v>HU20104000237157565454551000</v>
      </c>
      <c r="T143" t="str">
        <f>IF(Cases!F143="SHA","SLEV",IF(Cases!F143="OUR","DEBT",IF(Cases!F143="BEN","CRED","")))</f>
        <v/>
      </c>
      <c r="U143" s="5" t="str">
        <f>IF(Cases!H143="N","Instrukciók","")</f>
        <v>Instrukciók</v>
      </c>
      <c r="V143" s="5" t="str">
        <f>IF(Cases!E143="I","URGP","")</f>
        <v/>
      </c>
      <c r="W143" t="str">
        <f>Cases!L143</f>
        <v>Közl-028 -Elektra/Ebank KKV-KötelezettSzla FCY-FCY-EQ átutalás-Konverziós-KöltsVis Nincs</v>
      </c>
    </row>
    <row r="144" spans="1:23" x14ac:dyDescent="0.3">
      <c r="A144" t="str">
        <f>CONCATENATE(IF(B144="EB",CONCATENATE(IF(Cases!B144&lt;&gt;"7","EBNG","EBNL"),TEXT(Refszámok!$B$1+ROW()-2,"000000000000")),""),IF(B144="EL",CONCATENATE("E",TEXT(Refszámok!$B$2+ROW()-2,"0000000000"),"00001"),""),IF(B144="OA",CONCATENATE("EBNGOA",TEXT(Refszámok!$B$3+ROW()-2,"0000000000")),""))</f>
        <v>E000010114300001</v>
      </c>
      <c r="B144" t="str">
        <f>CONCATENATE(IF(Cases!B144="E","EL",""),IF(Cases!B144="B","EB",""),IF(Cases!B144="Q","EB",""),IF(Cases!B144="7","EB",""),IF(Cases!B144="Z","OA",""),IF(Cases!B144="3","OA",""))</f>
        <v>EL</v>
      </c>
      <c r="C144" t="str">
        <f t="shared" si="10"/>
        <v>E000010114300001</v>
      </c>
      <c r="D144" t="str">
        <f>IF(Cases!K144="Y","2018-11-10","")</f>
        <v/>
      </c>
      <c r="E144" s="5" t="str">
        <f>IF(Cases!C144="Q","BANKKÁRTYA ELSZ",IF(OR(Cases!C144="A",Cases!C144="E",Cases!C144="B",Cases!C144="K",Cases!C144="M"),CONCATENATE(IF(B144="EB",Accounts!B$7,""),IF(B144="EL",Accounts!B$8,""),IF(AND(B144="OA",Cases!B144="3"),Accounts!B$8,""),IF(AND(B144="OA",Cases!B144="Z"),Accounts!B$7,"")),CONCATENATE(IF(B144="EB",Accounts!B$9,""),IF(B144="EL",Accounts!B$10,""),IF(AND(B144="OA",Cases!B144="3"),Accounts!B$10,""),IF(AND(B144="OA",Cases!B144="Z"),Accounts!B$9,""))))</f>
        <v>Electra számlatípus-művelettípus EUR</v>
      </c>
      <c r="F144" s="5" t="str">
        <f>IF(Cases!C144="Q","0983731042101",IF(OR(Cases!C144="A",Cases!C144="E",Cases!C144="B",Cases!C144="K",Cases!C144="M"),CONCATENATE(IF(B144="EB",Accounts!C$7,""),IF(B144="EL",Accounts!C$8,""),IF(AND(B144="OA",Cases!B144="3"),Accounts!C$8,""),IF(AND(B144="OA",Cases!B144="Z"),Accounts!C$7,"")),CONCATENATE(IF(B144="EB",Accounts!C$9,""),IF(B144="EL",Accounts!C$10,""),IF(AND(B144="OA",Cases!B144="3"),Accounts!C$10,""),IF(AND(B144="OA",Cases!B144="Z"),Accounts!C$9,""))))</f>
        <v>00021018F0119</v>
      </c>
      <c r="G144" t="s">
        <v>17</v>
      </c>
      <c r="H144" s="5" t="str">
        <f t="shared" si="11"/>
        <v>Electra számlatípus-művelettípus EUR</v>
      </c>
      <c r="I144" t="s">
        <v>18</v>
      </c>
      <c r="J144" t="str">
        <f t="shared" si="12"/>
        <v>E000010114300001</v>
      </c>
      <c r="K144" t="str">
        <f t="shared" si="13"/>
        <v>E000010114300001</v>
      </c>
      <c r="L144" s="2" t="s">
        <v>22</v>
      </c>
      <c r="M144" s="2" t="str">
        <f>IF(OR(Cases!C144="A",Cases!C144="C",Cases!C144="G",Cases!C144="J",Cases!C144="O"),"DV","DA")</f>
        <v>DA</v>
      </c>
      <c r="N144" t="s">
        <v>1207</v>
      </c>
      <c r="O144" t="str">
        <f>IF(OR(Cases!C144="A",Cases!C144="B",Cases!C144="C",Cases!C144="E",Cases!C144="F",Cases!C144="I",Cases!C144="J",Cases!C144="K",Cases!C144="L",Cases!C144="Q"),"EUR","HUF")</f>
        <v>EUR</v>
      </c>
      <c r="P144" s="5" t="str">
        <f t="shared" si="14"/>
        <v>1.3</v>
      </c>
      <c r="Q144" t="str">
        <f>IF(Cases!I144="Y","INTC","")</f>
        <v>INTC</v>
      </c>
      <c r="R144" t="str">
        <f>IF(OR(Cases!C144="K",Cases!C144="L"),IF(M144="DA",Accounts!B$1,CONCATENATE(
IF(B144="EB",Accounts!D$1,""
),IF(B144="EL",Accounts!F$1,""
),IF(AND(B144="OA",Cases!B144="3"),Accounts!F$1,""
),IF(AND(B144="OA",Cases!B144="Z"),Accounts!D$1,""
)
)
),IF(OR(Cases!C144="B",Cases!C144="I",Cases!C144="O",Cases!C144="J",Cases!C144="H"),IF(M144="DA",Accounts!B$4,CONCATENATE(
IF(B144="EB",Accounts!D$4,""
),IF(B144="EL",Accounts!F$4,""
),IF(AND(B144="OA",Cases!B144="3"),Accounts!F$4,""
),IF(AND(B144="OA",Cases!B144="Z"),Accounts!D$4,""
)
)
),IF(OR(Cases!C144="D",Cases!C144="G",Cases!C144="O",Cases!C144="H",Cases!C144="M",AND(Cases!D144="I",Cases!C144="C"),AND(Cases!D144="I",Cases!C144="F")),IF(M144="DA",Accounts!B$3,CONCATENATE(
IF(B144="EB",Accounts!D$3,""
),IF(B144="EL",Accounts!F$3,""
),IF(AND(B144="OA",Cases!B144="3"),Accounts!F$3,""
),IF(AND(B144="OA",Cases!B144="Z"),Accounts!D$3,""
)
)
),IF(M144="DA",Accounts!B$12,CONCATENATE(
IF(B144="EB",Accounts!D$12,""
),IF(B144="EL",Accounts!F$12,""
),IF(AND(B144="OA",Cases!B144="3"),Accounts!F$12,""
),IF(AND(B144="OA",Cases!B144="Z"),Accounts!D$12,""
)
)
)
)
))</f>
        <v>SZIKSZAI TAMARA</v>
      </c>
      <c r="S144" t="str">
        <f>IF(OR(Cases!C144="K",Cases!C144="L"),IF(M144="DA",Accounts!C$1,CONCATENATE(
   IF(B144="EB",Accounts!E$1,""
   ),IF(B144="EL",Accounts!G$1,""
   ),IF(AND(B144="OA",Cases!B144="3"),Accounts!G$1,""
   ),IF(AND(B144="OA",Cases!B144="Z"),Accounts!E$1,""
   )
  )
 ),IF(OR(Cases!C144="B",Cases!C144="I",Cases!C144="O",Cases!C144="J",Cases!C144="H"),IF(M144="DA",Accounts!C$4,CONCATENATE(
   IF(B144="EB",Accounts!E$4,""
   ),IF(B144="EL",Accounts!G$4,""
   ),IF(AND(B144="OA",Cases!B144="3"),Accounts!G$4,""
   ),IF(AND(B144="OA",Cases!B144="Z"),Accounts!E$4,""
   )
  )
 ),IF(OR(Cases!C144="D",Cases!C144="G",Cases!C144="O",Cases!C144="H",Cases!C144="M",AND(Cases!D144="I",Cases!C144="C"),AND(Cases!D144="I",Cases!C144="F")),IF(M144="DA",Accounts!C$3,CONCATENATE(
   IF(B144="EB",Accounts!E$3,""
   ),IF(B144="EL",Accounts!G$3,""
   ),IF(AND(B144="OA",Cases!B144="3"),Accounts!G$3,""
   ),IF(AND(B144="OA",Cases!B144="Z"),Accounts!E$3,""
   )
  )
 ),IF(M144="DA",Accounts!C$12,CONCATENATE(
   IF(B144="EB",Accounts!E$12,""
   ),IF(B144="EL",Accounts!G$12,""
   ),IF(AND(B144="OA",Cases!B144="3"),Accounts!G$12,""
   ),IF(AND(B144="OA",Cases!B144="Z"),Accounts!E$12,""
   )
  )
 )
)
))</f>
        <v>HU20104000237157565454551000</v>
      </c>
      <c r="T144" t="str">
        <f>IF(Cases!F144="SHA","SLEV",IF(Cases!F144="OUR","DEBT",IF(Cases!F144="BEN","CRED","")))</f>
        <v/>
      </c>
      <c r="U144" s="5" t="str">
        <f>IF(Cases!H144="N","Instrukciók","")</f>
        <v>Instrukciók</v>
      </c>
      <c r="V144" s="5" t="str">
        <f>IF(Cases!E144="I","URGP","")</f>
        <v>URGP</v>
      </c>
      <c r="W144" t="str">
        <f>Cases!L144</f>
        <v>Közl-03O -Elektra/Ebank KKV-KötelezettSzla FCY-FCY-EQ átutalás-InterCompany-Konverziós-Sürgős/AzonKonv-KöltsVis Nincs</v>
      </c>
    </row>
    <row r="145" spans="1:23" x14ac:dyDescent="0.3">
      <c r="A145" t="str">
        <f>CONCATENATE(IF(B145="EB",CONCATENATE(IF(Cases!B145&lt;&gt;"7","EBNG","EBNL"),TEXT(Refszámok!$B$1+ROW()-2,"000000000000")),""),IF(B145="EL",CONCATENATE("E",TEXT(Refszámok!$B$2+ROW()-2,"0000000000"),"00001"),""),IF(B145="OA",CONCATENATE("EBNGOA",TEXT(Refszámok!$B$3+ROW()-2,"0000000000")),""))</f>
        <v>E000010114400001</v>
      </c>
      <c r="B145" t="str">
        <f>CONCATENATE(IF(Cases!B145="E","EL",""),IF(Cases!B145="B","EB",""),IF(Cases!B145="Q","EB",""),IF(Cases!B145="7","EB",""),IF(Cases!B145="Z","OA",""),IF(Cases!B145="3","OA",""))</f>
        <v>EL</v>
      </c>
      <c r="C145" t="str">
        <f t="shared" si="10"/>
        <v>E000010114400001</v>
      </c>
      <c r="D145" t="str">
        <f>IF(Cases!K145="Y","2018-11-10","")</f>
        <v/>
      </c>
      <c r="E145" s="5" t="str">
        <f>IF(Cases!C145="Q","BANKKÁRTYA ELSZ",IF(OR(Cases!C145="A",Cases!C145="E",Cases!C145="B",Cases!C145="K",Cases!C145="M"),CONCATENATE(IF(B145="EB",Accounts!B$7,""),IF(B145="EL",Accounts!B$8,""),IF(AND(B145="OA",Cases!B145="3"),Accounts!B$8,""),IF(AND(B145="OA",Cases!B145="Z"),Accounts!B$7,"")),CONCATENATE(IF(B145="EB",Accounts!B$9,""),IF(B145="EL",Accounts!B$10,""),IF(AND(B145="OA",Cases!B145="3"),Accounts!B$10,""),IF(AND(B145="OA",Cases!B145="Z"),Accounts!B$9,""))))</f>
        <v>Electra számlatípus-művelettípus EUR</v>
      </c>
      <c r="F145" s="5" t="str">
        <f>IF(Cases!C145="Q","0983731042101",IF(OR(Cases!C145="A",Cases!C145="E",Cases!C145="B",Cases!C145="K",Cases!C145="M"),CONCATENATE(IF(B145="EB",Accounts!C$7,""),IF(B145="EL",Accounts!C$8,""),IF(AND(B145="OA",Cases!B145="3"),Accounts!C$8,""),IF(AND(B145="OA",Cases!B145="Z"),Accounts!C$7,"")),CONCATENATE(IF(B145="EB",Accounts!C$9,""),IF(B145="EL",Accounts!C$10,""),IF(AND(B145="OA",Cases!B145="3"),Accounts!C$10,""),IF(AND(B145="OA",Cases!B145="Z"),Accounts!C$9,""))))</f>
        <v>00021018F0119</v>
      </c>
      <c r="G145" t="s">
        <v>17</v>
      </c>
      <c r="H145" s="5" t="str">
        <f t="shared" si="11"/>
        <v>Electra számlatípus-művelettípus EUR</v>
      </c>
      <c r="I145" t="s">
        <v>18</v>
      </c>
      <c r="J145" t="str">
        <f t="shared" si="12"/>
        <v>E000010114400001</v>
      </c>
      <c r="K145" t="str">
        <f t="shared" si="13"/>
        <v>E000010114400001</v>
      </c>
      <c r="L145" s="2" t="s">
        <v>22</v>
      </c>
      <c r="M145" s="2" t="str">
        <f>IF(OR(Cases!C145="A",Cases!C145="C",Cases!C145="G",Cases!C145="J",Cases!C145="O"),"DV","DA")</f>
        <v>DA</v>
      </c>
      <c r="N145" t="s">
        <v>1207</v>
      </c>
      <c r="O145" t="str">
        <f>IF(OR(Cases!C145="A",Cases!C145="B",Cases!C145="C",Cases!C145="E",Cases!C145="F",Cases!C145="I",Cases!C145="J",Cases!C145="K",Cases!C145="L",Cases!C145="Q"),"EUR","HUF")</f>
        <v>EUR</v>
      </c>
      <c r="P145" s="5" t="str">
        <f t="shared" si="14"/>
        <v>1.3</v>
      </c>
      <c r="Q145" t="str">
        <f>IF(Cases!I145="Y","INTC","")</f>
        <v>INTC</v>
      </c>
      <c r="R145" t="str">
        <f>IF(OR(Cases!C145="K",Cases!C145="L"),IF(M145="DA",Accounts!B$1,CONCATENATE(
IF(B145="EB",Accounts!D$1,""
),IF(B145="EL",Accounts!F$1,""
),IF(AND(B145="OA",Cases!B145="3"),Accounts!F$1,""
),IF(AND(B145="OA",Cases!B145="Z"),Accounts!D$1,""
)
)
),IF(OR(Cases!C145="B",Cases!C145="I",Cases!C145="O",Cases!C145="J",Cases!C145="H"),IF(M145="DA",Accounts!B$4,CONCATENATE(
IF(B145="EB",Accounts!D$4,""
),IF(B145="EL",Accounts!F$4,""
),IF(AND(B145="OA",Cases!B145="3"),Accounts!F$4,""
),IF(AND(B145="OA",Cases!B145="Z"),Accounts!D$4,""
)
)
),IF(OR(Cases!C145="D",Cases!C145="G",Cases!C145="O",Cases!C145="H",Cases!C145="M",AND(Cases!D145="I",Cases!C145="C"),AND(Cases!D145="I",Cases!C145="F")),IF(M145="DA",Accounts!B$3,CONCATENATE(
IF(B145="EB",Accounts!D$3,""
),IF(B145="EL",Accounts!F$3,""
),IF(AND(B145="OA",Cases!B145="3"),Accounts!F$3,""
),IF(AND(B145="OA",Cases!B145="Z"),Accounts!D$3,""
)
)
),IF(M145="DA",Accounts!B$12,CONCATENATE(
IF(B145="EB",Accounts!D$12,""
),IF(B145="EL",Accounts!F$12,""
),IF(AND(B145="OA",Cases!B145="3"),Accounts!F$12,""
),IF(AND(B145="OA",Cases!B145="Z"),Accounts!D$12,""
)
)
)
)
))</f>
        <v>SZIKSZAI TAMARA</v>
      </c>
      <c r="S145" t="str">
        <f>IF(OR(Cases!C145="K",Cases!C145="L"),IF(M145="DA",Accounts!C$1,CONCATENATE(
   IF(B145="EB",Accounts!E$1,""
   ),IF(B145="EL",Accounts!G$1,""
   ),IF(AND(B145="OA",Cases!B145="3"),Accounts!G$1,""
   ),IF(AND(B145="OA",Cases!B145="Z"),Accounts!E$1,""
   )
  )
 ),IF(OR(Cases!C145="B",Cases!C145="I",Cases!C145="O",Cases!C145="J",Cases!C145="H"),IF(M145="DA",Accounts!C$4,CONCATENATE(
   IF(B145="EB",Accounts!E$4,""
   ),IF(B145="EL",Accounts!G$4,""
   ),IF(AND(B145="OA",Cases!B145="3"),Accounts!G$4,""
   ),IF(AND(B145="OA",Cases!B145="Z"),Accounts!E$4,""
   )
  )
 ),IF(OR(Cases!C145="D",Cases!C145="G",Cases!C145="O",Cases!C145="H",Cases!C145="M",AND(Cases!D145="I",Cases!C145="C"),AND(Cases!D145="I",Cases!C145="F")),IF(M145="DA",Accounts!C$3,CONCATENATE(
   IF(B145="EB",Accounts!E$3,""
   ),IF(B145="EL",Accounts!G$3,""
   ),IF(AND(B145="OA",Cases!B145="3"),Accounts!G$3,""
   ),IF(AND(B145="OA",Cases!B145="Z"),Accounts!E$3,""
   )
  )
 ),IF(M145="DA",Accounts!C$12,CONCATENATE(
   IF(B145="EB",Accounts!E$12,""
   ),IF(B145="EL",Accounts!G$12,""
   ),IF(AND(B145="OA",Cases!B145="3"),Accounts!G$12,""
   ),IF(AND(B145="OA",Cases!B145="Z"),Accounts!E$12,""
   )
  )
 )
)
))</f>
        <v>HU20104000237157565454551000</v>
      </c>
      <c r="T145" t="str">
        <f>IF(Cases!F145="SHA","SLEV",IF(Cases!F145="OUR","DEBT",IF(Cases!F145="BEN","CRED","")))</f>
        <v/>
      </c>
      <c r="U145" s="5" t="str">
        <f>IF(Cases!H145="N","Instrukciók","")</f>
        <v>Instrukciók</v>
      </c>
      <c r="V145" s="5" t="str">
        <f>IF(Cases!E145="I","URGP","")</f>
        <v/>
      </c>
      <c r="W145" t="str">
        <f>Cases!L145</f>
        <v>Közl-03O -Elektra/Ebank KKV-KötelezettSzla FCY-FCY-EQ átutalás-InterCompany-Konverziós-KöltsVis Nincs</v>
      </c>
    </row>
    <row r="146" spans="1:23" x14ac:dyDescent="0.3">
      <c r="A146" t="str">
        <f>CONCATENATE(IF(B146="EB",CONCATENATE(IF(Cases!B146&lt;&gt;"7","EBNG","EBNL"),TEXT(Refszámok!$B$1+ROW()-2,"000000000000")),""),IF(B146="EL",CONCATENATE("E",TEXT(Refszámok!$B$2+ROW()-2,"0000000000"),"00001"),""),IF(B146="OA",CONCATENATE("EBNGOA",TEXT(Refszámok!$B$3+ROW()-2,"0000000000")),""))</f>
        <v>E000010114500001</v>
      </c>
      <c r="B146" t="str">
        <f>CONCATENATE(IF(Cases!B146="E","EL",""),IF(Cases!B146="B","EB",""),IF(Cases!B146="Q","EB",""),IF(Cases!B146="7","EB",""),IF(Cases!B146="Z","OA",""),IF(Cases!B146="3","OA",""))</f>
        <v>EL</v>
      </c>
      <c r="C146" t="str">
        <f t="shared" si="10"/>
        <v>E000010114500001</v>
      </c>
      <c r="D146" t="str">
        <f>IF(Cases!K146="Y","2018-11-10","")</f>
        <v/>
      </c>
      <c r="E146" s="5" t="str">
        <f>IF(Cases!C146="Q","BANKKÁRTYA ELSZ",IF(OR(Cases!C146="A",Cases!C146="E",Cases!C146="B",Cases!C146="K",Cases!C146="M"),CONCATENATE(IF(B146="EB",Accounts!B$7,""),IF(B146="EL",Accounts!B$8,""),IF(AND(B146="OA",Cases!B146="3"),Accounts!B$8,""),IF(AND(B146="OA",Cases!B146="Z"),Accounts!B$7,"")),CONCATENATE(IF(B146="EB",Accounts!B$9,""),IF(B146="EL",Accounts!B$10,""),IF(AND(B146="OA",Cases!B146="3"),Accounts!B$10,""),IF(AND(B146="OA",Cases!B146="Z"),Accounts!B$9,""))))</f>
        <v>Electra számlatípus-művelettípus EUR</v>
      </c>
      <c r="F146" s="5" t="str">
        <f>IF(Cases!C146="Q","0983731042101",IF(OR(Cases!C146="A",Cases!C146="E",Cases!C146="B",Cases!C146="K",Cases!C146="M"),CONCATENATE(IF(B146="EB",Accounts!C$7,""),IF(B146="EL",Accounts!C$8,""),IF(AND(B146="OA",Cases!B146="3"),Accounts!C$8,""),IF(AND(B146="OA",Cases!B146="Z"),Accounts!C$7,"")),CONCATENATE(IF(B146="EB",Accounts!C$9,""),IF(B146="EL",Accounts!C$10,""),IF(AND(B146="OA",Cases!B146="3"),Accounts!C$10,""),IF(AND(B146="OA",Cases!B146="Z"),Accounts!C$9,""))))</f>
        <v>00021018F0119</v>
      </c>
      <c r="G146" t="s">
        <v>17</v>
      </c>
      <c r="H146" s="5" t="str">
        <f t="shared" si="11"/>
        <v>Electra számlatípus-művelettípus EUR</v>
      </c>
      <c r="I146" t="s">
        <v>18</v>
      </c>
      <c r="J146" t="str">
        <f t="shared" si="12"/>
        <v>E000010114500001</v>
      </c>
      <c r="K146" t="str">
        <f t="shared" si="13"/>
        <v>E000010114500001</v>
      </c>
      <c r="L146" s="2" t="s">
        <v>22</v>
      </c>
      <c r="M146" s="2" t="str">
        <f>IF(OR(Cases!C146="A",Cases!C146="C",Cases!C146="G",Cases!C146="J",Cases!C146="O"),"DV","DA")</f>
        <v>DA</v>
      </c>
      <c r="N146" t="s">
        <v>1207</v>
      </c>
      <c r="O146" t="str">
        <f>IF(OR(Cases!C146="A",Cases!C146="B",Cases!C146="C",Cases!C146="E",Cases!C146="F",Cases!C146="I",Cases!C146="J",Cases!C146="K",Cases!C146="L",Cases!C146="Q"),"EUR","HUF")</f>
        <v>EUR</v>
      </c>
      <c r="P146" s="5" t="str">
        <f t="shared" si="14"/>
        <v>1.3</v>
      </c>
      <c r="Q146" t="str">
        <f>IF(Cases!I146="Y","INTC","")</f>
        <v>INTC</v>
      </c>
      <c r="R146" t="str">
        <f>IF(OR(Cases!C146="K",Cases!C146="L"),IF(M146="DA",Accounts!B$1,CONCATENATE(
IF(B146="EB",Accounts!D$1,""
),IF(B146="EL",Accounts!F$1,""
),IF(AND(B146="OA",Cases!B146="3"),Accounts!F$1,""
),IF(AND(B146="OA",Cases!B146="Z"),Accounts!D$1,""
)
)
),IF(OR(Cases!C146="B",Cases!C146="I",Cases!C146="O",Cases!C146="J",Cases!C146="H"),IF(M146="DA",Accounts!B$4,CONCATENATE(
IF(B146="EB",Accounts!D$4,""
),IF(B146="EL",Accounts!F$4,""
),IF(AND(B146="OA",Cases!B146="3"),Accounts!F$4,""
),IF(AND(B146="OA",Cases!B146="Z"),Accounts!D$4,""
)
)
),IF(OR(Cases!C146="D",Cases!C146="G",Cases!C146="O",Cases!C146="H",Cases!C146="M",AND(Cases!D146="I",Cases!C146="C"),AND(Cases!D146="I",Cases!C146="F")),IF(M146="DA",Accounts!B$3,CONCATENATE(
IF(B146="EB",Accounts!D$3,""
),IF(B146="EL",Accounts!F$3,""
),IF(AND(B146="OA",Cases!B146="3"),Accounts!F$3,""
),IF(AND(B146="OA",Cases!B146="Z"),Accounts!D$3,""
)
)
),IF(M146="DA",Accounts!B$12,CONCATENATE(
IF(B146="EB",Accounts!D$12,""
),IF(B146="EL",Accounts!F$12,""
),IF(AND(B146="OA",Cases!B146="3"),Accounts!F$12,""
),IF(AND(B146="OA",Cases!B146="Z"),Accounts!D$12,""
)
)
)
)
))</f>
        <v>SZIKSZAI TAMARA EUR</v>
      </c>
      <c r="S146" t="str">
        <f>IF(OR(Cases!C146="K",Cases!C146="L"),IF(M146="DA",Accounts!C$1,CONCATENATE(
   IF(B146="EB",Accounts!E$1,""
   ),IF(B146="EL",Accounts!G$1,""
   ),IF(AND(B146="OA",Cases!B146="3"),Accounts!G$1,""
   ),IF(AND(B146="OA",Cases!B146="Z"),Accounts!E$1,""
   )
  )
 ),IF(OR(Cases!C146="B",Cases!C146="I",Cases!C146="O",Cases!C146="J",Cases!C146="H"),IF(M146="DA",Accounts!C$4,CONCATENATE(
   IF(B146="EB",Accounts!E$4,""
   ),IF(B146="EL",Accounts!G$4,""
   ),IF(AND(B146="OA",Cases!B146="3"),Accounts!G$4,""
   ),IF(AND(B146="OA",Cases!B146="Z"),Accounts!E$4,""
   )
  )
 ),IF(OR(Cases!C146="D",Cases!C146="G",Cases!C146="O",Cases!C146="H",Cases!C146="M",AND(Cases!D146="I",Cases!C146="C"),AND(Cases!D146="I",Cases!C146="F")),IF(M146="DA",Accounts!C$3,CONCATENATE(
   IF(B146="EB",Accounts!E$3,""
   ),IF(B146="EL",Accounts!G$3,""
   ),IF(AND(B146="OA",Cases!B146="3"),Accounts!G$3,""
   ),IF(AND(B146="OA",Cases!B146="Z"),Accounts!E$3,""
   )
  )
 ),IF(M146="DA",Accounts!C$12,CONCATENATE(
   IF(B146="EB",Accounts!E$12,""
   ),IF(B146="EL",Accounts!G$12,""
   ),IF(AND(B146="OA",Cases!B146="3"),Accounts!G$12,""
   ),IF(AND(B146="OA",Cases!B146="Z"),Accounts!E$12,""
   )
  )
 )
)
))</f>
        <v>HU46104000237157565454551017</v>
      </c>
      <c r="T146" t="str">
        <f>IF(Cases!F146="SHA","SLEV",IF(Cases!F146="OUR","DEBT",IF(Cases!F146="BEN","CRED","")))</f>
        <v/>
      </c>
      <c r="U146" s="5" t="str">
        <f>IF(Cases!H146="N","Instrukciók","")</f>
        <v>Instrukciók</v>
      </c>
      <c r="V146" s="5" t="str">
        <f>IF(Cases!E146="I","URGP","")</f>
        <v/>
      </c>
      <c r="W146" t="str">
        <f>Cases!L146</f>
        <v>Közl-04T -Elektra/Ebank KKV-KötelezettSzla FCY-FCY-EQ átutalás-InterCompany-KöltsVis Nincs</v>
      </c>
    </row>
    <row r="147" spans="1:23" x14ac:dyDescent="0.3">
      <c r="A147" t="str">
        <f>CONCATENATE(IF(B147="EB",CONCATENATE(IF(Cases!B147&lt;&gt;"7","EBNG","EBNL"),TEXT(Refszámok!$B$1+ROW()-2,"000000000000")),""),IF(B147="EL",CONCATENATE("E",TEXT(Refszámok!$B$2+ROW()-2,"0000000000"),"00001"),""),IF(B147="OA",CONCATENATE("EBNGOA",TEXT(Refszámok!$B$3+ROW()-2,"0000000000")),""))</f>
        <v>E000010114600001</v>
      </c>
      <c r="B147" t="str">
        <f>CONCATENATE(IF(Cases!B147="E","EL",""),IF(Cases!B147="B","EB",""),IF(Cases!B147="Q","EB",""),IF(Cases!B147="7","EB",""),IF(Cases!B147="Z","OA",""),IF(Cases!B147="3","OA",""))</f>
        <v>EL</v>
      </c>
      <c r="C147" t="str">
        <f t="shared" si="10"/>
        <v>E000010114600001</v>
      </c>
      <c r="D147" t="str">
        <f>IF(Cases!K147="Y","2018-11-10","")</f>
        <v/>
      </c>
      <c r="E147" s="5" t="str">
        <f>IF(Cases!C147="Q","BANKKÁRTYA ELSZ",IF(OR(Cases!C147="A",Cases!C147="E",Cases!C147="B",Cases!C147="K",Cases!C147="M"),CONCATENATE(IF(B147="EB",Accounts!B$7,""),IF(B147="EL",Accounts!B$8,""),IF(AND(B147="OA",Cases!B147="3"),Accounts!B$8,""),IF(AND(B147="OA",Cases!B147="Z"),Accounts!B$7,"")),CONCATENATE(IF(B147="EB",Accounts!B$9,""),IF(B147="EL",Accounts!B$10,""),IF(AND(B147="OA",Cases!B147="3"),Accounts!B$10,""),IF(AND(B147="OA",Cases!B147="Z"),Accounts!B$9,""))))</f>
        <v>Electra számlatípus-művelettípus EUR</v>
      </c>
      <c r="F147" s="5" t="str">
        <f>IF(Cases!C147="Q","0983731042101",IF(OR(Cases!C147="A",Cases!C147="E",Cases!C147="B",Cases!C147="K",Cases!C147="M"),CONCATENATE(IF(B147="EB",Accounts!C$7,""),IF(B147="EL",Accounts!C$8,""),IF(AND(B147="OA",Cases!B147="3"),Accounts!C$8,""),IF(AND(B147="OA",Cases!B147="Z"),Accounts!C$7,"")),CONCATENATE(IF(B147="EB",Accounts!C$9,""),IF(B147="EL",Accounts!C$10,""),IF(AND(B147="OA",Cases!B147="3"),Accounts!C$10,""),IF(AND(B147="OA",Cases!B147="Z"),Accounts!C$9,""))))</f>
        <v>00021018F0119</v>
      </c>
      <c r="G147" t="s">
        <v>17</v>
      </c>
      <c r="H147" s="5" t="str">
        <f t="shared" si="11"/>
        <v>Electra számlatípus-művelettípus EUR</v>
      </c>
      <c r="I147" t="s">
        <v>18</v>
      </c>
      <c r="J147" t="str">
        <f t="shared" si="12"/>
        <v>E000010114600001</v>
      </c>
      <c r="K147" t="str">
        <f t="shared" si="13"/>
        <v>E000010114600001</v>
      </c>
      <c r="L147" s="2" t="s">
        <v>22</v>
      </c>
      <c r="M147" s="2" t="str">
        <f>IF(OR(Cases!C147="A",Cases!C147="C",Cases!C147="G",Cases!C147="J",Cases!C147="O"),"DV","DA")</f>
        <v>DA</v>
      </c>
      <c r="N147" t="s">
        <v>1207</v>
      </c>
      <c r="O147" t="str">
        <f>IF(OR(Cases!C147="A",Cases!C147="B",Cases!C147="C",Cases!C147="E",Cases!C147="F",Cases!C147="I",Cases!C147="J",Cases!C147="K",Cases!C147="L",Cases!C147="Q"),"EUR","HUF")</f>
        <v>EUR</v>
      </c>
      <c r="P147" s="5" t="str">
        <f t="shared" si="14"/>
        <v>1.3</v>
      </c>
      <c r="Q147" t="str">
        <f>IF(Cases!I147="Y","INTC","")</f>
        <v>INTC</v>
      </c>
      <c r="R147" t="str">
        <f>IF(OR(Cases!C147="K",Cases!C147="L"),IF(M147="DA",Accounts!B$1,CONCATENATE(
IF(B147="EB",Accounts!D$1,""
),IF(B147="EL",Accounts!F$1,""
),IF(AND(B147="OA",Cases!B147="3"),Accounts!F$1,""
),IF(AND(B147="OA",Cases!B147="Z"),Accounts!D$1,""
)
)
),IF(OR(Cases!C147="B",Cases!C147="I",Cases!C147="O",Cases!C147="J",Cases!C147="H"),IF(M147="DA",Accounts!B$4,CONCATENATE(
IF(B147="EB",Accounts!D$4,""
),IF(B147="EL",Accounts!F$4,""
),IF(AND(B147="OA",Cases!B147="3"),Accounts!F$4,""
),IF(AND(B147="OA",Cases!B147="Z"),Accounts!D$4,""
)
)
),IF(OR(Cases!C147="D",Cases!C147="G",Cases!C147="O",Cases!C147="H",Cases!C147="M",AND(Cases!D147="I",Cases!C147="C"),AND(Cases!D147="I",Cases!C147="F")),IF(M147="DA",Accounts!B$3,CONCATENATE(
IF(B147="EB",Accounts!D$3,""
),IF(B147="EL",Accounts!F$3,""
),IF(AND(B147="OA",Cases!B147="3"),Accounts!F$3,""
),IF(AND(B147="OA",Cases!B147="Z"),Accounts!D$3,""
)
)
),IF(M147="DA",Accounts!B$12,CONCATENATE(
IF(B147="EB",Accounts!D$12,""
),IF(B147="EL",Accounts!F$12,""
),IF(AND(B147="OA",Cases!B147="3"),Accounts!F$12,""
),IF(AND(B147="OA",Cases!B147="Z"),Accounts!D$12,""
)
)
)
)
))</f>
        <v>SZIKSZAI TAMARA EUR</v>
      </c>
      <c r="S147" t="str">
        <f>IF(OR(Cases!C147="K",Cases!C147="L"),IF(M147="DA",Accounts!C$1,CONCATENATE(
   IF(B147="EB",Accounts!E$1,""
   ),IF(B147="EL",Accounts!G$1,""
   ),IF(AND(B147="OA",Cases!B147="3"),Accounts!G$1,""
   ),IF(AND(B147="OA",Cases!B147="Z"),Accounts!E$1,""
   )
  )
 ),IF(OR(Cases!C147="B",Cases!C147="I",Cases!C147="O",Cases!C147="J",Cases!C147="H"),IF(M147="DA",Accounts!C$4,CONCATENATE(
   IF(B147="EB",Accounts!E$4,""
   ),IF(B147="EL",Accounts!G$4,""
   ),IF(AND(B147="OA",Cases!B147="3"),Accounts!G$4,""
   ),IF(AND(B147="OA",Cases!B147="Z"),Accounts!E$4,""
   )
  )
 ),IF(OR(Cases!C147="D",Cases!C147="G",Cases!C147="O",Cases!C147="H",Cases!C147="M",AND(Cases!D147="I",Cases!C147="C"),AND(Cases!D147="I",Cases!C147="F")),IF(M147="DA",Accounts!C$3,CONCATENATE(
   IF(B147="EB",Accounts!E$3,""
   ),IF(B147="EL",Accounts!G$3,""
   ),IF(AND(B147="OA",Cases!B147="3"),Accounts!G$3,""
   ),IF(AND(B147="OA",Cases!B147="Z"),Accounts!E$3,""
   )
  )
 ),IF(M147="DA",Accounts!C$12,CONCATENATE(
   IF(B147="EB",Accounts!E$12,""
   ),IF(B147="EL",Accounts!G$12,""
   ),IF(AND(B147="OA",Cases!B147="3"),Accounts!G$12,""
   ),IF(AND(B147="OA",Cases!B147="Z"),Accounts!E$12,""
   )
  )
 )
)
))</f>
        <v>HU46104000237157565454551017</v>
      </c>
      <c r="T147" t="str">
        <f>IF(Cases!F147="SHA","SLEV",IF(Cases!F147="OUR","DEBT",IF(Cases!F147="BEN","CRED","")))</f>
        <v/>
      </c>
      <c r="U147" s="5" t="str">
        <f>IF(Cases!H147="N","Instrukciók","")</f>
        <v>Instrukciók</v>
      </c>
      <c r="V147" s="5" t="str">
        <f>IF(Cases!E147="I","URGP","")</f>
        <v>URGP</v>
      </c>
      <c r="W147" t="str">
        <f>Cases!L147</f>
        <v>Közl-04V -Elektra/Ebank KKV-KötelezettSzla FCY-FCY-EQ átutalás-InterCompany-Sürgős/AzonKonv-KöltsVis Nincs</v>
      </c>
    </row>
    <row r="148" spans="1:23" x14ac:dyDescent="0.3">
      <c r="A148" t="str">
        <f>CONCATENATE(IF(B148="EB",CONCATENATE(IF(Cases!B148&lt;&gt;"7","EBNG","EBNL"),TEXT(Refszámok!$B$1+ROW()-2,"000000000000")),""),IF(B148="EL",CONCATENATE("E",TEXT(Refszámok!$B$2+ROW()-2,"0000000000"),"00001"),""),IF(B148="OA",CONCATENATE("EBNGOA",TEXT(Refszámok!$B$3+ROW()-2,"0000000000")),""))</f>
        <v>E000010114700001</v>
      </c>
      <c r="B148" t="str">
        <f>CONCATENATE(IF(Cases!B148="E","EL",""),IF(Cases!B148="B","EB",""),IF(Cases!B148="Q","EB",""),IF(Cases!B148="7","EB",""),IF(Cases!B148="Z","OA",""),IF(Cases!B148="3","OA",""))</f>
        <v>EL</v>
      </c>
      <c r="C148" t="str">
        <f t="shared" si="10"/>
        <v>E000010114700001</v>
      </c>
      <c r="D148" t="str">
        <f>IF(Cases!K148="Y","2018-11-10","")</f>
        <v/>
      </c>
      <c r="E148" s="5" t="str">
        <f>IF(Cases!C148="Q","BANKKÁRTYA ELSZ",IF(OR(Cases!C148="A",Cases!C148="E",Cases!C148="B",Cases!C148="K",Cases!C148="M"),CONCATENATE(IF(B148="EB",Accounts!B$7,""),IF(B148="EL",Accounts!B$8,""),IF(AND(B148="OA",Cases!B148="3"),Accounts!B$8,""),IF(AND(B148="OA",Cases!B148="Z"),Accounts!B$7,"")),CONCATENATE(IF(B148="EB",Accounts!B$9,""),IF(B148="EL",Accounts!B$10,""),IF(AND(B148="OA",Cases!B148="3"),Accounts!B$10,""),IF(AND(B148="OA",Cases!B148="Z"),Accounts!B$9,""))))</f>
        <v>Electra számlatípus-művelettípus EUR</v>
      </c>
      <c r="F148" s="5" t="str">
        <f>IF(Cases!C148="Q","0983731042101",IF(OR(Cases!C148="A",Cases!C148="E",Cases!C148="B",Cases!C148="K",Cases!C148="M"),CONCATENATE(IF(B148="EB",Accounts!C$7,""),IF(B148="EL",Accounts!C$8,""),IF(AND(B148="OA",Cases!B148="3"),Accounts!C$8,""),IF(AND(B148="OA",Cases!B148="Z"),Accounts!C$7,"")),CONCATENATE(IF(B148="EB",Accounts!C$9,""),IF(B148="EL",Accounts!C$10,""),IF(AND(B148="OA",Cases!B148="3"),Accounts!C$10,""),IF(AND(B148="OA",Cases!B148="Z"),Accounts!C$9,""))))</f>
        <v>00021018F0119</v>
      </c>
      <c r="G148" t="s">
        <v>17</v>
      </c>
      <c r="H148" s="5" t="str">
        <f t="shared" si="11"/>
        <v>Electra számlatípus-művelettípus EUR</v>
      </c>
      <c r="I148" t="s">
        <v>18</v>
      </c>
      <c r="J148" t="str">
        <f t="shared" si="12"/>
        <v>E000010114700001</v>
      </c>
      <c r="K148" t="str">
        <f t="shared" si="13"/>
        <v>E000010114700001</v>
      </c>
      <c r="L148" s="2" t="s">
        <v>22</v>
      </c>
      <c r="M148" s="2" t="str">
        <f>IF(OR(Cases!C148="A",Cases!C148="C",Cases!C148="G",Cases!C148="J",Cases!C148="O"),"DV","DA")</f>
        <v>DV</v>
      </c>
      <c r="N148" t="s">
        <v>1207</v>
      </c>
      <c r="O148" t="str">
        <f>IF(OR(Cases!C148="A",Cases!C148="B",Cases!C148="C",Cases!C148="E",Cases!C148="F",Cases!C148="I",Cases!C148="J",Cases!C148="K",Cases!C148="L",Cases!C148="Q"),"EUR","HUF")</f>
        <v>EUR</v>
      </c>
      <c r="P148" s="5" t="str">
        <f t="shared" si="14"/>
        <v>1.3</v>
      </c>
      <c r="Q148" t="str">
        <f>IF(Cases!I148="Y","INTC","")</f>
        <v/>
      </c>
      <c r="R148" t="str">
        <f>IF(OR(Cases!C148="K",Cases!C148="L"),IF(M148="DA",Accounts!B$1,CONCATENATE(
IF(B148="EB",Accounts!D$1,""
),IF(B148="EL",Accounts!F$1,""
),IF(AND(B148="OA",Cases!B148="3"),Accounts!F$1,""
),IF(AND(B148="OA",Cases!B148="Z"),Accounts!D$1,""
)
)
),IF(OR(Cases!C148="B",Cases!C148="I",Cases!C148="O",Cases!C148="J",Cases!C148="H"),IF(M148="DA",Accounts!B$4,CONCATENATE(
IF(B148="EB",Accounts!D$4,""
),IF(B148="EL",Accounts!F$4,""
),IF(AND(B148="OA",Cases!B148="3"),Accounts!F$4,""
),IF(AND(B148="OA",Cases!B148="Z"),Accounts!D$4,""
)
)
),IF(OR(Cases!C148="D",Cases!C148="G",Cases!C148="O",Cases!C148="H",Cases!C148="M",AND(Cases!D148="I",Cases!C148="C"),AND(Cases!D148="I",Cases!C148="F")),IF(M148="DA",Accounts!B$3,CONCATENATE(
IF(B148="EB",Accounts!D$3,""
),IF(B148="EL",Accounts!F$3,""
),IF(AND(B148="OA",Cases!B148="3"),Accounts!F$3,""
),IF(AND(B148="OA",Cases!B148="Z"),Accounts!D$3,""
)
)
),IF(M148="DA",Accounts!B$12,CONCATENATE(
IF(B148="EB",Accounts!D$12,""
),IF(B148="EL",Accounts!F$12,""
),IF(AND(B148="OA",Cases!B148="3"),Accounts!F$12,""
),IF(AND(B148="OA",Cases!B148="Z"),Accounts!D$12,""
)
)
)
)
))</f>
        <v>Electra számlatípus-művelettípus EUR</v>
      </c>
      <c r="S148" t="str">
        <f>IF(OR(Cases!C148="K",Cases!C148="L"),IF(M148="DA",Accounts!C$1,CONCATENATE(
   IF(B148="EB",Accounts!E$1,""
   ),IF(B148="EL",Accounts!G$1,""
   ),IF(AND(B148="OA",Cases!B148="3"),Accounts!G$1,""
   ),IF(AND(B148="OA",Cases!B148="Z"),Accounts!E$1,""
   )
  )
 ),IF(OR(Cases!C148="B",Cases!C148="I",Cases!C148="O",Cases!C148="J",Cases!C148="H"),IF(M148="DA",Accounts!C$4,CONCATENATE(
   IF(B148="EB",Accounts!E$4,""
   ),IF(B148="EL",Accounts!G$4,""
   ),IF(AND(B148="OA",Cases!B148="3"),Accounts!G$4,""
   ),IF(AND(B148="OA",Cases!B148="Z"),Accounts!E$4,""
   )
  )
 ),IF(OR(Cases!C148="D",Cases!C148="G",Cases!C148="O",Cases!C148="H",Cases!C148="M",AND(Cases!D148="I",Cases!C148="C"),AND(Cases!D148="I",Cases!C148="F")),IF(M148="DA",Accounts!C$3,CONCATENATE(
   IF(B148="EB",Accounts!E$3,""
   ),IF(B148="EL",Accounts!G$3,""
   ),IF(AND(B148="OA",Cases!B148="3"),Accounts!G$3,""
   ),IF(AND(B148="OA",Cases!B148="Z"),Accounts!E$3,""
   )
  )
 ),IF(M148="DA",Accounts!C$12,CONCATENATE(
   IF(B148="EB",Accounts!E$12,""
   ),IF(B148="EL",Accounts!G$12,""
   ),IF(AND(B148="OA",Cases!B148="3"),Accounts!G$12,""
   ),IF(AND(B148="OA",Cases!B148="Z"),Accounts!E$12,""
   )
  )
 )
)
))</f>
        <v>HU05104000234948495670481243</v>
      </c>
      <c r="T148" t="str">
        <f>IF(Cases!F148="SHA","SLEV",IF(Cases!F148="OUR","DEBT",IF(Cases!F148="BEN","CRED","")))</f>
        <v/>
      </c>
      <c r="U148" s="5" t="str">
        <f>IF(Cases!H148="N","Instrukciók","")</f>
        <v>Instrukciók</v>
      </c>
      <c r="V148" s="5" t="str">
        <f>IF(Cases!E148="I","URGP","")</f>
        <v>URGP</v>
      </c>
      <c r="W148" t="str">
        <f>Cases!L148</f>
        <v>Közl-045 -Elektra/Ebank KKV-KötelezettSzla FCY-FCY-EQ átvezetés-Sürgős/AzonKonv-KöltsVis Nincs</v>
      </c>
    </row>
    <row r="149" spans="1:23" x14ac:dyDescent="0.3">
      <c r="A149" t="str">
        <f>CONCATENATE(IF(B149="EB",CONCATENATE(IF(Cases!B149&lt;&gt;"7","EBNG","EBNL"),TEXT(Refszámok!$B$1+ROW()-2,"000000000000")),""),IF(B149="EL",CONCATENATE("E",TEXT(Refszámok!$B$2+ROW()-2,"0000000000"),"00001"),""),IF(B149="OA",CONCATENATE("EBNGOA",TEXT(Refszámok!$B$3+ROW()-2,"0000000000")),""))</f>
        <v>E000010114800001</v>
      </c>
      <c r="B149" t="str">
        <f>CONCATENATE(IF(Cases!B149="E","EL",""),IF(Cases!B149="B","EB",""),IF(Cases!B149="Q","EB",""),IF(Cases!B149="7","EB",""),IF(Cases!B149="Z","OA",""),IF(Cases!B149="3","OA",""))</f>
        <v>EL</v>
      </c>
      <c r="C149" t="str">
        <f t="shared" si="10"/>
        <v>E000010114800001</v>
      </c>
      <c r="D149" t="str">
        <f>IF(Cases!K149="Y","2018-11-10","")</f>
        <v/>
      </c>
      <c r="E149" s="5" t="str">
        <f>IF(Cases!C149="Q","BANKKÁRTYA ELSZ",IF(OR(Cases!C149="A",Cases!C149="E",Cases!C149="B",Cases!C149="K",Cases!C149="M"),CONCATENATE(IF(B149="EB",Accounts!B$7,""),IF(B149="EL",Accounts!B$8,""),IF(AND(B149="OA",Cases!B149="3"),Accounts!B$8,""),IF(AND(B149="OA",Cases!B149="Z"),Accounts!B$7,"")),CONCATENATE(IF(B149="EB",Accounts!B$9,""),IF(B149="EL",Accounts!B$10,""),IF(AND(B149="OA",Cases!B149="3"),Accounts!B$10,""),IF(AND(B149="OA",Cases!B149="Z"),Accounts!B$9,""))))</f>
        <v>Electra számlatípus-művelettípus EUR</v>
      </c>
      <c r="F149" s="5" t="str">
        <f>IF(Cases!C149="Q","0983731042101",IF(OR(Cases!C149="A",Cases!C149="E",Cases!C149="B",Cases!C149="K",Cases!C149="M"),CONCATENATE(IF(B149="EB",Accounts!C$7,""),IF(B149="EL",Accounts!C$8,""),IF(AND(B149="OA",Cases!B149="3"),Accounts!C$8,""),IF(AND(B149="OA",Cases!B149="Z"),Accounts!C$7,"")),CONCATENATE(IF(B149="EB",Accounts!C$9,""),IF(B149="EL",Accounts!C$10,""),IF(AND(B149="OA",Cases!B149="3"),Accounts!C$10,""),IF(AND(B149="OA",Cases!B149="Z"),Accounts!C$9,""))))</f>
        <v>00021018F0119</v>
      </c>
      <c r="G149" t="s">
        <v>17</v>
      </c>
      <c r="H149" s="5" t="str">
        <f t="shared" si="11"/>
        <v>Electra számlatípus-művelettípus EUR</v>
      </c>
      <c r="I149" t="s">
        <v>18</v>
      </c>
      <c r="J149" t="str">
        <f t="shared" si="12"/>
        <v>E000010114800001</v>
      </c>
      <c r="K149" t="str">
        <f t="shared" si="13"/>
        <v>E000010114800001</v>
      </c>
      <c r="L149" s="2" t="s">
        <v>22</v>
      </c>
      <c r="M149" s="2" t="str">
        <f>IF(OR(Cases!C149="A",Cases!C149="C",Cases!C149="G",Cases!C149="J",Cases!C149="O"),"DV","DA")</f>
        <v>DV</v>
      </c>
      <c r="N149" t="s">
        <v>1207</v>
      </c>
      <c r="O149" t="str">
        <f>IF(OR(Cases!C149="A",Cases!C149="B",Cases!C149="C",Cases!C149="E",Cases!C149="F",Cases!C149="I",Cases!C149="J",Cases!C149="K",Cases!C149="L",Cases!C149="Q"),"EUR","HUF")</f>
        <v>EUR</v>
      </c>
      <c r="P149" s="5" t="str">
        <f t="shared" si="14"/>
        <v>1.3</v>
      </c>
      <c r="Q149" t="str">
        <f>IF(Cases!I149="Y","INTC","")</f>
        <v>INTC</v>
      </c>
      <c r="R149" t="str">
        <f>IF(OR(Cases!C149="K",Cases!C149="L"),IF(M149="DA",Accounts!B$1,CONCATENATE(
IF(B149="EB",Accounts!D$1,""
),IF(B149="EL",Accounts!F$1,""
),IF(AND(B149="OA",Cases!B149="3"),Accounts!F$1,""
),IF(AND(B149="OA",Cases!B149="Z"),Accounts!D$1,""
)
)
),IF(OR(Cases!C149="B",Cases!C149="I",Cases!C149="O",Cases!C149="J",Cases!C149="H"),IF(M149="DA",Accounts!B$4,CONCATENATE(
IF(B149="EB",Accounts!D$4,""
),IF(B149="EL",Accounts!F$4,""
),IF(AND(B149="OA",Cases!B149="3"),Accounts!F$4,""
),IF(AND(B149="OA",Cases!B149="Z"),Accounts!D$4,""
)
)
),IF(OR(Cases!C149="D",Cases!C149="G",Cases!C149="O",Cases!C149="H",Cases!C149="M",AND(Cases!D149="I",Cases!C149="C"),AND(Cases!D149="I",Cases!C149="F")),IF(M149="DA",Accounts!B$3,CONCATENATE(
IF(B149="EB",Accounts!D$3,""
),IF(B149="EL",Accounts!F$3,""
),IF(AND(B149="OA",Cases!B149="3"),Accounts!F$3,""
),IF(AND(B149="OA",Cases!B149="Z"),Accounts!D$3,""
)
)
),IF(M149="DA",Accounts!B$12,CONCATENATE(
IF(B149="EB",Accounts!D$12,""
),IF(B149="EL",Accounts!F$12,""
),IF(AND(B149="OA",Cases!B149="3"),Accounts!F$12,""
),IF(AND(B149="OA",Cases!B149="Z"),Accounts!D$12,""
)
)
)
)
))</f>
        <v>Electra számlatípus-művelettípus EUR</v>
      </c>
      <c r="S149" t="str">
        <f>IF(OR(Cases!C149="K",Cases!C149="L"),IF(M149="DA",Accounts!C$1,CONCATENATE(
   IF(B149="EB",Accounts!E$1,""
   ),IF(B149="EL",Accounts!G$1,""
   ),IF(AND(B149="OA",Cases!B149="3"),Accounts!G$1,""
   ),IF(AND(B149="OA",Cases!B149="Z"),Accounts!E$1,""
   )
  )
 ),IF(OR(Cases!C149="B",Cases!C149="I",Cases!C149="O",Cases!C149="J",Cases!C149="H"),IF(M149="DA",Accounts!C$4,CONCATENATE(
   IF(B149="EB",Accounts!E$4,""
   ),IF(B149="EL",Accounts!G$4,""
   ),IF(AND(B149="OA",Cases!B149="3"),Accounts!G$4,""
   ),IF(AND(B149="OA",Cases!B149="Z"),Accounts!E$4,""
   )
  )
 ),IF(OR(Cases!C149="D",Cases!C149="G",Cases!C149="O",Cases!C149="H",Cases!C149="M",AND(Cases!D149="I",Cases!C149="C"),AND(Cases!D149="I",Cases!C149="F")),IF(M149="DA",Accounts!C$3,CONCATENATE(
   IF(B149="EB",Accounts!E$3,""
   ),IF(B149="EL",Accounts!G$3,""
   ),IF(AND(B149="OA",Cases!B149="3"),Accounts!G$3,""
   ),IF(AND(B149="OA",Cases!B149="Z"),Accounts!E$3,""
   )
  )
 ),IF(M149="DA",Accounts!C$12,CONCATENATE(
   IF(B149="EB",Accounts!E$12,""
   ),IF(B149="EL",Accounts!G$12,""
   ),IF(AND(B149="OA",Cases!B149="3"),Accounts!G$12,""
   ),IF(AND(B149="OA",Cases!B149="Z"),Accounts!E$12,""
   )
  )
 )
)
))</f>
        <v>HU05104000234948495670481243</v>
      </c>
      <c r="T149" t="str">
        <f>IF(Cases!F149="SHA","SLEV",IF(Cases!F149="OUR","DEBT",IF(Cases!F149="BEN","CRED","")))</f>
        <v/>
      </c>
      <c r="U149" s="5" t="str">
        <f>IF(Cases!H149="N","Instrukciók","")</f>
        <v>Instrukciók</v>
      </c>
      <c r="V149" s="5" t="str">
        <f>IF(Cases!E149="I","URGP","")</f>
        <v>URGP</v>
      </c>
      <c r="W149" t="str">
        <f>Cases!L149</f>
        <v>Közl-045 -Elektra/Ebank KKV-KötelezettSzla FCY-FCY-EQ átvezetés-InterCompany-Sürgős/AzonKonv-KöltsVis Nincs</v>
      </c>
    </row>
    <row r="150" spans="1:23" x14ac:dyDescent="0.3">
      <c r="A150" t="str">
        <f>CONCATENATE(IF(B150="EB",CONCATENATE(IF(Cases!B150&lt;&gt;"7","EBNG","EBNL"),TEXT(Refszámok!$B$1+ROW()-2,"000000000000")),""),IF(B150="EL",CONCATENATE("E",TEXT(Refszámok!$B$2+ROW()-2,"0000000000"),"00001"),""),IF(B150="OA",CONCATENATE("EBNGOA",TEXT(Refszámok!$B$3+ROW()-2,"0000000000")),""))</f>
        <v>E000010114900001</v>
      </c>
      <c r="B150" t="str">
        <f>CONCATENATE(IF(Cases!B150="E","EL",""),IF(Cases!B150="B","EB",""),IF(Cases!B150="Q","EB",""),IF(Cases!B150="7","EB",""),IF(Cases!B150="Z","OA",""),IF(Cases!B150="3","OA",""))</f>
        <v>EL</v>
      </c>
      <c r="C150" t="str">
        <f t="shared" si="10"/>
        <v>E000010114900001</v>
      </c>
      <c r="D150" t="str">
        <f>IF(Cases!K150="Y","2018-11-10","")</f>
        <v/>
      </c>
      <c r="E150" s="5" t="str">
        <f>IF(Cases!C150="Q","BANKKÁRTYA ELSZ",IF(OR(Cases!C150="A",Cases!C150="E",Cases!C150="B",Cases!C150="K",Cases!C150="M"),CONCATENATE(IF(B150="EB",Accounts!B$7,""),IF(B150="EL",Accounts!B$8,""),IF(AND(B150="OA",Cases!B150="3"),Accounts!B$8,""),IF(AND(B150="OA",Cases!B150="Z"),Accounts!B$7,"")),CONCATENATE(IF(B150="EB",Accounts!B$9,""),IF(B150="EL",Accounts!B$10,""),IF(AND(B150="OA",Cases!B150="3"),Accounts!B$10,""),IF(AND(B150="OA",Cases!B150="Z"),Accounts!B$9,""))))</f>
        <v>Electra számlatípus-művelettípus EUR</v>
      </c>
      <c r="F150" s="5" t="str">
        <f>IF(Cases!C150="Q","0983731042101",IF(OR(Cases!C150="A",Cases!C150="E",Cases!C150="B",Cases!C150="K",Cases!C150="M"),CONCATENATE(IF(B150="EB",Accounts!C$7,""),IF(B150="EL",Accounts!C$8,""),IF(AND(B150="OA",Cases!B150="3"),Accounts!C$8,""),IF(AND(B150="OA",Cases!B150="Z"),Accounts!C$7,"")),CONCATENATE(IF(B150="EB",Accounts!C$9,""),IF(B150="EL",Accounts!C$10,""),IF(AND(B150="OA",Cases!B150="3"),Accounts!C$10,""),IF(AND(B150="OA",Cases!B150="Z"),Accounts!C$9,""))))</f>
        <v>00021018F0119</v>
      </c>
      <c r="G150" t="s">
        <v>17</v>
      </c>
      <c r="H150" s="5" t="str">
        <f t="shared" si="11"/>
        <v>Electra számlatípus-művelettípus EUR</v>
      </c>
      <c r="I150" t="s">
        <v>18</v>
      </c>
      <c r="J150" t="str">
        <f t="shared" si="12"/>
        <v>E000010114900001</v>
      </c>
      <c r="K150" t="str">
        <f t="shared" si="13"/>
        <v>E000010114900001</v>
      </c>
      <c r="L150" s="2" t="s">
        <v>22</v>
      </c>
      <c r="M150" s="2" t="str">
        <f>IF(OR(Cases!C150="A",Cases!C150="C",Cases!C150="G",Cases!C150="J",Cases!C150="O"),"DV","DA")</f>
        <v>DV</v>
      </c>
      <c r="N150" t="s">
        <v>1207</v>
      </c>
      <c r="O150" t="str">
        <f>IF(OR(Cases!C150="A",Cases!C150="B",Cases!C150="C",Cases!C150="E",Cases!C150="F",Cases!C150="I",Cases!C150="J",Cases!C150="K",Cases!C150="L",Cases!C150="Q"),"EUR","HUF")</f>
        <v>EUR</v>
      </c>
      <c r="P150" s="5" t="str">
        <f t="shared" si="14"/>
        <v>1.3</v>
      </c>
      <c r="Q150" t="str">
        <f>IF(Cases!I150="Y","INTC","")</f>
        <v/>
      </c>
      <c r="R150" t="str">
        <f>IF(OR(Cases!C150="K",Cases!C150="L"),IF(M150="DA",Accounts!B$1,CONCATENATE(
IF(B150="EB",Accounts!D$1,""
),IF(B150="EL",Accounts!F$1,""
),IF(AND(B150="OA",Cases!B150="3"),Accounts!F$1,""
),IF(AND(B150="OA",Cases!B150="Z"),Accounts!D$1,""
)
)
),IF(OR(Cases!C150="B",Cases!C150="I",Cases!C150="O",Cases!C150="J",Cases!C150="H"),IF(M150="DA",Accounts!B$4,CONCATENATE(
IF(B150="EB",Accounts!D$4,""
),IF(B150="EL",Accounts!F$4,""
),IF(AND(B150="OA",Cases!B150="3"),Accounts!F$4,""
),IF(AND(B150="OA",Cases!B150="Z"),Accounts!D$4,""
)
)
),IF(OR(Cases!C150="D",Cases!C150="G",Cases!C150="O",Cases!C150="H",Cases!C150="M",AND(Cases!D150="I",Cases!C150="C"),AND(Cases!D150="I",Cases!C150="F")),IF(M150="DA",Accounts!B$3,CONCATENATE(
IF(B150="EB",Accounts!D$3,""
),IF(B150="EL",Accounts!F$3,""
),IF(AND(B150="OA",Cases!B150="3"),Accounts!F$3,""
),IF(AND(B150="OA",Cases!B150="Z"),Accounts!D$3,""
)
)
),IF(M150="DA",Accounts!B$12,CONCATENATE(
IF(B150="EB",Accounts!D$12,""
),IF(B150="EL",Accounts!F$12,""
),IF(AND(B150="OA",Cases!B150="3"),Accounts!F$12,""
),IF(AND(B150="OA",Cases!B150="Z"),Accounts!D$12,""
)
)
)
)
))</f>
        <v>Electra számlatípus-művelettípus EUR</v>
      </c>
      <c r="S150" t="str">
        <f>IF(OR(Cases!C150="K",Cases!C150="L"),IF(M150="DA",Accounts!C$1,CONCATENATE(
   IF(B150="EB",Accounts!E$1,""
   ),IF(B150="EL",Accounts!G$1,""
   ),IF(AND(B150="OA",Cases!B150="3"),Accounts!G$1,""
   ),IF(AND(B150="OA",Cases!B150="Z"),Accounts!E$1,""
   )
  )
 ),IF(OR(Cases!C150="B",Cases!C150="I",Cases!C150="O",Cases!C150="J",Cases!C150="H"),IF(M150="DA",Accounts!C$4,CONCATENATE(
   IF(B150="EB",Accounts!E$4,""
   ),IF(B150="EL",Accounts!G$4,""
   ),IF(AND(B150="OA",Cases!B150="3"),Accounts!G$4,""
   ),IF(AND(B150="OA",Cases!B150="Z"),Accounts!E$4,""
   )
  )
 ),IF(OR(Cases!C150="D",Cases!C150="G",Cases!C150="O",Cases!C150="H",Cases!C150="M",AND(Cases!D150="I",Cases!C150="C"),AND(Cases!D150="I",Cases!C150="F")),IF(M150="DA",Accounts!C$3,CONCATENATE(
   IF(B150="EB",Accounts!E$3,""
   ),IF(B150="EL",Accounts!G$3,""
   ),IF(AND(B150="OA",Cases!B150="3"),Accounts!G$3,""
   ),IF(AND(B150="OA",Cases!B150="Z"),Accounts!E$3,""
   )
  )
 ),IF(M150="DA",Accounts!C$12,CONCATENATE(
   IF(B150="EB",Accounts!E$12,""
   ),IF(B150="EL",Accounts!G$12,""
   ),IF(AND(B150="OA",Cases!B150="3"),Accounts!G$12,""
   ),IF(AND(B150="OA",Cases!B150="Z"),Accounts!E$12,""
   )
  )
 )
)
))</f>
        <v>HU05104000234948495670481243</v>
      </c>
      <c r="T150" t="str">
        <f>IF(Cases!F150="SHA","SLEV",IF(Cases!F150="OUR","DEBT",IF(Cases!F150="BEN","CRED","")))</f>
        <v/>
      </c>
      <c r="U150" s="5" t="str">
        <f>IF(Cases!H150="N","Instrukciók","")</f>
        <v>Instrukciók</v>
      </c>
      <c r="V150" s="5" t="str">
        <f>IF(Cases!E150="I","URGP","")</f>
        <v/>
      </c>
      <c r="W150" t="str">
        <f>Cases!L150</f>
        <v>Közl-045 -Elektra/Ebank KKV-KötelezettSzla FCY-FCY-EQ átvezetés-KöltsVis Nincs</v>
      </c>
    </row>
    <row r="151" spans="1:23" x14ac:dyDescent="0.3">
      <c r="A151" t="str">
        <f>CONCATENATE(IF(B151="EB",CONCATENATE(IF(Cases!B151&lt;&gt;"7","EBNG","EBNL"),TEXT(Refszámok!$B$1+ROW()-2,"000000000000")),""),IF(B151="EL",CONCATENATE("E",TEXT(Refszámok!$B$2+ROW()-2,"0000000000"),"00001"),""),IF(B151="OA",CONCATENATE("EBNGOA",TEXT(Refszámok!$B$3+ROW()-2,"0000000000")),""))</f>
        <v>E000010115000001</v>
      </c>
      <c r="B151" t="str">
        <f>CONCATENATE(IF(Cases!B151="E","EL",""),IF(Cases!B151="B","EB",""),IF(Cases!B151="Q","EB",""),IF(Cases!B151="7","EB",""),IF(Cases!B151="Z","OA",""),IF(Cases!B151="3","OA",""))</f>
        <v>EL</v>
      </c>
      <c r="C151" t="str">
        <f t="shared" si="10"/>
        <v>E000010115000001</v>
      </c>
      <c r="D151" t="str">
        <f>IF(Cases!K151="Y","2018-11-10","")</f>
        <v/>
      </c>
      <c r="E151" s="5" t="str">
        <f>IF(Cases!C151="Q","BANKKÁRTYA ELSZ",IF(OR(Cases!C151="A",Cases!C151="E",Cases!C151="B",Cases!C151="K",Cases!C151="M"),CONCATENATE(IF(B151="EB",Accounts!B$7,""),IF(B151="EL",Accounts!B$8,""),IF(AND(B151="OA",Cases!B151="3"),Accounts!B$8,""),IF(AND(B151="OA",Cases!B151="Z"),Accounts!B$7,"")),CONCATENATE(IF(B151="EB",Accounts!B$9,""),IF(B151="EL",Accounts!B$10,""),IF(AND(B151="OA",Cases!B151="3"),Accounts!B$10,""),IF(AND(B151="OA",Cases!B151="Z"),Accounts!B$9,""))))</f>
        <v>Electra számlatípus-művelettípus EUR</v>
      </c>
      <c r="F151" s="5" t="str">
        <f>IF(Cases!C151="Q","0983731042101",IF(OR(Cases!C151="A",Cases!C151="E",Cases!C151="B",Cases!C151="K",Cases!C151="M"),CONCATENATE(IF(B151="EB",Accounts!C$7,""),IF(B151="EL",Accounts!C$8,""),IF(AND(B151="OA",Cases!B151="3"),Accounts!C$8,""),IF(AND(B151="OA",Cases!B151="Z"),Accounts!C$7,"")),CONCATENATE(IF(B151="EB",Accounts!C$9,""),IF(B151="EL",Accounts!C$10,""),IF(AND(B151="OA",Cases!B151="3"),Accounts!C$10,""),IF(AND(B151="OA",Cases!B151="Z"),Accounts!C$9,""))))</f>
        <v>00021018F0119</v>
      </c>
      <c r="G151" t="s">
        <v>17</v>
      </c>
      <c r="H151" s="5" t="str">
        <f t="shared" si="11"/>
        <v>Electra számlatípus-művelettípus EUR</v>
      </c>
      <c r="I151" t="s">
        <v>18</v>
      </c>
      <c r="J151" t="str">
        <f t="shared" si="12"/>
        <v>E000010115000001</v>
      </c>
      <c r="K151" t="str">
        <f t="shared" si="13"/>
        <v>E000010115000001</v>
      </c>
      <c r="L151" s="2" t="s">
        <v>22</v>
      </c>
      <c r="M151" s="2" t="str">
        <f>IF(OR(Cases!C151="A",Cases!C151="C",Cases!C151="G",Cases!C151="J",Cases!C151="O"),"DV","DA")</f>
        <v>DV</v>
      </c>
      <c r="N151" t="s">
        <v>1207</v>
      </c>
      <c r="O151" t="str">
        <f>IF(OR(Cases!C151="A",Cases!C151="B",Cases!C151="C",Cases!C151="E",Cases!C151="F",Cases!C151="I",Cases!C151="J",Cases!C151="K",Cases!C151="L",Cases!C151="Q"),"EUR","HUF")</f>
        <v>EUR</v>
      </c>
      <c r="P151" s="5" t="str">
        <f t="shared" si="14"/>
        <v>1.3</v>
      </c>
      <c r="Q151" t="str">
        <f>IF(Cases!I151="Y","INTC","")</f>
        <v>INTC</v>
      </c>
      <c r="R151" t="str">
        <f>IF(OR(Cases!C151="K",Cases!C151="L"),IF(M151="DA",Accounts!B$1,CONCATENATE(
IF(B151="EB",Accounts!D$1,""
),IF(B151="EL",Accounts!F$1,""
),IF(AND(B151="OA",Cases!B151="3"),Accounts!F$1,""
),IF(AND(B151="OA",Cases!B151="Z"),Accounts!D$1,""
)
)
),IF(OR(Cases!C151="B",Cases!C151="I",Cases!C151="O",Cases!C151="J",Cases!C151="H"),IF(M151="DA",Accounts!B$4,CONCATENATE(
IF(B151="EB",Accounts!D$4,""
),IF(B151="EL",Accounts!F$4,""
),IF(AND(B151="OA",Cases!B151="3"),Accounts!F$4,""
),IF(AND(B151="OA",Cases!B151="Z"),Accounts!D$4,""
)
)
),IF(OR(Cases!C151="D",Cases!C151="G",Cases!C151="O",Cases!C151="H",Cases!C151="M",AND(Cases!D151="I",Cases!C151="C"),AND(Cases!D151="I",Cases!C151="F")),IF(M151="DA",Accounts!B$3,CONCATENATE(
IF(B151="EB",Accounts!D$3,""
),IF(B151="EL",Accounts!F$3,""
),IF(AND(B151="OA",Cases!B151="3"),Accounts!F$3,""
),IF(AND(B151="OA",Cases!B151="Z"),Accounts!D$3,""
)
)
),IF(M151="DA",Accounts!B$12,CONCATENATE(
IF(B151="EB",Accounts!D$12,""
),IF(B151="EL",Accounts!F$12,""
),IF(AND(B151="OA",Cases!B151="3"),Accounts!F$12,""
),IF(AND(B151="OA",Cases!B151="Z"),Accounts!D$12,""
)
)
)
)
))</f>
        <v>Electra számlatípus-művelettípus EUR</v>
      </c>
      <c r="S151" t="str">
        <f>IF(OR(Cases!C151="K",Cases!C151="L"),IF(M151="DA",Accounts!C$1,CONCATENATE(
   IF(B151="EB",Accounts!E$1,""
   ),IF(B151="EL",Accounts!G$1,""
   ),IF(AND(B151="OA",Cases!B151="3"),Accounts!G$1,""
   ),IF(AND(B151="OA",Cases!B151="Z"),Accounts!E$1,""
   )
  )
 ),IF(OR(Cases!C151="B",Cases!C151="I",Cases!C151="O",Cases!C151="J",Cases!C151="H"),IF(M151="DA",Accounts!C$4,CONCATENATE(
   IF(B151="EB",Accounts!E$4,""
   ),IF(B151="EL",Accounts!G$4,""
   ),IF(AND(B151="OA",Cases!B151="3"),Accounts!G$4,""
   ),IF(AND(B151="OA",Cases!B151="Z"),Accounts!E$4,""
   )
  )
 ),IF(OR(Cases!C151="D",Cases!C151="G",Cases!C151="O",Cases!C151="H",Cases!C151="M",AND(Cases!D151="I",Cases!C151="C"),AND(Cases!D151="I",Cases!C151="F")),IF(M151="DA",Accounts!C$3,CONCATENATE(
   IF(B151="EB",Accounts!E$3,""
   ),IF(B151="EL",Accounts!G$3,""
   ),IF(AND(B151="OA",Cases!B151="3"),Accounts!G$3,""
   ),IF(AND(B151="OA",Cases!B151="Z"),Accounts!E$3,""
   )
  )
 ),IF(M151="DA",Accounts!C$12,CONCATENATE(
   IF(B151="EB",Accounts!E$12,""
   ),IF(B151="EL",Accounts!G$12,""
   ),IF(AND(B151="OA",Cases!B151="3"),Accounts!G$12,""
   ),IF(AND(B151="OA",Cases!B151="Z"),Accounts!E$12,""
   )
  )
 )
)
))</f>
        <v>HU05104000234948495670481243</v>
      </c>
      <c r="T151" t="str">
        <f>IF(Cases!F151="SHA","SLEV",IF(Cases!F151="OUR","DEBT",IF(Cases!F151="BEN","CRED","")))</f>
        <v/>
      </c>
      <c r="U151" s="5" t="str">
        <f>IF(Cases!H151="N","Instrukciók","")</f>
        <v>Instrukciók</v>
      </c>
      <c r="V151" s="5" t="str">
        <f>IF(Cases!E151="I","URGP","")</f>
        <v/>
      </c>
      <c r="W151" t="str">
        <f>Cases!L151</f>
        <v>Közl-045 -Elektra/Ebank KKV-KötelezettSzla FCY-FCY-EQ átvezetés-InterCompany-KöltsVis Nincs</v>
      </c>
    </row>
    <row r="152" spans="1:23" x14ac:dyDescent="0.3">
      <c r="A152" t="str">
        <f>CONCATENATE(IF(B152="EB",CONCATENATE(IF(Cases!B152&lt;&gt;"7","EBNG","EBNL"),TEXT(Refszámok!$B$1+ROW()-2,"000000000000")),""),IF(B152="EL",CONCATENATE("E",TEXT(Refszámok!$B$2+ROW()-2,"0000000000"),"00001"),""),IF(B152="OA",CONCATENATE("EBNGOA",TEXT(Refszámok!$B$3+ROW()-2,"0000000000")),""))</f>
        <v>E000010115100001</v>
      </c>
      <c r="B152" t="str">
        <f>CONCATENATE(IF(Cases!B152="E","EL",""),IF(Cases!B152="B","EB",""),IF(Cases!B152="Q","EB",""),IF(Cases!B152="7","EB",""),IF(Cases!B152="Z","OA",""),IF(Cases!B152="3","OA",""))</f>
        <v>EL</v>
      </c>
      <c r="C152" t="str">
        <f t="shared" si="10"/>
        <v>E000010115100001</v>
      </c>
      <c r="D152" t="str">
        <f>IF(Cases!K152="Y","2018-11-10","")</f>
        <v/>
      </c>
      <c r="E152" s="5" t="str">
        <f>IF(Cases!C152="Q","BANKKÁRTYA ELSZ",IF(OR(Cases!C152="A",Cases!C152="E",Cases!C152="B",Cases!C152="K",Cases!C152="M"),CONCATENATE(IF(B152="EB",Accounts!B$7,""),IF(B152="EL",Accounts!B$8,""),IF(AND(B152="OA",Cases!B152="3"),Accounts!B$8,""),IF(AND(B152="OA",Cases!B152="Z"),Accounts!B$7,"")),CONCATENATE(IF(B152="EB",Accounts!B$9,""),IF(B152="EL",Accounts!B$10,""),IF(AND(B152="OA",Cases!B152="3"),Accounts!B$10,""),IF(AND(B152="OA",Cases!B152="Z"),Accounts!B$9,""))))</f>
        <v>Electra számlatípus-művelettípus EUR</v>
      </c>
      <c r="F152" s="5" t="str">
        <f>IF(Cases!C152="Q","0983731042101",IF(OR(Cases!C152="A",Cases!C152="E",Cases!C152="B",Cases!C152="K",Cases!C152="M"),CONCATENATE(IF(B152="EB",Accounts!C$7,""),IF(B152="EL",Accounts!C$8,""),IF(AND(B152="OA",Cases!B152="3"),Accounts!C$8,""),IF(AND(B152="OA",Cases!B152="Z"),Accounts!C$7,"")),CONCATENATE(IF(B152="EB",Accounts!C$9,""),IF(B152="EL",Accounts!C$10,""),IF(AND(B152="OA",Cases!B152="3"),Accounts!C$10,""),IF(AND(B152="OA",Cases!B152="Z"),Accounts!C$9,""))))</f>
        <v>00021018F0119</v>
      </c>
      <c r="G152" t="s">
        <v>17</v>
      </c>
      <c r="H152" s="5" t="str">
        <f t="shared" si="11"/>
        <v>Electra számlatípus-művelettípus EUR</v>
      </c>
      <c r="I152" t="s">
        <v>18</v>
      </c>
      <c r="J152" t="str">
        <f t="shared" si="12"/>
        <v>E000010115100001</v>
      </c>
      <c r="K152" t="str">
        <f t="shared" si="13"/>
        <v>E000010115100001</v>
      </c>
      <c r="L152" s="2" t="s">
        <v>22</v>
      </c>
      <c r="M152" s="2" t="str">
        <f>IF(OR(Cases!C152="A",Cases!C152="C",Cases!C152="G",Cases!C152="J",Cases!C152="O"),"DV","DA")</f>
        <v>DA</v>
      </c>
      <c r="N152" t="s">
        <v>1207</v>
      </c>
      <c r="O152" t="str">
        <f>IF(OR(Cases!C152="A",Cases!C152="B",Cases!C152="C",Cases!C152="E",Cases!C152="F",Cases!C152="I",Cases!C152="J",Cases!C152="K",Cases!C152="L",Cases!C152="Q"),"EUR","HUF")</f>
        <v>EUR</v>
      </c>
      <c r="P152" s="5" t="str">
        <f t="shared" si="14"/>
        <v>1.3</v>
      </c>
      <c r="Q152" t="str">
        <f>IF(Cases!I152="Y","INTC","")</f>
        <v/>
      </c>
      <c r="R152" t="str">
        <f>IF(OR(Cases!C152="K",Cases!C152="L"),IF(M152="DA",Accounts!B$1,CONCATENATE(
IF(B152="EB",Accounts!D$1,""
),IF(B152="EL",Accounts!F$1,""
),IF(AND(B152="OA",Cases!B152="3"),Accounts!F$1,""
),IF(AND(B152="OA",Cases!B152="Z"),Accounts!D$1,""
)
)
),IF(OR(Cases!C152="B",Cases!C152="I",Cases!C152="O",Cases!C152="J",Cases!C152="H"),IF(M152="DA",Accounts!B$4,CONCATENATE(
IF(B152="EB",Accounts!D$4,""
),IF(B152="EL",Accounts!F$4,""
),IF(AND(B152="OA",Cases!B152="3"),Accounts!F$4,""
),IF(AND(B152="OA",Cases!B152="Z"),Accounts!D$4,""
)
)
),IF(OR(Cases!C152="D",Cases!C152="G",Cases!C152="O",Cases!C152="H",Cases!C152="M",AND(Cases!D152="I",Cases!C152="C"),AND(Cases!D152="I",Cases!C152="F")),IF(M152="DA",Accounts!B$3,CONCATENATE(
IF(B152="EB",Accounts!D$3,""
),IF(B152="EL",Accounts!F$3,""
),IF(AND(B152="OA",Cases!B152="3"),Accounts!F$3,""
),IF(AND(B152="OA",Cases!B152="Z"),Accounts!D$3,""
)
)
),IF(M152="DA",Accounts!B$12,CONCATENATE(
IF(B152="EB",Accounts!D$12,""
),IF(B152="EL",Accounts!F$12,""
),IF(AND(B152="OA",Cases!B152="3"),Accounts!F$12,""
),IF(AND(B152="OA",Cases!B152="Z"),Accounts!D$12,""
)
)
)
)
))</f>
        <v>SZIKSZAI TAMARA EUR</v>
      </c>
      <c r="S152" t="str">
        <f>IF(OR(Cases!C152="K",Cases!C152="L"),IF(M152="DA",Accounts!C$1,CONCATENATE(
   IF(B152="EB",Accounts!E$1,""
   ),IF(B152="EL",Accounts!G$1,""
   ),IF(AND(B152="OA",Cases!B152="3"),Accounts!G$1,""
   ),IF(AND(B152="OA",Cases!B152="Z"),Accounts!E$1,""
   )
  )
 ),IF(OR(Cases!C152="B",Cases!C152="I",Cases!C152="O",Cases!C152="J",Cases!C152="H"),IF(M152="DA",Accounts!C$4,CONCATENATE(
   IF(B152="EB",Accounts!E$4,""
   ),IF(B152="EL",Accounts!G$4,""
   ),IF(AND(B152="OA",Cases!B152="3"),Accounts!G$4,""
   ),IF(AND(B152="OA",Cases!B152="Z"),Accounts!E$4,""
   )
  )
 ),IF(OR(Cases!C152="D",Cases!C152="G",Cases!C152="O",Cases!C152="H",Cases!C152="M",AND(Cases!D152="I",Cases!C152="C"),AND(Cases!D152="I",Cases!C152="F")),IF(M152="DA",Accounts!C$3,CONCATENATE(
   IF(B152="EB",Accounts!E$3,""
   ),IF(B152="EL",Accounts!G$3,""
   ),IF(AND(B152="OA",Cases!B152="3"),Accounts!G$3,""
   ),IF(AND(B152="OA",Cases!B152="Z"),Accounts!E$3,""
   )
  )
 ),IF(M152="DA",Accounts!C$12,CONCATENATE(
   IF(B152="EB",Accounts!E$12,""
   ),IF(B152="EL",Accounts!G$12,""
   ),IF(AND(B152="OA",Cases!B152="3"),Accounts!G$12,""
   ),IF(AND(B152="OA",Cases!B152="Z"),Accounts!E$12,""
   )
  )
 )
)
))</f>
        <v>HU46104000237157565454551017</v>
      </c>
      <c r="T152" t="str">
        <f>IF(Cases!F152="SHA","SLEV",IF(Cases!F152="OUR","DEBT",IF(Cases!F152="BEN","CRED","")))</f>
        <v/>
      </c>
      <c r="U152" s="5" t="str">
        <f>IF(Cases!H152="N","Instrukciók","")</f>
        <v>Instrukciók</v>
      </c>
      <c r="V152" s="5" t="str">
        <f>IF(Cases!E152="I","URGP","")</f>
        <v>URGP</v>
      </c>
      <c r="W152" t="str">
        <f>Cases!L152</f>
        <v>Közl-046 -Elektra/Ebank KKV-KötelezettSzla FCY-FCY-EQ átutalás-Sürgős/AzonKonv-KöltsVis Nincs</v>
      </c>
    </row>
    <row r="153" spans="1:23" x14ac:dyDescent="0.3">
      <c r="A153" t="str">
        <f>CONCATENATE(IF(B153="EB",CONCATENATE(IF(Cases!B153&lt;&gt;"7","EBNG","EBNL"),TEXT(Refszámok!$B$1+ROW()-2,"000000000000")),""),IF(B153="EL",CONCATENATE("E",TEXT(Refszámok!$B$2+ROW()-2,"0000000000"),"00001"),""),IF(B153="OA",CONCATENATE("EBNGOA",TEXT(Refszámok!$B$3+ROW()-2,"0000000000")),""))</f>
        <v>E000010115200001</v>
      </c>
      <c r="B153" t="str">
        <f>CONCATENATE(IF(Cases!B153="E","EL",""),IF(Cases!B153="B","EB",""),IF(Cases!B153="Q","EB",""),IF(Cases!B153="7","EB",""),IF(Cases!B153="Z","OA",""),IF(Cases!B153="3","OA",""))</f>
        <v>EL</v>
      </c>
      <c r="C153" t="str">
        <f t="shared" si="10"/>
        <v>E000010115200001</v>
      </c>
      <c r="D153" t="str">
        <f>IF(Cases!K153="Y","2018-11-10","")</f>
        <v/>
      </c>
      <c r="E153" s="5" t="str">
        <f>IF(Cases!C153="Q","BANKKÁRTYA ELSZ",IF(OR(Cases!C153="A",Cases!C153="E",Cases!C153="B",Cases!C153="K",Cases!C153="M"),CONCATENATE(IF(B153="EB",Accounts!B$7,""),IF(B153="EL",Accounts!B$8,""),IF(AND(B153="OA",Cases!B153="3"),Accounts!B$8,""),IF(AND(B153="OA",Cases!B153="Z"),Accounts!B$7,"")),CONCATENATE(IF(B153="EB",Accounts!B$9,""),IF(B153="EL",Accounts!B$10,""),IF(AND(B153="OA",Cases!B153="3"),Accounts!B$10,""),IF(AND(B153="OA",Cases!B153="Z"),Accounts!B$9,""))))</f>
        <v>Electra számlatípus-művelettípus EUR</v>
      </c>
      <c r="F153" s="5" t="str">
        <f>IF(Cases!C153="Q","0983731042101",IF(OR(Cases!C153="A",Cases!C153="E",Cases!C153="B",Cases!C153="K",Cases!C153="M"),CONCATENATE(IF(B153="EB",Accounts!C$7,""),IF(B153="EL",Accounts!C$8,""),IF(AND(B153="OA",Cases!B153="3"),Accounts!C$8,""),IF(AND(B153="OA",Cases!B153="Z"),Accounts!C$7,"")),CONCATENATE(IF(B153="EB",Accounts!C$9,""),IF(B153="EL",Accounts!C$10,""),IF(AND(B153="OA",Cases!B153="3"),Accounts!C$10,""),IF(AND(B153="OA",Cases!B153="Z"),Accounts!C$9,""))))</f>
        <v>00021018F0119</v>
      </c>
      <c r="G153" t="s">
        <v>17</v>
      </c>
      <c r="H153" s="5" t="str">
        <f t="shared" si="11"/>
        <v>Electra számlatípus-művelettípus EUR</v>
      </c>
      <c r="I153" t="s">
        <v>18</v>
      </c>
      <c r="J153" t="str">
        <f t="shared" si="12"/>
        <v>E000010115200001</v>
      </c>
      <c r="K153" t="str">
        <f t="shared" si="13"/>
        <v>E000010115200001</v>
      </c>
      <c r="L153" s="2" t="s">
        <v>22</v>
      </c>
      <c r="M153" s="2" t="str">
        <f>IF(OR(Cases!C153="A",Cases!C153="C",Cases!C153="G",Cases!C153="J",Cases!C153="O"),"DV","DA")</f>
        <v>DA</v>
      </c>
      <c r="N153" t="s">
        <v>1207</v>
      </c>
      <c r="O153" t="str">
        <f>IF(OR(Cases!C153="A",Cases!C153="B",Cases!C153="C",Cases!C153="E",Cases!C153="F",Cases!C153="I",Cases!C153="J",Cases!C153="K",Cases!C153="L",Cases!C153="Q"),"EUR","HUF")</f>
        <v>EUR</v>
      </c>
      <c r="P153" s="5" t="str">
        <f t="shared" si="14"/>
        <v>1.3</v>
      </c>
      <c r="Q153" t="str">
        <f>IF(Cases!I153="Y","INTC","")</f>
        <v/>
      </c>
      <c r="R153" t="str">
        <f>IF(OR(Cases!C153="K",Cases!C153="L"),IF(M153="DA",Accounts!B$1,CONCATENATE(
IF(B153="EB",Accounts!D$1,""
),IF(B153="EL",Accounts!F$1,""
),IF(AND(B153="OA",Cases!B153="3"),Accounts!F$1,""
),IF(AND(B153="OA",Cases!B153="Z"),Accounts!D$1,""
)
)
),IF(OR(Cases!C153="B",Cases!C153="I",Cases!C153="O",Cases!C153="J",Cases!C153="H"),IF(M153="DA",Accounts!B$4,CONCATENATE(
IF(B153="EB",Accounts!D$4,""
),IF(B153="EL",Accounts!F$4,""
),IF(AND(B153="OA",Cases!B153="3"),Accounts!F$4,""
),IF(AND(B153="OA",Cases!B153="Z"),Accounts!D$4,""
)
)
),IF(OR(Cases!C153="D",Cases!C153="G",Cases!C153="O",Cases!C153="H",Cases!C153="M",AND(Cases!D153="I",Cases!C153="C"),AND(Cases!D153="I",Cases!C153="F")),IF(M153="DA",Accounts!B$3,CONCATENATE(
IF(B153="EB",Accounts!D$3,""
),IF(B153="EL",Accounts!F$3,""
),IF(AND(B153="OA",Cases!B153="3"),Accounts!F$3,""
),IF(AND(B153="OA",Cases!B153="Z"),Accounts!D$3,""
)
)
),IF(M153="DA",Accounts!B$12,CONCATENATE(
IF(B153="EB",Accounts!D$12,""
),IF(B153="EL",Accounts!F$12,""
),IF(AND(B153="OA",Cases!B153="3"),Accounts!F$12,""
),IF(AND(B153="OA",Cases!B153="Z"),Accounts!D$12,""
)
)
)
)
))</f>
        <v>SZIKSZAI TAMARA EUR</v>
      </c>
      <c r="S153" t="str">
        <f>IF(OR(Cases!C153="K",Cases!C153="L"),IF(M153="DA",Accounts!C$1,CONCATENATE(
   IF(B153="EB",Accounts!E$1,""
   ),IF(B153="EL",Accounts!G$1,""
   ),IF(AND(B153="OA",Cases!B153="3"),Accounts!G$1,""
   ),IF(AND(B153="OA",Cases!B153="Z"),Accounts!E$1,""
   )
  )
 ),IF(OR(Cases!C153="B",Cases!C153="I",Cases!C153="O",Cases!C153="J",Cases!C153="H"),IF(M153="DA",Accounts!C$4,CONCATENATE(
   IF(B153="EB",Accounts!E$4,""
   ),IF(B153="EL",Accounts!G$4,""
   ),IF(AND(B153="OA",Cases!B153="3"),Accounts!G$4,""
   ),IF(AND(B153="OA",Cases!B153="Z"),Accounts!E$4,""
   )
  )
 ),IF(OR(Cases!C153="D",Cases!C153="G",Cases!C153="O",Cases!C153="H",Cases!C153="M",AND(Cases!D153="I",Cases!C153="C"),AND(Cases!D153="I",Cases!C153="F")),IF(M153="DA",Accounts!C$3,CONCATENATE(
   IF(B153="EB",Accounts!E$3,""
   ),IF(B153="EL",Accounts!G$3,""
   ),IF(AND(B153="OA",Cases!B153="3"),Accounts!G$3,""
   ),IF(AND(B153="OA",Cases!B153="Z"),Accounts!E$3,""
   )
  )
 ),IF(M153="DA",Accounts!C$12,CONCATENATE(
   IF(B153="EB",Accounts!E$12,""
   ),IF(B153="EL",Accounts!G$12,""
   ),IF(AND(B153="OA",Cases!B153="3"),Accounts!G$12,""
   ),IF(AND(B153="OA",Cases!B153="Z"),Accounts!E$12,""
   )
  )
 )
)
))</f>
        <v>HU46104000237157565454551017</v>
      </c>
      <c r="T153" t="str">
        <f>IF(Cases!F153="SHA","SLEV",IF(Cases!F153="OUR","DEBT",IF(Cases!F153="BEN","CRED","")))</f>
        <v/>
      </c>
      <c r="U153" s="5" t="str">
        <f>IF(Cases!H153="N","Instrukciók","")</f>
        <v>Instrukciók</v>
      </c>
      <c r="V153" s="5" t="str">
        <f>IF(Cases!E153="I","URGP","")</f>
        <v/>
      </c>
      <c r="W153" t="str">
        <f>Cases!L153</f>
        <v>Közl-046 -Elektra/Ebank KKV-KötelezettSzla FCY-FCY-EQ átutalás-KöltsVis Nincs</v>
      </c>
    </row>
    <row r="154" spans="1:23" x14ac:dyDescent="0.3">
      <c r="A154" t="str">
        <f>CONCATENATE(IF(B154="EB",CONCATENATE(IF(Cases!B154&lt;&gt;"7","EBNG","EBNL"),TEXT(Refszámok!$B$1+ROW()-2,"000000000000")),""),IF(B154="EL",CONCATENATE("E",TEXT(Refszámok!$B$2+ROW()-2,"0000000000"),"00001"),""),IF(B154="OA",CONCATENATE("EBNGOA",TEXT(Refszámok!$B$3+ROW()-2,"0000000000")),""))</f>
        <v>E000010115300001</v>
      </c>
      <c r="B154" t="str">
        <f>CONCATENATE(IF(Cases!B154="E","EL",""),IF(Cases!B154="B","EB",""),IF(Cases!B154="Q","EB",""),IF(Cases!B154="7","EB",""),IF(Cases!B154="Z","OA",""),IF(Cases!B154="3","OA",""))</f>
        <v>EL</v>
      </c>
      <c r="C154" t="str">
        <f t="shared" si="10"/>
        <v>E000010115300001</v>
      </c>
      <c r="D154" t="str">
        <f>IF(Cases!K154="Y","2018-11-10","")</f>
        <v/>
      </c>
      <c r="E154" s="5" t="str">
        <f>IF(Cases!C154="Q","BANKKÁRTYA ELSZ",IF(OR(Cases!C154="A",Cases!C154="E",Cases!C154="B",Cases!C154="K",Cases!C154="M"),CONCATENATE(IF(B154="EB",Accounts!B$7,""),IF(B154="EL",Accounts!B$8,""),IF(AND(B154="OA",Cases!B154="3"),Accounts!B$8,""),IF(AND(B154="OA",Cases!B154="Z"),Accounts!B$7,"")),CONCATENATE(IF(B154="EB",Accounts!B$9,""),IF(B154="EL",Accounts!B$10,""),IF(AND(B154="OA",Cases!B154="3"),Accounts!B$10,""),IF(AND(B154="OA",Cases!B154="Z"),Accounts!B$9,""))))</f>
        <v>Electra számlatípus-művelettípus EUR</v>
      </c>
      <c r="F154" s="5" t="str">
        <f>IF(Cases!C154="Q","0983731042101",IF(OR(Cases!C154="A",Cases!C154="E",Cases!C154="B",Cases!C154="K",Cases!C154="M"),CONCATENATE(IF(B154="EB",Accounts!C$7,""),IF(B154="EL",Accounts!C$8,""),IF(AND(B154="OA",Cases!B154="3"),Accounts!C$8,""),IF(AND(B154="OA",Cases!B154="Z"),Accounts!C$7,"")),CONCATENATE(IF(B154="EB",Accounts!C$9,""),IF(B154="EL",Accounts!C$10,""),IF(AND(B154="OA",Cases!B154="3"),Accounts!C$10,""),IF(AND(B154="OA",Cases!B154="Z"),Accounts!C$9,""))))</f>
        <v>00021018F0119</v>
      </c>
      <c r="G154" t="s">
        <v>17</v>
      </c>
      <c r="H154" s="5" t="str">
        <f t="shared" si="11"/>
        <v>Electra számlatípus-művelettípus EUR</v>
      </c>
      <c r="I154" t="s">
        <v>18</v>
      </c>
      <c r="J154" t="str">
        <f t="shared" si="12"/>
        <v>E000010115300001</v>
      </c>
      <c r="K154" t="str">
        <f t="shared" si="13"/>
        <v>E000010115300001</v>
      </c>
      <c r="L154" s="2" t="s">
        <v>22</v>
      </c>
      <c r="M154" s="2" t="str">
        <f>IF(OR(Cases!C154="A",Cases!C154="C",Cases!C154="G",Cases!C154="J",Cases!C154="O"),"DV","DA")</f>
        <v>DA</v>
      </c>
      <c r="N154" t="s">
        <v>1207</v>
      </c>
      <c r="O154" t="str">
        <f>IF(OR(Cases!C154="A",Cases!C154="B",Cases!C154="C",Cases!C154="E",Cases!C154="F",Cases!C154="I",Cases!C154="J",Cases!C154="K",Cases!C154="L",Cases!C154="Q"),"EUR","HUF")</f>
        <v>HUF</v>
      </c>
      <c r="P154" s="5" t="str">
        <f t="shared" si="14"/>
        <v>2</v>
      </c>
      <c r="Q154" t="str">
        <f>IF(Cases!I154="Y","INTC","")</f>
        <v/>
      </c>
      <c r="R154" t="str">
        <f>IF(OR(Cases!C154="K",Cases!C154="L"),IF(M154="DA",Accounts!B$1,CONCATENATE(
IF(B154="EB",Accounts!D$1,""
),IF(B154="EL",Accounts!F$1,""
),IF(AND(B154="OA",Cases!B154="3"),Accounts!F$1,""
),IF(AND(B154="OA",Cases!B154="Z"),Accounts!D$1,""
)
)
),IF(OR(Cases!C154="B",Cases!C154="I",Cases!C154="O",Cases!C154="J",Cases!C154="H"),IF(M154="DA",Accounts!B$4,CONCATENATE(
IF(B154="EB",Accounts!D$4,""
),IF(B154="EL",Accounts!F$4,""
),IF(AND(B154="OA",Cases!B154="3"),Accounts!F$4,""
),IF(AND(B154="OA",Cases!B154="Z"),Accounts!D$4,""
)
)
),IF(OR(Cases!C154="D",Cases!C154="G",Cases!C154="O",Cases!C154="H",Cases!C154="M",AND(Cases!D154="I",Cases!C154="C"),AND(Cases!D154="I",Cases!C154="F")),IF(M154="DA",Accounts!B$3,CONCATENATE(
IF(B154="EB",Accounts!D$3,""
),IF(B154="EL",Accounts!F$3,""
),IF(AND(B154="OA",Cases!B154="3"),Accounts!F$3,""
),IF(AND(B154="OA",Cases!B154="Z"),Accounts!D$3,""
)
)
),IF(M154="DA",Accounts!B$12,CONCATENATE(
IF(B154="EB",Accounts!D$12,""
),IF(B154="EL",Accounts!F$12,""
),IF(AND(B154="OA",Cases!B154="3"),Accounts!F$12,""
),IF(AND(B154="OA",Cases!B154="Z"),Accounts!D$12,""
)
)
)
)
))</f>
        <v>SZIKSZAI TAMARA</v>
      </c>
      <c r="S154" t="str">
        <f>IF(OR(Cases!C154="K",Cases!C154="L"),IF(M154="DA",Accounts!C$1,CONCATENATE(
   IF(B154="EB",Accounts!E$1,""
   ),IF(B154="EL",Accounts!G$1,""
   ),IF(AND(B154="OA",Cases!B154="3"),Accounts!G$1,""
   ),IF(AND(B154="OA",Cases!B154="Z"),Accounts!E$1,""
   )
  )
 ),IF(OR(Cases!C154="B",Cases!C154="I",Cases!C154="O",Cases!C154="J",Cases!C154="H"),IF(M154="DA",Accounts!C$4,CONCATENATE(
   IF(B154="EB",Accounts!E$4,""
   ),IF(B154="EL",Accounts!G$4,""
   ),IF(AND(B154="OA",Cases!B154="3"),Accounts!G$4,""
   ),IF(AND(B154="OA",Cases!B154="Z"),Accounts!E$4,""
   )
  )
 ),IF(OR(Cases!C154="D",Cases!C154="G",Cases!C154="O",Cases!C154="H",Cases!C154="M",AND(Cases!D154="I",Cases!C154="C"),AND(Cases!D154="I",Cases!C154="F")),IF(M154="DA",Accounts!C$3,CONCATENATE(
   IF(B154="EB",Accounts!E$3,""
   ),IF(B154="EL",Accounts!G$3,""
   ),IF(AND(B154="OA",Cases!B154="3"),Accounts!G$3,""
   ),IF(AND(B154="OA",Cases!B154="Z"),Accounts!E$3,""
   )
  )
 ),IF(M154="DA",Accounts!C$12,CONCATENATE(
   IF(B154="EB",Accounts!E$12,""
   ),IF(B154="EL",Accounts!G$12,""
   ),IF(AND(B154="OA",Cases!B154="3"),Accounts!G$12,""
   ),IF(AND(B154="OA",Cases!B154="Z"),Accounts!E$12,""
   )
  )
 )
)
))</f>
        <v>HU20104000237157565454551000</v>
      </c>
      <c r="T154" t="str">
        <f>IF(Cases!F154="SHA","SLEV",IF(Cases!F154="OUR","DEBT",IF(Cases!F154="BEN","CRED","")))</f>
        <v/>
      </c>
      <c r="U154" s="5" t="str">
        <f>IF(Cases!H154="N","Instrukciók","")</f>
        <v>Instrukciók</v>
      </c>
      <c r="V154" s="5" t="str">
        <f>IF(Cases!E154="I","URGP","")</f>
        <v>URGP</v>
      </c>
      <c r="W154" t="str">
        <f>Cases!L154</f>
        <v>Közl-062 -Forint konverziós-Elektra/Ebank KKV-KötelezettSzla FCY-HUF-EQ átutalás-Konverziós-Sürgős/AzonKonv-KöltsVis Nincs</v>
      </c>
    </row>
    <row r="155" spans="1:23" x14ac:dyDescent="0.3">
      <c r="A155" t="str">
        <f>CONCATENATE(IF(B155="EB",CONCATENATE(IF(Cases!B155&lt;&gt;"7","EBNG","EBNL"),TEXT(Refszámok!$B$1+ROW()-2,"000000000000")),""),IF(B155="EL",CONCATENATE("E",TEXT(Refszámok!$B$2+ROW()-2,"0000000000"),"00001"),""),IF(B155="OA",CONCATENATE("EBNGOA",TEXT(Refszámok!$B$3+ROW()-2,"0000000000")),""))</f>
        <v>E000010115400001</v>
      </c>
      <c r="B155" t="str">
        <f>CONCATENATE(IF(Cases!B155="E","EL",""),IF(Cases!B155="B","EB",""),IF(Cases!B155="Q","EB",""),IF(Cases!B155="7","EB",""),IF(Cases!B155="Z","OA",""),IF(Cases!B155="3","OA",""))</f>
        <v>EL</v>
      </c>
      <c r="C155" t="str">
        <f t="shared" si="10"/>
        <v>E000010115400001</v>
      </c>
      <c r="D155" t="str">
        <f>IF(Cases!K155="Y","2018-11-10","")</f>
        <v/>
      </c>
      <c r="E155" s="5" t="str">
        <f>IF(Cases!C155="Q","BANKKÁRTYA ELSZ",IF(OR(Cases!C155="A",Cases!C155="E",Cases!C155="B",Cases!C155="K",Cases!C155="M"),CONCATENATE(IF(B155="EB",Accounts!B$7,""),IF(B155="EL",Accounts!B$8,""),IF(AND(B155="OA",Cases!B155="3"),Accounts!B$8,""),IF(AND(B155="OA",Cases!B155="Z"),Accounts!B$7,"")),CONCATENATE(IF(B155="EB",Accounts!B$9,""),IF(B155="EL",Accounts!B$10,""),IF(AND(B155="OA",Cases!B155="3"),Accounts!B$10,""),IF(AND(B155="OA",Cases!B155="Z"),Accounts!B$9,""))))</f>
        <v>Electra számlatípus-művelettípus EUR</v>
      </c>
      <c r="F155" s="5" t="str">
        <f>IF(Cases!C155="Q","0983731042101",IF(OR(Cases!C155="A",Cases!C155="E",Cases!C155="B",Cases!C155="K",Cases!C155="M"),CONCATENATE(IF(B155="EB",Accounts!C$7,""),IF(B155="EL",Accounts!C$8,""),IF(AND(B155="OA",Cases!B155="3"),Accounts!C$8,""),IF(AND(B155="OA",Cases!B155="Z"),Accounts!C$7,"")),CONCATENATE(IF(B155="EB",Accounts!C$9,""),IF(B155="EL",Accounts!C$10,""),IF(AND(B155="OA",Cases!B155="3"),Accounts!C$10,""),IF(AND(B155="OA",Cases!B155="Z"),Accounts!C$9,""))))</f>
        <v>00021018F0119</v>
      </c>
      <c r="G155" t="s">
        <v>17</v>
      </c>
      <c r="H155" s="5" t="str">
        <f t="shared" si="11"/>
        <v>Electra számlatípus-művelettípus EUR</v>
      </c>
      <c r="I155" t="s">
        <v>18</v>
      </c>
      <c r="J155" t="str">
        <f t="shared" si="12"/>
        <v>E000010115400001</v>
      </c>
      <c r="K155" t="str">
        <f t="shared" si="13"/>
        <v>E000010115400001</v>
      </c>
      <c r="L155" s="2" t="s">
        <v>22</v>
      </c>
      <c r="M155" s="2" t="str">
        <f>IF(OR(Cases!C155="A",Cases!C155="C",Cases!C155="G",Cases!C155="J",Cases!C155="O"),"DV","DA")</f>
        <v>DA</v>
      </c>
      <c r="N155" t="s">
        <v>1207</v>
      </c>
      <c r="O155" t="str">
        <f>IF(OR(Cases!C155="A",Cases!C155="B",Cases!C155="C",Cases!C155="E",Cases!C155="F",Cases!C155="I",Cases!C155="J",Cases!C155="K",Cases!C155="L",Cases!C155="Q"),"EUR","HUF")</f>
        <v>HUF</v>
      </c>
      <c r="P155" s="5" t="str">
        <f t="shared" si="14"/>
        <v>2</v>
      </c>
      <c r="Q155" t="str">
        <f>IF(Cases!I155="Y","INTC","")</f>
        <v/>
      </c>
      <c r="R155" t="str">
        <f>IF(OR(Cases!C155="K",Cases!C155="L"),IF(M155="DA",Accounts!B$1,CONCATENATE(
IF(B155="EB",Accounts!D$1,""
),IF(B155="EL",Accounts!F$1,""
),IF(AND(B155="OA",Cases!B155="3"),Accounts!F$1,""
),IF(AND(B155="OA",Cases!B155="Z"),Accounts!D$1,""
)
)
),IF(OR(Cases!C155="B",Cases!C155="I",Cases!C155="O",Cases!C155="J",Cases!C155="H"),IF(M155="DA",Accounts!B$4,CONCATENATE(
IF(B155="EB",Accounts!D$4,""
),IF(B155="EL",Accounts!F$4,""
),IF(AND(B155="OA",Cases!B155="3"),Accounts!F$4,""
),IF(AND(B155="OA",Cases!B155="Z"),Accounts!D$4,""
)
)
),IF(OR(Cases!C155="D",Cases!C155="G",Cases!C155="O",Cases!C155="H",Cases!C155="M",AND(Cases!D155="I",Cases!C155="C"),AND(Cases!D155="I",Cases!C155="F")),IF(M155="DA",Accounts!B$3,CONCATENATE(
IF(B155="EB",Accounts!D$3,""
),IF(B155="EL",Accounts!F$3,""
),IF(AND(B155="OA",Cases!B155="3"),Accounts!F$3,""
),IF(AND(B155="OA",Cases!B155="Z"),Accounts!D$3,""
)
)
),IF(M155="DA",Accounts!B$12,CONCATENATE(
IF(B155="EB",Accounts!D$12,""
),IF(B155="EL",Accounts!F$12,""
),IF(AND(B155="OA",Cases!B155="3"),Accounts!F$12,""
),IF(AND(B155="OA",Cases!B155="Z"),Accounts!D$12,""
)
)
)
)
))</f>
        <v>SZIKSZAI TAMARA</v>
      </c>
      <c r="S155" t="str">
        <f>IF(OR(Cases!C155="K",Cases!C155="L"),IF(M155="DA",Accounts!C$1,CONCATENATE(
   IF(B155="EB",Accounts!E$1,""
   ),IF(B155="EL",Accounts!G$1,""
   ),IF(AND(B155="OA",Cases!B155="3"),Accounts!G$1,""
   ),IF(AND(B155="OA",Cases!B155="Z"),Accounts!E$1,""
   )
  )
 ),IF(OR(Cases!C155="B",Cases!C155="I",Cases!C155="O",Cases!C155="J",Cases!C155="H"),IF(M155="DA",Accounts!C$4,CONCATENATE(
   IF(B155="EB",Accounts!E$4,""
   ),IF(B155="EL",Accounts!G$4,""
   ),IF(AND(B155="OA",Cases!B155="3"),Accounts!G$4,""
   ),IF(AND(B155="OA",Cases!B155="Z"),Accounts!E$4,""
   )
  )
 ),IF(OR(Cases!C155="D",Cases!C155="G",Cases!C155="O",Cases!C155="H",Cases!C155="M",AND(Cases!D155="I",Cases!C155="C"),AND(Cases!D155="I",Cases!C155="F")),IF(M155="DA",Accounts!C$3,CONCATENATE(
   IF(B155="EB",Accounts!E$3,""
   ),IF(B155="EL",Accounts!G$3,""
   ),IF(AND(B155="OA",Cases!B155="3"),Accounts!G$3,""
   ),IF(AND(B155="OA",Cases!B155="Z"),Accounts!E$3,""
   )
  )
 ),IF(M155="DA",Accounts!C$12,CONCATENATE(
   IF(B155="EB",Accounts!E$12,""
   ),IF(B155="EL",Accounts!G$12,""
   ),IF(AND(B155="OA",Cases!B155="3"),Accounts!G$12,""
   ),IF(AND(B155="OA",Cases!B155="Z"),Accounts!E$12,""
   )
  )
 )
)
))</f>
        <v>HU20104000237157565454551000</v>
      </c>
      <c r="T155" t="str">
        <f>IF(Cases!F155="SHA","SLEV",IF(Cases!F155="OUR","DEBT",IF(Cases!F155="BEN","CRED","")))</f>
        <v/>
      </c>
      <c r="U155" s="5" t="str">
        <f>IF(Cases!H155="N","Instrukciók","")</f>
        <v>Instrukciók</v>
      </c>
      <c r="V155" s="5" t="str">
        <f>IF(Cases!E155="I","URGP","")</f>
        <v/>
      </c>
      <c r="W155" t="str">
        <f>Cases!L155</f>
        <v>Közl-062 -Forint konverziós-Elektra/Ebank KKV-KötelezettSzla FCY-HUF-EQ átutalás-Konverziós-KöltsVis Nincs</v>
      </c>
    </row>
    <row r="156" spans="1:23" x14ac:dyDescent="0.3">
      <c r="A156" t="str">
        <f>CONCATENATE(IF(B156="EB",CONCATENATE(IF(Cases!B156&lt;&gt;"7","EBNG","EBNL"),TEXT(Refszámok!$B$1+ROW()-2,"000000000000")),""),IF(B156="EL",CONCATENATE("E",TEXT(Refszámok!$B$2+ROW()-2,"0000000000"),"00001"),""),IF(B156="OA",CONCATENATE("EBNGOA",TEXT(Refszámok!$B$3+ROW()-2,"0000000000")),""))</f>
        <v>E000010115500001</v>
      </c>
      <c r="B156" t="str">
        <f>CONCATENATE(IF(Cases!B156="E","EL",""),IF(Cases!B156="B","EB",""),IF(Cases!B156="Q","EB",""),IF(Cases!B156="7","EB",""),IF(Cases!B156="Z","OA",""),IF(Cases!B156="3","OA",""))</f>
        <v>EL</v>
      </c>
      <c r="C156" t="str">
        <f t="shared" si="10"/>
        <v>E000010115500001</v>
      </c>
      <c r="D156" t="str">
        <f>IF(Cases!K156="Y","2018-11-10","")</f>
        <v/>
      </c>
      <c r="E156" s="5" t="str">
        <f>IF(Cases!C156="Q","BANKKÁRTYA ELSZ",IF(OR(Cases!C156="A",Cases!C156="E",Cases!C156="B",Cases!C156="K",Cases!C156="M"),CONCATENATE(IF(B156="EB",Accounts!B$7,""),IF(B156="EL",Accounts!B$8,""),IF(AND(B156="OA",Cases!B156="3"),Accounts!B$8,""),IF(AND(B156="OA",Cases!B156="Z"),Accounts!B$7,"")),CONCATENATE(IF(B156="EB",Accounts!B$9,""),IF(B156="EL",Accounts!B$10,""),IF(AND(B156="OA",Cases!B156="3"),Accounts!B$10,""),IF(AND(B156="OA",Cases!B156="Z"),Accounts!B$9,""))))</f>
        <v>Electra számlatípus-művelettípus EUR</v>
      </c>
      <c r="F156" s="5" t="str">
        <f>IF(Cases!C156="Q","0983731042101",IF(OR(Cases!C156="A",Cases!C156="E",Cases!C156="B",Cases!C156="K",Cases!C156="M"),CONCATENATE(IF(B156="EB",Accounts!C$7,""),IF(B156="EL",Accounts!C$8,""),IF(AND(B156="OA",Cases!B156="3"),Accounts!C$8,""),IF(AND(B156="OA",Cases!B156="Z"),Accounts!C$7,"")),CONCATENATE(IF(B156="EB",Accounts!C$9,""),IF(B156="EL",Accounts!C$10,""),IF(AND(B156="OA",Cases!B156="3"),Accounts!C$10,""),IF(AND(B156="OA",Cases!B156="Z"),Accounts!C$9,""))))</f>
        <v>00021018F0119</v>
      </c>
      <c r="G156" t="s">
        <v>17</v>
      </c>
      <c r="H156" s="5" t="str">
        <f t="shared" si="11"/>
        <v>Electra számlatípus-művelettípus EUR</v>
      </c>
      <c r="I156" t="s">
        <v>18</v>
      </c>
      <c r="J156" t="str">
        <f t="shared" si="12"/>
        <v>E000010115500001</v>
      </c>
      <c r="K156" t="str">
        <f t="shared" si="13"/>
        <v>E000010115500001</v>
      </c>
      <c r="L156" s="2" t="s">
        <v>22</v>
      </c>
      <c r="M156" s="2" t="str">
        <f>IF(OR(Cases!C156="A",Cases!C156="C",Cases!C156="G",Cases!C156="J",Cases!C156="O"),"DV","DA")</f>
        <v>DA</v>
      </c>
      <c r="N156" t="s">
        <v>1207</v>
      </c>
      <c r="O156" t="str">
        <f>IF(OR(Cases!C156="A",Cases!C156="B",Cases!C156="C",Cases!C156="E",Cases!C156="F",Cases!C156="I",Cases!C156="J",Cases!C156="K",Cases!C156="L",Cases!C156="Q"),"EUR","HUF")</f>
        <v>HUF</v>
      </c>
      <c r="P156" s="5" t="str">
        <f t="shared" si="14"/>
        <v>2</v>
      </c>
      <c r="Q156" t="str">
        <f>IF(Cases!I156="Y","INTC","")</f>
        <v>INTC</v>
      </c>
      <c r="R156" t="str">
        <f>IF(OR(Cases!C156="K",Cases!C156="L"),IF(M156="DA",Accounts!B$1,CONCATENATE(
IF(B156="EB",Accounts!D$1,""
),IF(B156="EL",Accounts!F$1,""
),IF(AND(B156="OA",Cases!B156="3"),Accounts!F$1,""
),IF(AND(B156="OA",Cases!B156="Z"),Accounts!D$1,""
)
)
),IF(OR(Cases!C156="B",Cases!C156="I",Cases!C156="O",Cases!C156="J",Cases!C156="H"),IF(M156="DA",Accounts!B$4,CONCATENATE(
IF(B156="EB",Accounts!D$4,""
),IF(B156="EL",Accounts!F$4,""
),IF(AND(B156="OA",Cases!B156="3"),Accounts!F$4,""
),IF(AND(B156="OA",Cases!B156="Z"),Accounts!D$4,""
)
)
),IF(OR(Cases!C156="D",Cases!C156="G",Cases!C156="O",Cases!C156="H",Cases!C156="M",AND(Cases!D156="I",Cases!C156="C"),AND(Cases!D156="I",Cases!C156="F")),IF(M156="DA",Accounts!B$3,CONCATENATE(
IF(B156="EB",Accounts!D$3,""
),IF(B156="EL",Accounts!F$3,""
),IF(AND(B156="OA",Cases!B156="3"),Accounts!F$3,""
),IF(AND(B156="OA",Cases!B156="Z"),Accounts!D$3,""
)
)
),IF(M156="DA",Accounts!B$12,CONCATENATE(
IF(B156="EB",Accounts!D$12,""
),IF(B156="EL",Accounts!F$12,""
),IF(AND(B156="OA",Cases!B156="3"),Accounts!F$12,""
),IF(AND(B156="OA",Cases!B156="Z"),Accounts!D$12,""
)
)
)
)
))</f>
        <v>SZIKSZAI TAMARA</v>
      </c>
      <c r="S156" t="str">
        <f>IF(OR(Cases!C156="K",Cases!C156="L"),IF(M156="DA",Accounts!C$1,CONCATENATE(
   IF(B156="EB",Accounts!E$1,""
   ),IF(B156="EL",Accounts!G$1,""
   ),IF(AND(B156="OA",Cases!B156="3"),Accounts!G$1,""
   ),IF(AND(B156="OA",Cases!B156="Z"),Accounts!E$1,""
   )
  )
 ),IF(OR(Cases!C156="B",Cases!C156="I",Cases!C156="O",Cases!C156="J",Cases!C156="H"),IF(M156="DA",Accounts!C$4,CONCATENATE(
   IF(B156="EB",Accounts!E$4,""
   ),IF(B156="EL",Accounts!G$4,""
   ),IF(AND(B156="OA",Cases!B156="3"),Accounts!G$4,""
   ),IF(AND(B156="OA",Cases!B156="Z"),Accounts!E$4,""
   )
  )
 ),IF(OR(Cases!C156="D",Cases!C156="G",Cases!C156="O",Cases!C156="H",Cases!C156="M",AND(Cases!D156="I",Cases!C156="C"),AND(Cases!D156="I",Cases!C156="F")),IF(M156="DA",Accounts!C$3,CONCATENATE(
   IF(B156="EB",Accounts!E$3,""
   ),IF(B156="EL",Accounts!G$3,""
   ),IF(AND(B156="OA",Cases!B156="3"),Accounts!G$3,""
   ),IF(AND(B156="OA",Cases!B156="Z"),Accounts!E$3,""
   )
  )
 ),IF(M156="DA",Accounts!C$12,CONCATENATE(
   IF(B156="EB",Accounts!E$12,""
   ),IF(B156="EL",Accounts!G$12,""
   ),IF(AND(B156="OA",Cases!B156="3"),Accounts!G$12,""
   ),IF(AND(B156="OA",Cases!B156="Z"),Accounts!E$12,""
   )
  )
 )
)
))</f>
        <v>HU20104000237157565454551000</v>
      </c>
      <c r="T156" t="str">
        <f>IF(Cases!F156="SHA","SLEV",IF(Cases!F156="OUR","DEBT",IF(Cases!F156="BEN","CRED","")))</f>
        <v/>
      </c>
      <c r="U156" s="5" t="str">
        <f>IF(Cases!H156="N","Instrukciók","")</f>
        <v>Instrukciók</v>
      </c>
      <c r="V156" s="5" t="str">
        <f>IF(Cases!E156="I","URGP","")</f>
        <v>URGP</v>
      </c>
      <c r="W156" t="str">
        <f>Cases!L156</f>
        <v>Közl-07F -Forint konverziós-Elektra/Ebank KKV-KötelezettSzla FCY-HUF-EQ átutalás-InterCompany-Konverziós-Sürgős/AzonKonv-KöltsVis Nincs</v>
      </c>
    </row>
    <row r="157" spans="1:23" x14ac:dyDescent="0.3">
      <c r="A157" t="str">
        <f>CONCATENATE(IF(B157="EB",CONCATENATE(IF(Cases!B157&lt;&gt;"7","EBNG","EBNL"),TEXT(Refszámok!$B$1+ROW()-2,"000000000000")),""),IF(B157="EL",CONCATENATE("E",TEXT(Refszámok!$B$2+ROW()-2,"0000000000"),"00001"),""),IF(B157="OA",CONCATENATE("EBNGOA",TEXT(Refszámok!$B$3+ROW()-2,"0000000000")),""))</f>
        <v>E000010115600001</v>
      </c>
      <c r="B157" t="str">
        <f>CONCATENATE(IF(Cases!B157="E","EL",""),IF(Cases!B157="B","EB",""),IF(Cases!B157="Q","EB",""),IF(Cases!B157="7","EB",""),IF(Cases!B157="Z","OA",""),IF(Cases!B157="3","OA",""))</f>
        <v>EL</v>
      </c>
      <c r="C157" t="str">
        <f t="shared" si="10"/>
        <v>E000010115600001</v>
      </c>
      <c r="D157" t="str">
        <f>IF(Cases!K157="Y","2018-11-10","")</f>
        <v/>
      </c>
      <c r="E157" s="5" t="str">
        <f>IF(Cases!C157="Q","BANKKÁRTYA ELSZ",IF(OR(Cases!C157="A",Cases!C157="E",Cases!C157="B",Cases!C157="K",Cases!C157="M"),CONCATENATE(IF(B157="EB",Accounts!B$7,""),IF(B157="EL",Accounts!B$8,""),IF(AND(B157="OA",Cases!B157="3"),Accounts!B$8,""),IF(AND(B157="OA",Cases!B157="Z"),Accounts!B$7,"")),CONCATENATE(IF(B157="EB",Accounts!B$9,""),IF(B157="EL",Accounts!B$10,""),IF(AND(B157="OA",Cases!B157="3"),Accounts!B$10,""),IF(AND(B157="OA",Cases!B157="Z"),Accounts!B$9,""))))</f>
        <v>Electra számlatípus-művelettípus EUR</v>
      </c>
      <c r="F157" s="5" t="str">
        <f>IF(Cases!C157="Q","0983731042101",IF(OR(Cases!C157="A",Cases!C157="E",Cases!C157="B",Cases!C157="K",Cases!C157="M"),CONCATENATE(IF(B157="EB",Accounts!C$7,""),IF(B157="EL",Accounts!C$8,""),IF(AND(B157="OA",Cases!B157="3"),Accounts!C$8,""),IF(AND(B157="OA",Cases!B157="Z"),Accounts!C$7,"")),CONCATENATE(IF(B157="EB",Accounts!C$9,""),IF(B157="EL",Accounts!C$10,""),IF(AND(B157="OA",Cases!B157="3"),Accounts!C$10,""),IF(AND(B157="OA",Cases!B157="Z"),Accounts!C$9,""))))</f>
        <v>00021018F0119</v>
      </c>
      <c r="G157" t="s">
        <v>17</v>
      </c>
      <c r="H157" s="5" t="str">
        <f t="shared" si="11"/>
        <v>Electra számlatípus-művelettípus EUR</v>
      </c>
      <c r="I157" t="s">
        <v>18</v>
      </c>
      <c r="J157" t="str">
        <f t="shared" si="12"/>
        <v>E000010115600001</v>
      </c>
      <c r="K157" t="str">
        <f t="shared" si="13"/>
        <v>E000010115600001</v>
      </c>
      <c r="L157" s="2" t="s">
        <v>22</v>
      </c>
      <c r="M157" s="2" t="str">
        <f>IF(OR(Cases!C157="A",Cases!C157="C",Cases!C157="G",Cases!C157="J",Cases!C157="O"),"DV","DA")</f>
        <v>DA</v>
      </c>
      <c r="N157" t="s">
        <v>1207</v>
      </c>
      <c r="O157" t="str">
        <f>IF(OR(Cases!C157="A",Cases!C157="B",Cases!C157="C",Cases!C157="E",Cases!C157="F",Cases!C157="I",Cases!C157="J",Cases!C157="K",Cases!C157="L",Cases!C157="Q"),"EUR","HUF")</f>
        <v>HUF</v>
      </c>
      <c r="P157" s="5" t="str">
        <f t="shared" si="14"/>
        <v>2</v>
      </c>
      <c r="Q157" t="str">
        <f>IF(Cases!I157="Y","INTC","")</f>
        <v>INTC</v>
      </c>
      <c r="R157" t="str">
        <f>IF(OR(Cases!C157="K",Cases!C157="L"),IF(M157="DA",Accounts!B$1,CONCATENATE(
IF(B157="EB",Accounts!D$1,""
),IF(B157="EL",Accounts!F$1,""
),IF(AND(B157="OA",Cases!B157="3"),Accounts!F$1,""
),IF(AND(B157="OA",Cases!B157="Z"),Accounts!D$1,""
)
)
),IF(OR(Cases!C157="B",Cases!C157="I",Cases!C157="O",Cases!C157="J",Cases!C157="H"),IF(M157="DA",Accounts!B$4,CONCATENATE(
IF(B157="EB",Accounts!D$4,""
),IF(B157="EL",Accounts!F$4,""
),IF(AND(B157="OA",Cases!B157="3"),Accounts!F$4,""
),IF(AND(B157="OA",Cases!B157="Z"),Accounts!D$4,""
)
)
),IF(OR(Cases!C157="D",Cases!C157="G",Cases!C157="O",Cases!C157="H",Cases!C157="M",AND(Cases!D157="I",Cases!C157="C"),AND(Cases!D157="I",Cases!C157="F")),IF(M157="DA",Accounts!B$3,CONCATENATE(
IF(B157="EB",Accounts!D$3,""
),IF(B157="EL",Accounts!F$3,""
),IF(AND(B157="OA",Cases!B157="3"),Accounts!F$3,""
),IF(AND(B157="OA",Cases!B157="Z"),Accounts!D$3,""
)
)
),IF(M157="DA",Accounts!B$12,CONCATENATE(
IF(B157="EB",Accounts!D$12,""
),IF(B157="EL",Accounts!F$12,""
),IF(AND(B157="OA",Cases!B157="3"),Accounts!F$12,""
),IF(AND(B157="OA",Cases!B157="Z"),Accounts!D$12,""
)
)
)
)
))</f>
        <v>SZIKSZAI TAMARA</v>
      </c>
      <c r="S157" t="str">
        <f>IF(OR(Cases!C157="K",Cases!C157="L"),IF(M157="DA",Accounts!C$1,CONCATENATE(
   IF(B157="EB",Accounts!E$1,""
   ),IF(B157="EL",Accounts!G$1,""
   ),IF(AND(B157="OA",Cases!B157="3"),Accounts!G$1,""
   ),IF(AND(B157="OA",Cases!B157="Z"),Accounts!E$1,""
   )
  )
 ),IF(OR(Cases!C157="B",Cases!C157="I",Cases!C157="O",Cases!C157="J",Cases!C157="H"),IF(M157="DA",Accounts!C$4,CONCATENATE(
   IF(B157="EB",Accounts!E$4,""
   ),IF(B157="EL",Accounts!G$4,""
   ),IF(AND(B157="OA",Cases!B157="3"),Accounts!G$4,""
   ),IF(AND(B157="OA",Cases!B157="Z"),Accounts!E$4,""
   )
  )
 ),IF(OR(Cases!C157="D",Cases!C157="G",Cases!C157="O",Cases!C157="H",Cases!C157="M",AND(Cases!D157="I",Cases!C157="C"),AND(Cases!D157="I",Cases!C157="F")),IF(M157="DA",Accounts!C$3,CONCATENATE(
   IF(B157="EB",Accounts!E$3,""
   ),IF(B157="EL",Accounts!G$3,""
   ),IF(AND(B157="OA",Cases!B157="3"),Accounts!G$3,""
   ),IF(AND(B157="OA",Cases!B157="Z"),Accounts!E$3,""
   )
  )
 ),IF(M157="DA",Accounts!C$12,CONCATENATE(
   IF(B157="EB",Accounts!E$12,""
   ),IF(B157="EL",Accounts!G$12,""
   ),IF(AND(B157="OA",Cases!B157="3"),Accounts!G$12,""
   ),IF(AND(B157="OA",Cases!B157="Z"),Accounts!E$12,""
   )
  )
 )
)
))</f>
        <v>HU20104000237157565454551000</v>
      </c>
      <c r="T157" t="str">
        <f>IF(Cases!F157="SHA","SLEV",IF(Cases!F157="OUR","DEBT",IF(Cases!F157="BEN","CRED","")))</f>
        <v/>
      </c>
      <c r="U157" s="5" t="str">
        <f>IF(Cases!H157="N","Instrukciók","")</f>
        <v>Instrukciók</v>
      </c>
      <c r="V157" s="5" t="str">
        <f>IF(Cases!E157="I","URGP","")</f>
        <v/>
      </c>
      <c r="W157" t="str">
        <f>Cases!L157</f>
        <v>Közl-07F -Forint konverziós-Elektra/Ebank KKV-KötelezettSzla FCY-HUF-EQ átutalás-InterCompany-Konverziós-KöltsVis Nincs</v>
      </c>
    </row>
    <row r="158" spans="1:23" x14ac:dyDescent="0.3">
      <c r="A158" t="str">
        <f>CONCATENATE(IF(B158="EB",CONCATENATE(IF(Cases!B158&lt;&gt;"7","EBNG","EBNL"),TEXT(Refszámok!$B$1+ROW()-2,"000000000000")),""),IF(B158="EL",CONCATENATE("E",TEXT(Refszámok!$B$2+ROW()-2,"0000000000"),"00001"),""),IF(B158="OA",CONCATENATE("EBNGOA",TEXT(Refszámok!$B$3+ROW()-2,"0000000000")),""))</f>
        <v>E000010115700001</v>
      </c>
      <c r="B158" t="str">
        <f>CONCATENATE(IF(Cases!B158="E","EL",""),IF(Cases!B158="B","EB",""),IF(Cases!B158="Q","EB",""),IF(Cases!B158="7","EB",""),IF(Cases!B158="Z","OA",""),IF(Cases!B158="3","OA",""))</f>
        <v>EL</v>
      </c>
      <c r="C158" t="str">
        <f t="shared" si="10"/>
        <v>E000010115700001</v>
      </c>
      <c r="D158" t="str">
        <f>IF(Cases!K158="Y","2018-11-10","")</f>
        <v/>
      </c>
      <c r="E158" s="5" t="str">
        <f>IF(Cases!C158="Q","BANKKÁRTYA ELSZ",IF(OR(Cases!C158="A",Cases!C158="E",Cases!C158="B",Cases!C158="K",Cases!C158="M"),CONCATENATE(IF(B158="EB",Accounts!B$7,""),IF(B158="EL",Accounts!B$8,""),IF(AND(B158="OA",Cases!B158="3"),Accounts!B$8,""),IF(AND(B158="OA",Cases!B158="Z"),Accounts!B$7,"")),CONCATENATE(IF(B158="EB",Accounts!B$9,""),IF(B158="EL",Accounts!B$10,""),IF(AND(B158="OA",Cases!B158="3"),Accounts!B$10,""),IF(AND(B158="OA",Cases!B158="Z"),Accounts!B$9,""))))</f>
        <v>Electra számlatípus-művelettípus EUR</v>
      </c>
      <c r="F158" s="5" t="str">
        <f>IF(Cases!C158="Q","0983731042101",IF(OR(Cases!C158="A",Cases!C158="E",Cases!C158="B",Cases!C158="K",Cases!C158="M"),CONCATENATE(IF(B158="EB",Accounts!C$7,""),IF(B158="EL",Accounts!C$8,""),IF(AND(B158="OA",Cases!B158="3"),Accounts!C$8,""),IF(AND(B158="OA",Cases!B158="Z"),Accounts!C$7,"")),CONCATENATE(IF(B158="EB",Accounts!C$9,""),IF(B158="EL",Accounts!C$10,""),IF(AND(B158="OA",Cases!B158="3"),Accounts!C$10,""),IF(AND(B158="OA",Cases!B158="Z"),Accounts!C$9,""))))</f>
        <v>00021018F0119</v>
      </c>
      <c r="G158" t="s">
        <v>17</v>
      </c>
      <c r="H158" s="5" t="str">
        <f t="shared" si="11"/>
        <v>Electra számlatípus-művelettípus EUR</v>
      </c>
      <c r="I158" t="s">
        <v>18</v>
      </c>
      <c r="J158" t="str">
        <f t="shared" si="12"/>
        <v>E000010115700001</v>
      </c>
      <c r="K158" t="str">
        <f t="shared" si="13"/>
        <v>E000010115700001</v>
      </c>
      <c r="L158" s="2" t="s">
        <v>22</v>
      </c>
      <c r="M158" s="2" t="str">
        <f>IF(OR(Cases!C158="A",Cases!C158="C",Cases!C158="G",Cases!C158="J",Cases!C158="O"),"DV","DA")</f>
        <v>DV</v>
      </c>
      <c r="N158" t="s">
        <v>1207</v>
      </c>
      <c r="O158" t="str">
        <f>IF(OR(Cases!C158="A",Cases!C158="B",Cases!C158="C",Cases!C158="E",Cases!C158="F",Cases!C158="I",Cases!C158="J",Cases!C158="K",Cases!C158="L",Cases!C158="Q"),"EUR","HUF")</f>
        <v>HUF</v>
      </c>
      <c r="P158" s="5" t="str">
        <f t="shared" si="14"/>
        <v>2</v>
      </c>
      <c r="Q158" t="str">
        <f>IF(Cases!I158="Y","INTC","")</f>
        <v/>
      </c>
      <c r="R158" t="str">
        <f>IF(OR(Cases!C158="K",Cases!C158="L"),IF(M158="DA",Accounts!B$1,CONCATENATE(
IF(B158="EB",Accounts!D$1,""
),IF(B158="EL",Accounts!F$1,""
),IF(AND(B158="OA",Cases!B158="3"),Accounts!F$1,""
),IF(AND(B158="OA",Cases!B158="Z"),Accounts!D$1,""
)
)
),IF(OR(Cases!C158="B",Cases!C158="I",Cases!C158="O",Cases!C158="J",Cases!C158="H"),IF(M158="DA",Accounts!B$4,CONCATENATE(
IF(B158="EB",Accounts!D$4,""
),IF(B158="EL",Accounts!F$4,""
),IF(AND(B158="OA",Cases!B158="3"),Accounts!F$4,""
),IF(AND(B158="OA",Cases!B158="Z"),Accounts!D$4,""
)
)
),IF(OR(Cases!C158="D",Cases!C158="G",Cases!C158="O",Cases!C158="H",Cases!C158="M",AND(Cases!D158="I",Cases!C158="C"),AND(Cases!D158="I",Cases!C158="F")),IF(M158="DA",Accounts!B$3,CONCATENATE(
IF(B158="EB",Accounts!D$3,""
),IF(B158="EL",Accounts!F$3,""
),IF(AND(B158="OA",Cases!B158="3"),Accounts!F$3,""
),IF(AND(B158="OA",Cases!B158="Z"),Accounts!D$3,""
)
)
),IF(M158="DA",Accounts!B$12,CONCATENATE(
IF(B158="EB",Accounts!D$12,""
),IF(B158="EL",Accounts!F$12,""
),IF(AND(B158="OA",Cases!B158="3"),Accounts!F$12,""
),IF(AND(B158="OA",Cases!B158="Z"),Accounts!D$12,""
)
)
)
)
))</f>
        <v>Electra számlatípus-művelettípus ts</v>
      </c>
      <c r="S158" t="str">
        <f>IF(OR(Cases!C158="K",Cases!C158="L"),IF(M158="DA",Accounts!C$1,CONCATENATE(
   IF(B158="EB",Accounts!E$1,""
   ),IF(B158="EL",Accounts!G$1,""
   ),IF(AND(B158="OA",Cases!B158="3"),Accounts!G$1,""
   ),IF(AND(B158="OA",Cases!B158="Z"),Accounts!E$1,""
   )
  )
 ),IF(OR(Cases!C158="B",Cases!C158="I",Cases!C158="O",Cases!C158="J",Cases!C158="H"),IF(M158="DA",Accounts!C$4,CONCATENATE(
   IF(B158="EB",Accounts!E$4,""
   ),IF(B158="EL",Accounts!G$4,""
   ),IF(AND(B158="OA",Cases!B158="3"),Accounts!G$4,""
   ),IF(AND(B158="OA",Cases!B158="Z"),Accounts!E$4,""
   )
  )
 ),IF(OR(Cases!C158="D",Cases!C158="G",Cases!C158="O",Cases!C158="H",Cases!C158="M",AND(Cases!D158="I",Cases!C158="C"),AND(Cases!D158="I",Cases!C158="F")),IF(M158="DA",Accounts!C$3,CONCATENATE(
   IF(B158="EB",Accounts!E$3,""
   ),IF(B158="EL",Accounts!G$3,""
   ),IF(AND(B158="OA",Cases!B158="3"),Accounts!G$3,""
   ),IF(AND(B158="OA",Cases!B158="Z"),Accounts!E$3,""
   )
  )
 ),IF(M158="DA",Accounts!C$12,CONCATENATE(
   IF(B158="EB",Accounts!E$12,""
   ),IF(B158="EL",Accounts!G$12,""
   ),IF(AND(B158="OA",Cases!B158="3"),Accounts!G$12,""
   ),IF(AND(B158="OA",Cases!B158="Z"),Accounts!E$12,""
   )
  )
 )
)
))</f>
        <v>HU23104000234948495670481016</v>
      </c>
      <c r="T158" t="str">
        <f>IF(Cases!F158="SHA","SLEV",IF(Cases!F158="OUR","DEBT",IF(Cases!F158="BEN","CRED","")))</f>
        <v/>
      </c>
      <c r="U158" s="5" t="str">
        <f>IF(Cases!H158="N","Instrukciók","")</f>
        <v>Instrukciók</v>
      </c>
      <c r="V158" s="5" t="str">
        <f>IF(Cases!E158="I","URGP","")</f>
        <v>URGP</v>
      </c>
      <c r="W158" t="str">
        <f>Cases!L158</f>
        <v>Közl-072 -Forint konverziós-Elektra/Ebank KKV-KötelezettSzla FCY-HUF-EQ átvezetés-Konverziós-Sürgős/AzonKonv-KöltsVis Nincs</v>
      </c>
    </row>
    <row r="159" spans="1:23" x14ac:dyDescent="0.3">
      <c r="A159" t="str">
        <f>CONCATENATE(IF(B159="EB",CONCATENATE(IF(Cases!B159&lt;&gt;"7","EBNG","EBNL"),TEXT(Refszámok!$B$1+ROW()-2,"000000000000")),""),IF(B159="EL",CONCATENATE("E",TEXT(Refszámok!$B$2+ROW()-2,"0000000000"),"00001"),""),IF(B159="OA",CONCATENATE("EBNGOA",TEXT(Refszámok!$B$3+ROW()-2,"0000000000")),""))</f>
        <v>E000010115800001</v>
      </c>
      <c r="B159" t="str">
        <f>CONCATENATE(IF(Cases!B159="E","EL",""),IF(Cases!B159="B","EB",""),IF(Cases!B159="Q","EB",""),IF(Cases!B159="7","EB",""),IF(Cases!B159="Z","OA",""),IF(Cases!B159="3","OA",""))</f>
        <v>EL</v>
      </c>
      <c r="C159" t="str">
        <f t="shared" si="10"/>
        <v>E000010115800001</v>
      </c>
      <c r="D159" t="str">
        <f>IF(Cases!K159="Y","2018-11-10","")</f>
        <v/>
      </c>
      <c r="E159" s="5" t="str">
        <f>IF(Cases!C159="Q","BANKKÁRTYA ELSZ",IF(OR(Cases!C159="A",Cases!C159="E",Cases!C159="B",Cases!C159="K",Cases!C159="M"),CONCATENATE(IF(B159="EB",Accounts!B$7,""),IF(B159="EL",Accounts!B$8,""),IF(AND(B159="OA",Cases!B159="3"),Accounts!B$8,""),IF(AND(B159="OA",Cases!B159="Z"),Accounts!B$7,"")),CONCATENATE(IF(B159="EB",Accounts!B$9,""),IF(B159="EL",Accounts!B$10,""),IF(AND(B159="OA",Cases!B159="3"),Accounts!B$10,""),IF(AND(B159="OA",Cases!B159="Z"),Accounts!B$9,""))))</f>
        <v>Electra számlatípus-művelettípus EUR</v>
      </c>
      <c r="F159" s="5" t="str">
        <f>IF(Cases!C159="Q","0983731042101",IF(OR(Cases!C159="A",Cases!C159="E",Cases!C159="B",Cases!C159="K",Cases!C159="M"),CONCATENATE(IF(B159="EB",Accounts!C$7,""),IF(B159="EL",Accounts!C$8,""),IF(AND(B159="OA",Cases!B159="3"),Accounts!C$8,""),IF(AND(B159="OA",Cases!B159="Z"),Accounts!C$7,"")),CONCATENATE(IF(B159="EB",Accounts!C$9,""),IF(B159="EL",Accounts!C$10,""),IF(AND(B159="OA",Cases!B159="3"),Accounts!C$10,""),IF(AND(B159="OA",Cases!B159="Z"),Accounts!C$9,""))))</f>
        <v>00021018F0119</v>
      </c>
      <c r="G159" t="s">
        <v>17</v>
      </c>
      <c r="H159" s="5" t="str">
        <f t="shared" si="11"/>
        <v>Electra számlatípus-művelettípus EUR</v>
      </c>
      <c r="I159" t="s">
        <v>18</v>
      </c>
      <c r="J159" t="str">
        <f t="shared" si="12"/>
        <v>E000010115800001</v>
      </c>
      <c r="K159" t="str">
        <f t="shared" si="13"/>
        <v>E000010115800001</v>
      </c>
      <c r="L159" s="2" t="s">
        <v>22</v>
      </c>
      <c r="M159" s="2" t="str">
        <f>IF(OR(Cases!C159="A",Cases!C159="C",Cases!C159="G",Cases!C159="J",Cases!C159="O"),"DV","DA")</f>
        <v>DV</v>
      </c>
      <c r="N159" t="s">
        <v>1207</v>
      </c>
      <c r="O159" t="str">
        <f>IF(OR(Cases!C159="A",Cases!C159="B",Cases!C159="C",Cases!C159="E",Cases!C159="F",Cases!C159="I",Cases!C159="J",Cases!C159="K",Cases!C159="L",Cases!C159="Q"),"EUR","HUF")</f>
        <v>HUF</v>
      </c>
      <c r="P159" s="5" t="str">
        <f t="shared" si="14"/>
        <v>2</v>
      </c>
      <c r="Q159" t="str">
        <f>IF(Cases!I159="Y","INTC","")</f>
        <v>INTC</v>
      </c>
      <c r="R159" t="str">
        <f>IF(OR(Cases!C159="K",Cases!C159="L"),IF(M159="DA",Accounts!B$1,CONCATENATE(
IF(B159="EB",Accounts!D$1,""
),IF(B159="EL",Accounts!F$1,""
),IF(AND(B159="OA",Cases!B159="3"),Accounts!F$1,""
),IF(AND(B159="OA",Cases!B159="Z"),Accounts!D$1,""
)
)
),IF(OR(Cases!C159="B",Cases!C159="I",Cases!C159="O",Cases!C159="J",Cases!C159="H"),IF(M159="DA",Accounts!B$4,CONCATENATE(
IF(B159="EB",Accounts!D$4,""
),IF(B159="EL",Accounts!F$4,""
),IF(AND(B159="OA",Cases!B159="3"),Accounts!F$4,""
),IF(AND(B159="OA",Cases!B159="Z"),Accounts!D$4,""
)
)
),IF(OR(Cases!C159="D",Cases!C159="G",Cases!C159="O",Cases!C159="H",Cases!C159="M",AND(Cases!D159="I",Cases!C159="C"),AND(Cases!D159="I",Cases!C159="F")),IF(M159="DA",Accounts!B$3,CONCATENATE(
IF(B159="EB",Accounts!D$3,""
),IF(B159="EL",Accounts!F$3,""
),IF(AND(B159="OA",Cases!B159="3"),Accounts!F$3,""
),IF(AND(B159="OA",Cases!B159="Z"),Accounts!D$3,""
)
)
),IF(M159="DA",Accounts!B$12,CONCATENATE(
IF(B159="EB",Accounts!D$12,""
),IF(B159="EL",Accounts!F$12,""
),IF(AND(B159="OA",Cases!B159="3"),Accounts!F$12,""
),IF(AND(B159="OA",Cases!B159="Z"),Accounts!D$12,""
)
)
)
)
))</f>
        <v>Electra számlatípus-művelettípus ts</v>
      </c>
      <c r="S159" t="str">
        <f>IF(OR(Cases!C159="K",Cases!C159="L"),IF(M159="DA",Accounts!C$1,CONCATENATE(
   IF(B159="EB",Accounts!E$1,""
   ),IF(B159="EL",Accounts!G$1,""
   ),IF(AND(B159="OA",Cases!B159="3"),Accounts!G$1,""
   ),IF(AND(B159="OA",Cases!B159="Z"),Accounts!E$1,""
   )
  )
 ),IF(OR(Cases!C159="B",Cases!C159="I",Cases!C159="O",Cases!C159="J",Cases!C159="H"),IF(M159="DA",Accounts!C$4,CONCATENATE(
   IF(B159="EB",Accounts!E$4,""
   ),IF(B159="EL",Accounts!G$4,""
   ),IF(AND(B159="OA",Cases!B159="3"),Accounts!G$4,""
   ),IF(AND(B159="OA",Cases!B159="Z"),Accounts!E$4,""
   )
  )
 ),IF(OR(Cases!C159="D",Cases!C159="G",Cases!C159="O",Cases!C159="H",Cases!C159="M",AND(Cases!D159="I",Cases!C159="C"),AND(Cases!D159="I",Cases!C159="F")),IF(M159="DA",Accounts!C$3,CONCATENATE(
   IF(B159="EB",Accounts!E$3,""
   ),IF(B159="EL",Accounts!G$3,""
   ),IF(AND(B159="OA",Cases!B159="3"),Accounts!G$3,""
   ),IF(AND(B159="OA",Cases!B159="Z"),Accounts!E$3,""
   )
  )
 ),IF(M159="DA",Accounts!C$12,CONCATENATE(
   IF(B159="EB",Accounts!E$12,""
   ),IF(B159="EL",Accounts!G$12,""
   ),IF(AND(B159="OA",Cases!B159="3"),Accounts!G$12,""
   ),IF(AND(B159="OA",Cases!B159="Z"),Accounts!E$12,""
   )
  )
 )
)
))</f>
        <v>HU23104000234948495670481016</v>
      </c>
      <c r="T159" t="str">
        <f>IF(Cases!F159="SHA","SLEV",IF(Cases!F159="OUR","DEBT",IF(Cases!F159="BEN","CRED","")))</f>
        <v/>
      </c>
      <c r="U159" s="5" t="str">
        <f>IF(Cases!H159="N","Instrukciók","")</f>
        <v>Instrukciók</v>
      </c>
      <c r="V159" s="5" t="str">
        <f>IF(Cases!E159="I","URGP","")</f>
        <v>URGP</v>
      </c>
      <c r="W159" t="str">
        <f>Cases!L159</f>
        <v>Közl-072 -Forint konverziós-Elektra/Ebank KKV-KötelezettSzla FCY-HUF-EQ átvezetés-InterCompany-Konverziós-Sürgős/AzonKonv-KöltsVis Nincs</v>
      </c>
    </row>
    <row r="160" spans="1:23" x14ac:dyDescent="0.3">
      <c r="A160" t="str">
        <f>CONCATENATE(IF(B160="EB",CONCATENATE(IF(Cases!B160&lt;&gt;"7","EBNG","EBNL"),TEXT(Refszámok!$B$1+ROW()-2,"000000000000")),""),IF(B160="EL",CONCATENATE("E",TEXT(Refszámok!$B$2+ROW()-2,"0000000000"),"00001"),""),IF(B160="OA",CONCATENATE("EBNGOA",TEXT(Refszámok!$B$3+ROW()-2,"0000000000")),""))</f>
        <v>E000010115900001</v>
      </c>
      <c r="B160" t="str">
        <f>CONCATENATE(IF(Cases!B160="E","EL",""),IF(Cases!B160="B","EB",""),IF(Cases!B160="Q","EB",""),IF(Cases!B160="7","EB",""),IF(Cases!B160="Z","OA",""),IF(Cases!B160="3","OA",""))</f>
        <v>EL</v>
      </c>
      <c r="C160" t="str">
        <f t="shared" si="10"/>
        <v>E000010115900001</v>
      </c>
      <c r="D160" t="str">
        <f>IF(Cases!K160="Y","2018-11-10","")</f>
        <v/>
      </c>
      <c r="E160" s="5" t="str">
        <f>IF(Cases!C160="Q","BANKKÁRTYA ELSZ",IF(OR(Cases!C160="A",Cases!C160="E",Cases!C160="B",Cases!C160="K",Cases!C160="M"),CONCATENATE(IF(B160="EB",Accounts!B$7,""),IF(B160="EL",Accounts!B$8,""),IF(AND(B160="OA",Cases!B160="3"),Accounts!B$8,""),IF(AND(B160="OA",Cases!B160="Z"),Accounts!B$7,"")),CONCATENATE(IF(B160="EB",Accounts!B$9,""),IF(B160="EL",Accounts!B$10,""),IF(AND(B160="OA",Cases!B160="3"),Accounts!B$10,""),IF(AND(B160="OA",Cases!B160="Z"),Accounts!B$9,""))))</f>
        <v>Electra számlatípus-művelettípus EUR</v>
      </c>
      <c r="F160" s="5" t="str">
        <f>IF(Cases!C160="Q","0983731042101",IF(OR(Cases!C160="A",Cases!C160="E",Cases!C160="B",Cases!C160="K",Cases!C160="M"),CONCATENATE(IF(B160="EB",Accounts!C$7,""),IF(B160="EL",Accounts!C$8,""),IF(AND(B160="OA",Cases!B160="3"),Accounts!C$8,""),IF(AND(B160="OA",Cases!B160="Z"),Accounts!C$7,"")),CONCATENATE(IF(B160="EB",Accounts!C$9,""),IF(B160="EL",Accounts!C$10,""),IF(AND(B160="OA",Cases!B160="3"),Accounts!C$10,""),IF(AND(B160="OA",Cases!B160="Z"),Accounts!C$9,""))))</f>
        <v>00021018F0119</v>
      </c>
      <c r="G160" t="s">
        <v>17</v>
      </c>
      <c r="H160" s="5" t="str">
        <f t="shared" si="11"/>
        <v>Electra számlatípus-művelettípus EUR</v>
      </c>
      <c r="I160" t="s">
        <v>18</v>
      </c>
      <c r="J160" t="str">
        <f t="shared" si="12"/>
        <v>E000010115900001</v>
      </c>
      <c r="K160" t="str">
        <f t="shared" si="13"/>
        <v>E000010115900001</v>
      </c>
      <c r="L160" s="2" t="s">
        <v>22</v>
      </c>
      <c r="M160" s="2" t="str">
        <f>IF(OR(Cases!C160="A",Cases!C160="C",Cases!C160="G",Cases!C160="J",Cases!C160="O"),"DV","DA")</f>
        <v>DV</v>
      </c>
      <c r="N160" t="s">
        <v>1207</v>
      </c>
      <c r="O160" t="str">
        <f>IF(OR(Cases!C160="A",Cases!C160="B",Cases!C160="C",Cases!C160="E",Cases!C160="F",Cases!C160="I",Cases!C160="J",Cases!C160="K",Cases!C160="L",Cases!C160="Q"),"EUR","HUF")</f>
        <v>HUF</v>
      </c>
      <c r="P160" s="5" t="str">
        <f t="shared" si="14"/>
        <v>2</v>
      </c>
      <c r="Q160" t="str">
        <f>IF(Cases!I160="Y","INTC","")</f>
        <v/>
      </c>
      <c r="R160" t="str">
        <f>IF(OR(Cases!C160="K",Cases!C160="L"),IF(M160="DA",Accounts!B$1,CONCATENATE(
IF(B160="EB",Accounts!D$1,""
),IF(B160="EL",Accounts!F$1,""
),IF(AND(B160="OA",Cases!B160="3"),Accounts!F$1,""
),IF(AND(B160="OA",Cases!B160="Z"),Accounts!D$1,""
)
)
),IF(OR(Cases!C160="B",Cases!C160="I",Cases!C160="O",Cases!C160="J",Cases!C160="H"),IF(M160="DA",Accounts!B$4,CONCATENATE(
IF(B160="EB",Accounts!D$4,""
),IF(B160="EL",Accounts!F$4,""
),IF(AND(B160="OA",Cases!B160="3"),Accounts!F$4,""
),IF(AND(B160="OA",Cases!B160="Z"),Accounts!D$4,""
)
)
),IF(OR(Cases!C160="D",Cases!C160="G",Cases!C160="O",Cases!C160="H",Cases!C160="M",AND(Cases!D160="I",Cases!C160="C"),AND(Cases!D160="I",Cases!C160="F")),IF(M160="DA",Accounts!B$3,CONCATENATE(
IF(B160="EB",Accounts!D$3,""
),IF(B160="EL",Accounts!F$3,""
),IF(AND(B160="OA",Cases!B160="3"),Accounts!F$3,""
),IF(AND(B160="OA",Cases!B160="Z"),Accounts!D$3,""
)
)
),IF(M160="DA",Accounts!B$12,CONCATENATE(
IF(B160="EB",Accounts!D$12,""
),IF(B160="EL",Accounts!F$12,""
),IF(AND(B160="OA",Cases!B160="3"),Accounts!F$12,""
),IF(AND(B160="OA",Cases!B160="Z"),Accounts!D$12,""
)
)
)
)
))</f>
        <v>Electra számlatípus-művelettípus ts</v>
      </c>
      <c r="S160" t="str">
        <f>IF(OR(Cases!C160="K",Cases!C160="L"),IF(M160="DA",Accounts!C$1,CONCATENATE(
   IF(B160="EB",Accounts!E$1,""
   ),IF(B160="EL",Accounts!G$1,""
   ),IF(AND(B160="OA",Cases!B160="3"),Accounts!G$1,""
   ),IF(AND(B160="OA",Cases!B160="Z"),Accounts!E$1,""
   )
  )
 ),IF(OR(Cases!C160="B",Cases!C160="I",Cases!C160="O",Cases!C160="J",Cases!C160="H"),IF(M160="DA",Accounts!C$4,CONCATENATE(
   IF(B160="EB",Accounts!E$4,""
   ),IF(B160="EL",Accounts!G$4,""
   ),IF(AND(B160="OA",Cases!B160="3"),Accounts!G$4,""
   ),IF(AND(B160="OA",Cases!B160="Z"),Accounts!E$4,""
   )
  )
 ),IF(OR(Cases!C160="D",Cases!C160="G",Cases!C160="O",Cases!C160="H",Cases!C160="M",AND(Cases!D160="I",Cases!C160="C"),AND(Cases!D160="I",Cases!C160="F")),IF(M160="DA",Accounts!C$3,CONCATENATE(
   IF(B160="EB",Accounts!E$3,""
   ),IF(B160="EL",Accounts!G$3,""
   ),IF(AND(B160="OA",Cases!B160="3"),Accounts!G$3,""
   ),IF(AND(B160="OA",Cases!B160="Z"),Accounts!E$3,""
   )
  )
 ),IF(M160="DA",Accounts!C$12,CONCATENATE(
   IF(B160="EB",Accounts!E$12,""
   ),IF(B160="EL",Accounts!G$12,""
   ),IF(AND(B160="OA",Cases!B160="3"),Accounts!G$12,""
   ),IF(AND(B160="OA",Cases!B160="Z"),Accounts!E$12,""
   )
  )
 )
)
))</f>
        <v>HU23104000234948495670481016</v>
      </c>
      <c r="T160" t="str">
        <f>IF(Cases!F160="SHA","SLEV",IF(Cases!F160="OUR","DEBT",IF(Cases!F160="BEN","CRED","")))</f>
        <v/>
      </c>
      <c r="U160" s="5" t="str">
        <f>IF(Cases!H160="N","Instrukciók","")</f>
        <v>Instrukciók</v>
      </c>
      <c r="V160" s="5" t="str">
        <f>IF(Cases!E160="I","URGP","")</f>
        <v/>
      </c>
      <c r="W160" t="str">
        <f>Cases!L160</f>
        <v>Közl-072 -Forint konverziós-Elektra/Ebank KKV-KötelezettSzla FCY-HUF-EQ átvezetés-Konverziós-KöltsVis Nincs</v>
      </c>
    </row>
    <row r="161" spans="1:23" x14ac:dyDescent="0.3">
      <c r="A161" t="str">
        <f>CONCATENATE(IF(B161="EB",CONCATENATE(IF(Cases!B161&lt;&gt;"7","EBNG","EBNL"),TEXT(Refszámok!$B$1+ROW()-2,"000000000000")),""),IF(B161="EL",CONCATENATE("E",TEXT(Refszámok!$B$2+ROW()-2,"0000000000"),"00001"),""),IF(B161="OA",CONCATENATE("EBNGOA",TEXT(Refszámok!$B$3+ROW()-2,"0000000000")),""))</f>
        <v>E000010116000001</v>
      </c>
      <c r="B161" t="str">
        <f>CONCATENATE(IF(Cases!B161="E","EL",""),IF(Cases!B161="B","EB",""),IF(Cases!B161="Q","EB",""),IF(Cases!B161="7","EB",""),IF(Cases!B161="Z","OA",""),IF(Cases!B161="3","OA",""))</f>
        <v>EL</v>
      </c>
      <c r="C161" t="str">
        <f t="shared" si="10"/>
        <v>E000010116000001</v>
      </c>
      <c r="D161" t="str">
        <f>IF(Cases!K161="Y","2018-11-10","")</f>
        <v/>
      </c>
      <c r="E161" s="5" t="str">
        <f>IF(Cases!C161="Q","BANKKÁRTYA ELSZ",IF(OR(Cases!C161="A",Cases!C161="E",Cases!C161="B",Cases!C161="K",Cases!C161="M"),CONCATENATE(IF(B161="EB",Accounts!B$7,""),IF(B161="EL",Accounts!B$8,""),IF(AND(B161="OA",Cases!B161="3"),Accounts!B$8,""),IF(AND(B161="OA",Cases!B161="Z"),Accounts!B$7,"")),CONCATENATE(IF(B161="EB",Accounts!B$9,""),IF(B161="EL",Accounts!B$10,""),IF(AND(B161="OA",Cases!B161="3"),Accounts!B$10,""),IF(AND(B161="OA",Cases!B161="Z"),Accounts!B$9,""))))</f>
        <v>Electra számlatípus-művelettípus EUR</v>
      </c>
      <c r="F161" s="5" t="str">
        <f>IF(Cases!C161="Q","0983731042101",IF(OR(Cases!C161="A",Cases!C161="E",Cases!C161="B",Cases!C161="K",Cases!C161="M"),CONCATENATE(IF(B161="EB",Accounts!C$7,""),IF(B161="EL",Accounts!C$8,""),IF(AND(B161="OA",Cases!B161="3"),Accounts!C$8,""),IF(AND(B161="OA",Cases!B161="Z"),Accounts!C$7,"")),CONCATENATE(IF(B161="EB",Accounts!C$9,""),IF(B161="EL",Accounts!C$10,""),IF(AND(B161="OA",Cases!B161="3"),Accounts!C$10,""),IF(AND(B161="OA",Cases!B161="Z"),Accounts!C$9,""))))</f>
        <v>00021018F0119</v>
      </c>
      <c r="G161" t="s">
        <v>17</v>
      </c>
      <c r="H161" s="5" t="str">
        <f t="shared" si="11"/>
        <v>Electra számlatípus-művelettípus EUR</v>
      </c>
      <c r="I161" t="s">
        <v>18</v>
      </c>
      <c r="J161" t="str">
        <f t="shared" si="12"/>
        <v>E000010116000001</v>
      </c>
      <c r="K161" t="str">
        <f t="shared" si="13"/>
        <v>E000010116000001</v>
      </c>
      <c r="L161" s="2" t="s">
        <v>22</v>
      </c>
      <c r="M161" s="2" t="str">
        <f>IF(OR(Cases!C161="A",Cases!C161="C",Cases!C161="G",Cases!C161="J",Cases!C161="O"),"DV","DA")</f>
        <v>DV</v>
      </c>
      <c r="N161" t="s">
        <v>1207</v>
      </c>
      <c r="O161" t="str">
        <f>IF(OR(Cases!C161="A",Cases!C161="B",Cases!C161="C",Cases!C161="E",Cases!C161="F",Cases!C161="I",Cases!C161="J",Cases!C161="K",Cases!C161="L",Cases!C161="Q"),"EUR","HUF")</f>
        <v>HUF</v>
      </c>
      <c r="P161" s="5" t="str">
        <f t="shared" si="14"/>
        <v>2</v>
      </c>
      <c r="Q161" t="str">
        <f>IF(Cases!I161="Y","INTC","")</f>
        <v>INTC</v>
      </c>
      <c r="R161" t="str">
        <f>IF(OR(Cases!C161="K",Cases!C161="L"),IF(M161="DA",Accounts!B$1,CONCATENATE(
IF(B161="EB",Accounts!D$1,""
),IF(B161="EL",Accounts!F$1,""
),IF(AND(B161="OA",Cases!B161="3"),Accounts!F$1,""
),IF(AND(B161="OA",Cases!B161="Z"),Accounts!D$1,""
)
)
),IF(OR(Cases!C161="B",Cases!C161="I",Cases!C161="O",Cases!C161="J",Cases!C161="H"),IF(M161="DA",Accounts!B$4,CONCATENATE(
IF(B161="EB",Accounts!D$4,""
),IF(B161="EL",Accounts!F$4,""
),IF(AND(B161="OA",Cases!B161="3"),Accounts!F$4,""
),IF(AND(B161="OA",Cases!B161="Z"),Accounts!D$4,""
)
)
),IF(OR(Cases!C161="D",Cases!C161="G",Cases!C161="O",Cases!C161="H",Cases!C161="M",AND(Cases!D161="I",Cases!C161="C"),AND(Cases!D161="I",Cases!C161="F")),IF(M161="DA",Accounts!B$3,CONCATENATE(
IF(B161="EB",Accounts!D$3,""
),IF(B161="EL",Accounts!F$3,""
),IF(AND(B161="OA",Cases!B161="3"),Accounts!F$3,""
),IF(AND(B161="OA",Cases!B161="Z"),Accounts!D$3,""
)
)
),IF(M161="DA",Accounts!B$12,CONCATENATE(
IF(B161="EB",Accounts!D$12,""
),IF(B161="EL",Accounts!F$12,""
),IF(AND(B161="OA",Cases!B161="3"),Accounts!F$12,""
),IF(AND(B161="OA",Cases!B161="Z"),Accounts!D$12,""
)
)
)
)
))</f>
        <v>Electra számlatípus-művelettípus ts</v>
      </c>
      <c r="S161" t="str">
        <f>IF(OR(Cases!C161="K",Cases!C161="L"),IF(M161="DA",Accounts!C$1,CONCATENATE(
   IF(B161="EB",Accounts!E$1,""
   ),IF(B161="EL",Accounts!G$1,""
   ),IF(AND(B161="OA",Cases!B161="3"),Accounts!G$1,""
   ),IF(AND(B161="OA",Cases!B161="Z"),Accounts!E$1,""
   )
  )
 ),IF(OR(Cases!C161="B",Cases!C161="I",Cases!C161="O",Cases!C161="J",Cases!C161="H"),IF(M161="DA",Accounts!C$4,CONCATENATE(
   IF(B161="EB",Accounts!E$4,""
   ),IF(B161="EL",Accounts!G$4,""
   ),IF(AND(B161="OA",Cases!B161="3"),Accounts!G$4,""
   ),IF(AND(B161="OA",Cases!B161="Z"),Accounts!E$4,""
   )
  )
 ),IF(OR(Cases!C161="D",Cases!C161="G",Cases!C161="O",Cases!C161="H",Cases!C161="M",AND(Cases!D161="I",Cases!C161="C"),AND(Cases!D161="I",Cases!C161="F")),IF(M161="DA",Accounts!C$3,CONCATENATE(
   IF(B161="EB",Accounts!E$3,""
   ),IF(B161="EL",Accounts!G$3,""
   ),IF(AND(B161="OA",Cases!B161="3"),Accounts!G$3,""
   ),IF(AND(B161="OA",Cases!B161="Z"),Accounts!E$3,""
   )
  )
 ),IF(M161="DA",Accounts!C$12,CONCATENATE(
   IF(B161="EB",Accounts!E$12,""
   ),IF(B161="EL",Accounts!G$12,""
   ),IF(AND(B161="OA",Cases!B161="3"),Accounts!G$12,""
   ),IF(AND(B161="OA",Cases!B161="Z"),Accounts!E$12,""
   )
  )
 )
)
))</f>
        <v>HU23104000234948495670481016</v>
      </c>
      <c r="T161" t="str">
        <f>IF(Cases!F161="SHA","SLEV",IF(Cases!F161="OUR","DEBT",IF(Cases!F161="BEN","CRED","")))</f>
        <v/>
      </c>
      <c r="U161" s="5" t="str">
        <f>IF(Cases!H161="N","Instrukciók","")</f>
        <v>Instrukciók</v>
      </c>
      <c r="V161" s="5" t="str">
        <f>IF(Cases!E161="I","URGP","")</f>
        <v/>
      </c>
      <c r="W161" t="str">
        <f>Cases!L161</f>
        <v>Közl-072 -Forint konverziós-Elektra/Ebank KKV-KötelezettSzla FCY-HUF-EQ átvezetés-InterCompany-Konverziós-KöltsVis Nincs</v>
      </c>
    </row>
    <row r="162" spans="1:23" x14ac:dyDescent="0.3">
      <c r="A162" t="str">
        <f>CONCATENATE(IF(B162="EB",CONCATENATE(IF(Cases!B162&lt;&gt;"7","EBNG","EBNL"),TEXT(Refszámok!$B$1+ROW()-2,"000000000000")),""),IF(B162="EL",CONCATENATE("E",TEXT(Refszámok!$B$2+ROW()-2,"0000000000"),"00001"),""),IF(B162="OA",CONCATENATE("EBNGOA",TEXT(Refszámok!$B$3+ROW()-2,"0000000000")),""))</f>
        <v>E000010116100001</v>
      </c>
      <c r="B162" t="str">
        <f>CONCATENATE(IF(Cases!B162="E","EL",""),IF(Cases!B162="B","EB",""),IF(Cases!B162="Q","EB",""),IF(Cases!B162="7","EB",""),IF(Cases!B162="Z","OA",""),IF(Cases!B162="3","OA",""))</f>
        <v>EL</v>
      </c>
      <c r="C162" t="str">
        <f t="shared" si="10"/>
        <v>E000010116100001</v>
      </c>
      <c r="D162" t="str">
        <f>IF(Cases!K162="Y","2018-11-10","")</f>
        <v/>
      </c>
      <c r="E162" s="5" t="str">
        <f>IF(Cases!C162="Q","BANKKÁRTYA ELSZ",IF(OR(Cases!C162="A",Cases!C162="E",Cases!C162="B",Cases!C162="K",Cases!C162="M"),CONCATENATE(IF(B162="EB",Accounts!B$7,""),IF(B162="EL",Accounts!B$8,""),IF(AND(B162="OA",Cases!B162="3"),Accounts!B$8,""),IF(AND(B162="OA",Cases!B162="Z"),Accounts!B$7,"")),CONCATENATE(IF(B162="EB",Accounts!B$9,""),IF(B162="EL",Accounts!B$10,""),IF(AND(B162="OA",Cases!B162="3"),Accounts!B$10,""),IF(AND(B162="OA",Cases!B162="Z"),Accounts!B$9,""))))</f>
        <v>Electra számlatípus-művelettípus ts</v>
      </c>
      <c r="F162" s="5" t="str">
        <f>IF(Cases!C162="Q","0983731042101",IF(OR(Cases!C162="A",Cases!C162="E",Cases!C162="B",Cases!C162="K",Cases!C162="M"),CONCATENATE(IF(B162="EB",Accounts!C$7,""),IF(B162="EL",Accounts!C$8,""),IF(AND(B162="OA",Cases!B162="3"),Accounts!C$8,""),IF(AND(B162="OA",Cases!B162="Z"),Accounts!C$7,"")),CONCATENATE(IF(B162="EB",Accounts!C$9,""),IF(B162="EL",Accounts!C$10,""),IF(AND(B162="OA",Cases!B162="3"),Accounts!C$10,""),IF(AND(B162="OA",Cases!B162="Z"),Accounts!C$9,""))))</f>
        <v>00021018F0100</v>
      </c>
      <c r="G162" t="s">
        <v>17</v>
      </c>
      <c r="H162" s="5" t="str">
        <f t="shared" si="11"/>
        <v>Electra számlatípus-művelettípus ts</v>
      </c>
      <c r="I162" t="s">
        <v>18</v>
      </c>
      <c r="J162" t="str">
        <f t="shared" si="12"/>
        <v>E000010116100001</v>
      </c>
      <c r="K162" t="str">
        <f t="shared" si="13"/>
        <v>E000010116100001</v>
      </c>
      <c r="L162" s="2" t="s">
        <v>22</v>
      </c>
      <c r="M162" s="2" t="str">
        <f>IF(OR(Cases!C162="A",Cases!C162="C",Cases!C162="G",Cases!C162="J",Cases!C162="O"),"DV","DA")</f>
        <v>DA</v>
      </c>
      <c r="N162" t="s">
        <v>1207</v>
      </c>
      <c r="O162" t="str">
        <f>IF(OR(Cases!C162="A",Cases!C162="B",Cases!C162="C",Cases!C162="E",Cases!C162="F",Cases!C162="I",Cases!C162="J",Cases!C162="K",Cases!C162="L",Cases!C162="Q"),"EUR","HUF")</f>
        <v>EUR</v>
      </c>
      <c r="P162" s="5" t="str">
        <f t="shared" si="14"/>
        <v>1.3</v>
      </c>
      <c r="Q162" t="str">
        <f>IF(Cases!I162="Y","INTC","")</f>
        <v>INTC</v>
      </c>
      <c r="R162" t="str">
        <f>IF(OR(Cases!C162="K",Cases!C162="L"),IF(M162="DA",Accounts!B$1,CONCATENATE(
IF(B162="EB",Accounts!D$1,""
),IF(B162="EL",Accounts!F$1,""
),IF(AND(B162="OA",Cases!B162="3"),Accounts!F$1,""
),IF(AND(B162="OA",Cases!B162="Z"),Accounts!D$1,""
)
)
),IF(OR(Cases!C162="B",Cases!C162="I",Cases!C162="O",Cases!C162="J",Cases!C162="H"),IF(M162="DA",Accounts!B$4,CONCATENATE(
IF(B162="EB",Accounts!D$4,""
),IF(B162="EL",Accounts!F$4,""
),IF(AND(B162="OA",Cases!B162="3"),Accounts!F$4,""
),IF(AND(B162="OA",Cases!B162="Z"),Accounts!D$4,""
)
)
),IF(OR(Cases!C162="D",Cases!C162="G",Cases!C162="O",Cases!C162="H",Cases!C162="M",AND(Cases!D162="I",Cases!C162="C"),AND(Cases!D162="I",Cases!C162="F")),IF(M162="DA",Accounts!B$3,CONCATENATE(
IF(B162="EB",Accounts!D$3,""
),IF(B162="EL",Accounts!F$3,""
),IF(AND(B162="OA",Cases!B162="3"),Accounts!F$3,""
),IF(AND(B162="OA",Cases!B162="Z"),Accounts!D$3,""
)
)
),IF(M162="DA",Accounts!B$12,CONCATENATE(
IF(B162="EB",Accounts!D$12,""
),IF(B162="EL",Accounts!F$12,""
),IF(AND(B162="OA",Cases!B162="3"),Accounts!F$12,""
),IF(AND(B162="OA",Cases!B162="Z"),Accounts!D$12,""
)
)
)
)
))</f>
        <v>SZIKSZAI TAMARA EUR</v>
      </c>
      <c r="S162" t="str">
        <f>IF(OR(Cases!C162="K",Cases!C162="L"),IF(M162="DA",Accounts!C$1,CONCATENATE(
   IF(B162="EB",Accounts!E$1,""
   ),IF(B162="EL",Accounts!G$1,""
   ),IF(AND(B162="OA",Cases!B162="3"),Accounts!G$1,""
   ),IF(AND(B162="OA",Cases!B162="Z"),Accounts!E$1,""
   )
  )
 ),IF(OR(Cases!C162="B",Cases!C162="I",Cases!C162="O",Cases!C162="J",Cases!C162="H"),IF(M162="DA",Accounts!C$4,CONCATENATE(
   IF(B162="EB",Accounts!E$4,""
   ),IF(B162="EL",Accounts!G$4,""
   ),IF(AND(B162="OA",Cases!B162="3"),Accounts!G$4,""
   ),IF(AND(B162="OA",Cases!B162="Z"),Accounts!E$4,""
   )
  )
 ),IF(OR(Cases!C162="D",Cases!C162="G",Cases!C162="O",Cases!C162="H",Cases!C162="M",AND(Cases!D162="I",Cases!C162="C"),AND(Cases!D162="I",Cases!C162="F")),IF(M162="DA",Accounts!C$3,CONCATENATE(
   IF(B162="EB",Accounts!E$3,""
   ),IF(B162="EL",Accounts!G$3,""
   ),IF(AND(B162="OA",Cases!B162="3"),Accounts!G$3,""
   ),IF(AND(B162="OA",Cases!B162="Z"),Accounts!E$3,""
   )
  )
 ),IF(M162="DA",Accounts!C$12,CONCATENATE(
   IF(B162="EB",Accounts!E$12,""
   ),IF(B162="EL",Accounts!G$12,""
   ),IF(AND(B162="OA",Cases!B162="3"),Accounts!G$12,""
   ),IF(AND(B162="OA",Cases!B162="Z"),Accounts!E$12,""
   )
  )
 )
)
))</f>
        <v>HU46104000237157565454551017</v>
      </c>
      <c r="T162" t="str">
        <f>IF(Cases!F162="SHA","SLEV",IF(Cases!F162="OUR","DEBT",IF(Cases!F162="BEN","CRED","")))</f>
        <v/>
      </c>
      <c r="U162" s="5" t="str">
        <f>IF(Cases!H162="N","Instrukciók","")</f>
        <v>Instrukciók</v>
      </c>
      <c r="V162" s="5" t="str">
        <f>IF(Cases!E162="I","URGP","")</f>
        <v>URGP</v>
      </c>
      <c r="W162" t="str">
        <f>Cases!L162</f>
        <v>Közl-13T -Elektra/Ebank KKV-KötelezettSzla HUF-FCY-EQ átutalás-InterCompany-Konverziós-Sürgős/AzonKonv-KöltsVis Nincs</v>
      </c>
    </row>
    <row r="163" spans="1:23" x14ac:dyDescent="0.3">
      <c r="A163" t="str">
        <f>CONCATENATE(IF(B163="EB",CONCATENATE(IF(Cases!B163&lt;&gt;"7","EBNG","EBNL"),TEXT(Refszámok!$B$1+ROW()-2,"000000000000")),""),IF(B163="EL",CONCATENATE("E",TEXT(Refszámok!$B$2+ROW()-2,"0000000000"),"00001"),""),IF(B163="OA",CONCATENATE("EBNGOA",TEXT(Refszámok!$B$3+ROW()-2,"0000000000")),""))</f>
        <v>E000010116200001</v>
      </c>
      <c r="B163" t="str">
        <f>CONCATENATE(IF(Cases!B163="E","EL",""),IF(Cases!B163="B","EB",""),IF(Cases!B163="Q","EB",""),IF(Cases!B163="7","EB",""),IF(Cases!B163="Z","OA",""),IF(Cases!B163="3","OA",""))</f>
        <v>EL</v>
      </c>
      <c r="C163" t="str">
        <f t="shared" si="10"/>
        <v>E000010116200001</v>
      </c>
      <c r="D163" t="str">
        <f>IF(Cases!K163="Y","2018-11-10","")</f>
        <v/>
      </c>
      <c r="E163" s="5" t="str">
        <f>IF(Cases!C163="Q","BANKKÁRTYA ELSZ",IF(OR(Cases!C163="A",Cases!C163="E",Cases!C163="B",Cases!C163="K",Cases!C163="M"),CONCATENATE(IF(B163="EB",Accounts!B$7,""),IF(B163="EL",Accounts!B$8,""),IF(AND(B163="OA",Cases!B163="3"),Accounts!B$8,""),IF(AND(B163="OA",Cases!B163="Z"),Accounts!B$7,"")),CONCATENATE(IF(B163="EB",Accounts!B$9,""),IF(B163="EL",Accounts!B$10,""),IF(AND(B163="OA",Cases!B163="3"),Accounts!B$10,""),IF(AND(B163="OA",Cases!B163="Z"),Accounts!B$9,""))))</f>
        <v>Electra számlatípus-művelettípus ts</v>
      </c>
      <c r="F163" s="5" t="str">
        <f>IF(Cases!C163="Q","0983731042101",IF(OR(Cases!C163="A",Cases!C163="E",Cases!C163="B",Cases!C163="K",Cases!C163="M"),CONCATENATE(IF(B163="EB",Accounts!C$7,""),IF(B163="EL",Accounts!C$8,""),IF(AND(B163="OA",Cases!B163="3"),Accounts!C$8,""),IF(AND(B163="OA",Cases!B163="Z"),Accounts!C$7,"")),CONCATENATE(IF(B163="EB",Accounts!C$9,""),IF(B163="EL",Accounts!C$10,""),IF(AND(B163="OA",Cases!B163="3"),Accounts!C$10,""),IF(AND(B163="OA",Cases!B163="Z"),Accounts!C$9,""))))</f>
        <v>00021018F0100</v>
      </c>
      <c r="G163" t="s">
        <v>17</v>
      </c>
      <c r="H163" s="5" t="str">
        <f t="shared" si="11"/>
        <v>Electra számlatípus-művelettípus ts</v>
      </c>
      <c r="I163" t="s">
        <v>18</v>
      </c>
      <c r="J163" t="str">
        <f t="shared" si="12"/>
        <v>E000010116200001</v>
      </c>
      <c r="K163" t="str">
        <f t="shared" si="13"/>
        <v>E000010116200001</v>
      </c>
      <c r="L163" s="2" t="s">
        <v>22</v>
      </c>
      <c r="M163" s="2" t="str">
        <f>IF(OR(Cases!C163="A",Cases!C163="C",Cases!C163="G",Cases!C163="J",Cases!C163="O"),"DV","DA")</f>
        <v>DA</v>
      </c>
      <c r="N163" t="s">
        <v>1207</v>
      </c>
      <c r="O163" t="str">
        <f>IF(OR(Cases!C163="A",Cases!C163="B",Cases!C163="C",Cases!C163="E",Cases!C163="F",Cases!C163="I",Cases!C163="J",Cases!C163="K",Cases!C163="L",Cases!C163="Q"),"EUR","HUF")</f>
        <v>EUR</v>
      </c>
      <c r="P163" s="5" t="str">
        <f t="shared" si="14"/>
        <v>1.3</v>
      </c>
      <c r="Q163" t="str">
        <f>IF(Cases!I163="Y","INTC","")</f>
        <v>INTC</v>
      </c>
      <c r="R163" t="str">
        <f>IF(OR(Cases!C163="K",Cases!C163="L"),IF(M163="DA",Accounts!B$1,CONCATENATE(
IF(B163="EB",Accounts!D$1,""
),IF(B163="EL",Accounts!F$1,""
),IF(AND(B163="OA",Cases!B163="3"),Accounts!F$1,""
),IF(AND(B163="OA",Cases!B163="Z"),Accounts!D$1,""
)
)
),IF(OR(Cases!C163="B",Cases!C163="I",Cases!C163="O",Cases!C163="J",Cases!C163="H"),IF(M163="DA",Accounts!B$4,CONCATENATE(
IF(B163="EB",Accounts!D$4,""
),IF(B163="EL",Accounts!F$4,""
),IF(AND(B163="OA",Cases!B163="3"),Accounts!F$4,""
),IF(AND(B163="OA",Cases!B163="Z"),Accounts!D$4,""
)
)
),IF(OR(Cases!C163="D",Cases!C163="G",Cases!C163="O",Cases!C163="H",Cases!C163="M",AND(Cases!D163="I",Cases!C163="C"),AND(Cases!D163="I",Cases!C163="F")),IF(M163="DA",Accounts!B$3,CONCATENATE(
IF(B163="EB",Accounts!D$3,""
),IF(B163="EL",Accounts!F$3,""
),IF(AND(B163="OA",Cases!B163="3"),Accounts!F$3,""
),IF(AND(B163="OA",Cases!B163="Z"),Accounts!D$3,""
)
)
),IF(M163="DA",Accounts!B$12,CONCATENATE(
IF(B163="EB",Accounts!D$12,""
),IF(B163="EL",Accounts!F$12,""
),IF(AND(B163="OA",Cases!B163="3"),Accounts!F$12,""
),IF(AND(B163="OA",Cases!B163="Z"),Accounts!D$12,""
)
)
)
)
))</f>
        <v>SZIKSZAI TAMARA EUR</v>
      </c>
      <c r="S163" t="str">
        <f>IF(OR(Cases!C163="K",Cases!C163="L"),IF(M163="DA",Accounts!C$1,CONCATENATE(
   IF(B163="EB",Accounts!E$1,""
   ),IF(B163="EL",Accounts!G$1,""
   ),IF(AND(B163="OA",Cases!B163="3"),Accounts!G$1,""
   ),IF(AND(B163="OA",Cases!B163="Z"),Accounts!E$1,""
   )
  )
 ),IF(OR(Cases!C163="B",Cases!C163="I",Cases!C163="O",Cases!C163="J",Cases!C163="H"),IF(M163="DA",Accounts!C$4,CONCATENATE(
   IF(B163="EB",Accounts!E$4,""
   ),IF(B163="EL",Accounts!G$4,""
   ),IF(AND(B163="OA",Cases!B163="3"),Accounts!G$4,""
   ),IF(AND(B163="OA",Cases!B163="Z"),Accounts!E$4,""
   )
  )
 ),IF(OR(Cases!C163="D",Cases!C163="G",Cases!C163="O",Cases!C163="H",Cases!C163="M",AND(Cases!D163="I",Cases!C163="C"),AND(Cases!D163="I",Cases!C163="F")),IF(M163="DA",Accounts!C$3,CONCATENATE(
   IF(B163="EB",Accounts!E$3,""
   ),IF(B163="EL",Accounts!G$3,""
   ),IF(AND(B163="OA",Cases!B163="3"),Accounts!G$3,""
   ),IF(AND(B163="OA",Cases!B163="Z"),Accounts!E$3,""
   )
  )
 ),IF(M163="DA",Accounts!C$12,CONCATENATE(
   IF(B163="EB",Accounts!E$12,""
   ),IF(B163="EL",Accounts!G$12,""
   ),IF(AND(B163="OA",Cases!B163="3"),Accounts!G$12,""
   ),IF(AND(B163="OA",Cases!B163="Z"),Accounts!E$12,""
   )
  )
 )
)
))</f>
        <v>HU46104000237157565454551017</v>
      </c>
      <c r="T163" t="str">
        <f>IF(Cases!F163="SHA","SLEV",IF(Cases!F163="OUR","DEBT",IF(Cases!F163="BEN","CRED","")))</f>
        <v/>
      </c>
      <c r="U163" s="5" t="str">
        <f>IF(Cases!H163="N","Instrukciók","")</f>
        <v>Instrukciók</v>
      </c>
      <c r="V163" s="5" t="str">
        <f>IF(Cases!E163="I","URGP","")</f>
        <v/>
      </c>
      <c r="W163" t="str">
        <f>Cases!L163</f>
        <v>Közl-13T -Elektra/Ebank KKV-KötelezettSzla HUF-FCY-EQ átutalás-InterCompany-Konverziós-KöltsVis Nincs</v>
      </c>
    </row>
    <row r="164" spans="1:23" x14ac:dyDescent="0.3">
      <c r="A164" t="str">
        <f>CONCATENATE(IF(B164="EB",CONCATENATE(IF(Cases!B164&lt;&gt;"7","EBNG","EBNL"),TEXT(Refszámok!$B$1+ROW()-2,"000000000000")),""),IF(B164="EL",CONCATENATE("E",TEXT(Refszámok!$B$2+ROW()-2,"0000000000"),"00001"),""),IF(B164="OA",CONCATENATE("EBNGOA",TEXT(Refszámok!$B$3+ROW()-2,"0000000000")),""))</f>
        <v>E000010116300001</v>
      </c>
      <c r="B164" t="str">
        <f>CONCATENATE(IF(Cases!B164="E","EL",""),IF(Cases!B164="B","EB",""),IF(Cases!B164="Q","EB",""),IF(Cases!B164="7","EB",""),IF(Cases!B164="Z","OA",""),IF(Cases!B164="3","OA",""))</f>
        <v>EL</v>
      </c>
      <c r="C164" t="str">
        <f t="shared" si="10"/>
        <v>E000010116300001</v>
      </c>
      <c r="D164" t="str">
        <f>IF(Cases!K164="Y","2018-11-10","")</f>
        <v/>
      </c>
      <c r="E164" s="5" t="str">
        <f>IF(Cases!C164="Q","BANKKÁRTYA ELSZ",IF(OR(Cases!C164="A",Cases!C164="E",Cases!C164="B",Cases!C164="K",Cases!C164="M"),CONCATENATE(IF(B164="EB",Accounts!B$7,""),IF(B164="EL",Accounts!B$8,""),IF(AND(B164="OA",Cases!B164="3"),Accounts!B$8,""),IF(AND(B164="OA",Cases!B164="Z"),Accounts!B$7,"")),CONCATENATE(IF(B164="EB",Accounts!B$9,""),IF(B164="EL",Accounts!B$10,""),IF(AND(B164="OA",Cases!B164="3"),Accounts!B$10,""),IF(AND(B164="OA",Cases!B164="Z"),Accounts!B$9,""))))</f>
        <v>Electra számlatípus-művelettípus ts</v>
      </c>
      <c r="F164" s="5" t="str">
        <f>IF(Cases!C164="Q","0983731042101",IF(OR(Cases!C164="A",Cases!C164="E",Cases!C164="B",Cases!C164="K",Cases!C164="M"),CONCATENATE(IF(B164="EB",Accounts!C$7,""),IF(B164="EL",Accounts!C$8,""),IF(AND(B164="OA",Cases!B164="3"),Accounts!C$8,""),IF(AND(B164="OA",Cases!B164="Z"),Accounts!C$7,"")),CONCATENATE(IF(B164="EB",Accounts!C$9,""),IF(B164="EL",Accounts!C$10,""),IF(AND(B164="OA",Cases!B164="3"),Accounts!C$10,""),IF(AND(B164="OA",Cases!B164="Z"),Accounts!C$9,""))))</f>
        <v>00021018F0100</v>
      </c>
      <c r="G164" t="s">
        <v>17</v>
      </c>
      <c r="H164" s="5" t="str">
        <f t="shared" si="11"/>
        <v>Electra számlatípus-művelettípus ts</v>
      </c>
      <c r="I164" t="s">
        <v>18</v>
      </c>
      <c r="J164" t="str">
        <f t="shared" si="12"/>
        <v>E000010116300001</v>
      </c>
      <c r="K164" t="str">
        <f t="shared" si="13"/>
        <v>E000010116300001</v>
      </c>
      <c r="L164" s="2" t="s">
        <v>22</v>
      </c>
      <c r="M164" s="2" t="str">
        <f>IF(OR(Cases!C164="A",Cases!C164="C",Cases!C164="G",Cases!C164="J",Cases!C164="O"),"DV","DA")</f>
        <v>DA</v>
      </c>
      <c r="N164" t="s">
        <v>1207</v>
      </c>
      <c r="O164" t="str">
        <f>IF(OR(Cases!C164="A",Cases!C164="B",Cases!C164="C",Cases!C164="E",Cases!C164="F",Cases!C164="I",Cases!C164="J",Cases!C164="K",Cases!C164="L",Cases!C164="Q"),"EUR","HUF")</f>
        <v>EUR</v>
      </c>
      <c r="P164" s="5" t="str">
        <f t="shared" si="14"/>
        <v>1.3</v>
      </c>
      <c r="Q164" t="str">
        <f>IF(Cases!I164="Y","INTC","")</f>
        <v/>
      </c>
      <c r="R164" t="str">
        <f>IF(OR(Cases!C164="K",Cases!C164="L"),IF(M164="DA",Accounts!B$1,CONCATENATE(
IF(B164="EB",Accounts!D$1,""
),IF(B164="EL",Accounts!F$1,""
),IF(AND(B164="OA",Cases!B164="3"),Accounts!F$1,""
),IF(AND(B164="OA",Cases!B164="Z"),Accounts!D$1,""
)
)
),IF(OR(Cases!C164="B",Cases!C164="I",Cases!C164="O",Cases!C164="J",Cases!C164="H"),IF(M164="DA",Accounts!B$4,CONCATENATE(
IF(B164="EB",Accounts!D$4,""
),IF(B164="EL",Accounts!F$4,""
),IF(AND(B164="OA",Cases!B164="3"),Accounts!F$4,""
),IF(AND(B164="OA",Cases!B164="Z"),Accounts!D$4,""
)
)
),IF(OR(Cases!C164="D",Cases!C164="G",Cases!C164="O",Cases!C164="H",Cases!C164="M",AND(Cases!D164="I",Cases!C164="C"),AND(Cases!D164="I",Cases!C164="F")),IF(M164="DA",Accounts!B$3,CONCATENATE(
IF(B164="EB",Accounts!D$3,""
),IF(B164="EL",Accounts!F$3,""
),IF(AND(B164="OA",Cases!B164="3"),Accounts!F$3,""
),IF(AND(B164="OA",Cases!B164="Z"),Accounts!D$3,""
)
)
),IF(M164="DA",Accounts!B$12,CONCATENATE(
IF(B164="EB",Accounts!D$12,""
),IF(B164="EL",Accounts!F$12,""
),IF(AND(B164="OA",Cases!B164="3"),Accounts!F$12,""
),IF(AND(B164="OA",Cases!B164="Z"),Accounts!D$12,""
)
)
)
)
))</f>
        <v>UPC Magyarország</v>
      </c>
      <c r="S164" t="str">
        <f>IF(OR(Cases!C164="K",Cases!C164="L"),IF(M164="DA",Accounts!C$1,CONCATENATE(
   IF(B164="EB",Accounts!E$1,""
   ),IF(B164="EL",Accounts!G$1,""
   ),IF(AND(B164="OA",Cases!B164="3"),Accounts!G$1,""
   ),IF(AND(B164="OA",Cases!B164="Z"),Accounts!E$1,""
   )
  )
 ),IF(OR(Cases!C164="B",Cases!C164="I",Cases!C164="O",Cases!C164="J",Cases!C164="H"),IF(M164="DA",Accounts!C$4,CONCATENATE(
   IF(B164="EB",Accounts!E$4,""
   ),IF(B164="EL",Accounts!G$4,""
   ),IF(AND(B164="OA",Cases!B164="3"),Accounts!G$4,""
   ),IF(AND(B164="OA",Cases!B164="Z"),Accounts!E$4,""
   )
  )
 ),IF(OR(Cases!C164="D",Cases!C164="G",Cases!C164="O",Cases!C164="H",Cases!C164="M",AND(Cases!D164="I",Cases!C164="C"),AND(Cases!D164="I",Cases!C164="F")),IF(M164="DA",Accounts!C$3,CONCATENATE(
   IF(B164="EB",Accounts!E$3,""
   ),IF(B164="EL",Accounts!G$3,""
   ),IF(AND(B164="OA",Cases!B164="3"),Accounts!G$3,""
   ),IF(AND(B164="OA",Cases!B164="Z"),Accounts!E$3,""
   )
  )
 ),IF(M164="DA",Accounts!C$12,CONCATENATE(
   IF(B164="EB",Accounts!E$12,""
   ),IF(B164="EL",Accounts!G$12,""
   ),IF(AND(B164="OA",Cases!B164="3"),Accounts!G$12,""
   ),IF(AND(B164="OA",Cases!B164="Z"),Accounts!E$12,""
   )
  )
 )
)
))</f>
        <v>HU78104100220021994330000100</v>
      </c>
      <c r="T164" t="str">
        <f>IF(Cases!F164="SHA","SLEV",IF(Cases!F164="OUR","DEBT",IF(Cases!F164="BEN","CRED","")))</f>
        <v/>
      </c>
      <c r="U164" s="5" t="str">
        <f>IF(Cases!H164="N","Instrukciók","")</f>
        <v>Instrukciók</v>
      </c>
      <c r="V164" s="5" t="str">
        <f>IF(Cases!E164="I","URGP","")</f>
        <v/>
      </c>
      <c r="W164" t="str">
        <f>Cases!L164</f>
        <v>Közl-131 -Elektra/Ebank KKV-KötelezettSzla HUF-FCY-Bankon belüli átutalás-Konverziós-KöltsVis Nincs</v>
      </c>
    </row>
    <row r="165" spans="1:23" x14ac:dyDescent="0.3">
      <c r="A165" t="str">
        <f>CONCATENATE(IF(B165="EB",CONCATENATE(IF(Cases!B165&lt;&gt;"7","EBNG","EBNL"),TEXT(Refszámok!$B$1+ROW()-2,"000000000000")),""),IF(B165="EL",CONCATENATE("E",TEXT(Refszámok!$B$2+ROW()-2,"0000000000"),"00001"),""),IF(B165="OA",CONCATENATE("EBNGOA",TEXT(Refszámok!$B$3+ROW()-2,"0000000000")),""))</f>
        <v>E000010116400001</v>
      </c>
      <c r="B165" t="str">
        <f>CONCATENATE(IF(Cases!B165="E","EL",""),IF(Cases!B165="B","EB",""),IF(Cases!B165="Q","EB",""),IF(Cases!B165="7","EB",""),IF(Cases!B165="Z","OA",""),IF(Cases!B165="3","OA",""))</f>
        <v>EL</v>
      </c>
      <c r="C165" t="str">
        <f t="shared" si="10"/>
        <v>E000010116400001</v>
      </c>
      <c r="D165" t="str">
        <f>IF(Cases!K165="Y","2018-11-10","")</f>
        <v/>
      </c>
      <c r="E165" s="5" t="str">
        <f>IF(Cases!C165="Q","BANKKÁRTYA ELSZ",IF(OR(Cases!C165="A",Cases!C165="E",Cases!C165="B",Cases!C165="K",Cases!C165="M"),CONCATENATE(IF(B165="EB",Accounts!B$7,""),IF(B165="EL",Accounts!B$8,""),IF(AND(B165="OA",Cases!B165="3"),Accounts!B$8,""),IF(AND(B165="OA",Cases!B165="Z"),Accounts!B$7,"")),CONCATENATE(IF(B165="EB",Accounts!B$9,""),IF(B165="EL",Accounts!B$10,""),IF(AND(B165="OA",Cases!B165="3"),Accounts!B$10,""),IF(AND(B165="OA",Cases!B165="Z"),Accounts!B$9,""))))</f>
        <v>Electra számlatípus-művelettípus ts</v>
      </c>
      <c r="F165" s="5" t="str">
        <f>IF(Cases!C165="Q","0983731042101",IF(OR(Cases!C165="A",Cases!C165="E",Cases!C165="B",Cases!C165="K",Cases!C165="M"),CONCATENATE(IF(B165="EB",Accounts!C$7,""),IF(B165="EL",Accounts!C$8,""),IF(AND(B165="OA",Cases!B165="3"),Accounts!C$8,""),IF(AND(B165="OA",Cases!B165="Z"),Accounts!C$7,"")),CONCATENATE(IF(B165="EB",Accounts!C$9,""),IF(B165="EL",Accounts!C$10,""),IF(AND(B165="OA",Cases!B165="3"),Accounts!C$10,""),IF(AND(B165="OA",Cases!B165="Z"),Accounts!C$9,""))))</f>
        <v>00021018F0100</v>
      </c>
      <c r="G165" t="s">
        <v>17</v>
      </c>
      <c r="H165" s="5" t="str">
        <f t="shared" si="11"/>
        <v>Electra számlatípus-művelettípus ts</v>
      </c>
      <c r="I165" t="s">
        <v>18</v>
      </c>
      <c r="J165" t="str">
        <f t="shared" si="12"/>
        <v>E000010116400001</v>
      </c>
      <c r="K165" t="str">
        <f t="shared" si="13"/>
        <v>E000010116400001</v>
      </c>
      <c r="L165" s="2" t="s">
        <v>22</v>
      </c>
      <c r="M165" s="2" t="str">
        <f>IF(OR(Cases!C165="A",Cases!C165="C",Cases!C165="G",Cases!C165="J",Cases!C165="O"),"DV","DA")</f>
        <v>DA</v>
      </c>
      <c r="N165" t="s">
        <v>1207</v>
      </c>
      <c r="O165" t="str">
        <f>IF(OR(Cases!C165="A",Cases!C165="B",Cases!C165="C",Cases!C165="E",Cases!C165="F",Cases!C165="I",Cases!C165="J",Cases!C165="K",Cases!C165="L",Cases!C165="Q"),"EUR","HUF")</f>
        <v>EUR</v>
      </c>
      <c r="P165" s="5" t="str">
        <f t="shared" si="14"/>
        <v>1.3</v>
      </c>
      <c r="Q165" t="str">
        <f>IF(Cases!I165="Y","INTC","")</f>
        <v/>
      </c>
      <c r="R165" t="str">
        <f>IF(OR(Cases!C165="K",Cases!C165="L"),IF(M165="DA",Accounts!B$1,CONCATENATE(
IF(B165="EB",Accounts!D$1,""
),IF(B165="EL",Accounts!F$1,""
),IF(AND(B165="OA",Cases!B165="3"),Accounts!F$1,""
),IF(AND(B165="OA",Cases!B165="Z"),Accounts!D$1,""
)
)
),IF(OR(Cases!C165="B",Cases!C165="I",Cases!C165="O",Cases!C165="J",Cases!C165="H"),IF(M165="DA",Accounts!B$4,CONCATENATE(
IF(B165="EB",Accounts!D$4,""
),IF(B165="EL",Accounts!F$4,""
),IF(AND(B165="OA",Cases!B165="3"),Accounts!F$4,""
),IF(AND(B165="OA",Cases!B165="Z"),Accounts!D$4,""
)
)
),IF(OR(Cases!C165="D",Cases!C165="G",Cases!C165="O",Cases!C165="H",Cases!C165="M",AND(Cases!D165="I",Cases!C165="C"),AND(Cases!D165="I",Cases!C165="F")),IF(M165="DA",Accounts!B$3,CONCATENATE(
IF(B165="EB",Accounts!D$3,""
),IF(B165="EL",Accounts!F$3,""
),IF(AND(B165="OA",Cases!B165="3"),Accounts!F$3,""
),IF(AND(B165="OA",Cases!B165="Z"),Accounts!D$3,""
)
)
),IF(M165="DA",Accounts!B$12,CONCATENATE(
IF(B165="EB",Accounts!D$12,""
),IF(B165="EL",Accounts!F$12,""
),IF(AND(B165="OA",Cases!B165="3"),Accounts!F$12,""
),IF(AND(B165="OA",Cases!B165="Z"),Accounts!D$12,""
)
)
)
)
))</f>
        <v>UPC Magyarország</v>
      </c>
      <c r="S165" t="str">
        <f>IF(OR(Cases!C165="K",Cases!C165="L"),IF(M165="DA",Accounts!C$1,CONCATENATE(
   IF(B165="EB",Accounts!E$1,""
   ),IF(B165="EL",Accounts!G$1,""
   ),IF(AND(B165="OA",Cases!B165="3"),Accounts!G$1,""
   ),IF(AND(B165="OA",Cases!B165="Z"),Accounts!E$1,""
   )
  )
 ),IF(OR(Cases!C165="B",Cases!C165="I",Cases!C165="O",Cases!C165="J",Cases!C165="H"),IF(M165="DA",Accounts!C$4,CONCATENATE(
   IF(B165="EB",Accounts!E$4,""
   ),IF(B165="EL",Accounts!G$4,""
   ),IF(AND(B165="OA",Cases!B165="3"),Accounts!G$4,""
   ),IF(AND(B165="OA",Cases!B165="Z"),Accounts!E$4,""
   )
  )
 ),IF(OR(Cases!C165="D",Cases!C165="G",Cases!C165="O",Cases!C165="H",Cases!C165="M",AND(Cases!D165="I",Cases!C165="C"),AND(Cases!D165="I",Cases!C165="F")),IF(M165="DA",Accounts!C$3,CONCATENATE(
   IF(B165="EB",Accounts!E$3,""
   ),IF(B165="EL",Accounts!G$3,""
   ),IF(AND(B165="OA",Cases!B165="3"),Accounts!G$3,""
   ),IF(AND(B165="OA",Cases!B165="Z"),Accounts!E$3,""
   )
  )
 ),IF(M165="DA",Accounts!C$12,CONCATENATE(
   IF(B165="EB",Accounts!E$12,""
   ),IF(B165="EL",Accounts!G$12,""
   ),IF(AND(B165="OA",Cases!B165="3"),Accounts!G$12,""
   ),IF(AND(B165="OA",Cases!B165="Z"),Accounts!E$12,""
   )
  )
 )
)
))</f>
        <v>HU78104100220021994330000100</v>
      </c>
      <c r="T165" t="str">
        <f>IF(Cases!F165="SHA","SLEV",IF(Cases!F165="OUR","DEBT",IF(Cases!F165="BEN","CRED","")))</f>
        <v/>
      </c>
      <c r="U165" s="5" t="str">
        <f>IF(Cases!H165="N","Instrukciók","")</f>
        <v>Instrukciók</v>
      </c>
      <c r="V165" s="5" t="str">
        <f>IF(Cases!E165="I","URGP","")</f>
        <v>URGP</v>
      </c>
      <c r="W165" t="str">
        <f>Cases!L165</f>
        <v>Közl-133 -Elektra/Ebank KKV-KötelezettSzla HUF-FCY-Bankon belüli átutalás-Konverziós-Sürgős/AzonKonv-KöltsVis Nincs</v>
      </c>
    </row>
    <row r="166" spans="1:23" x14ac:dyDescent="0.3">
      <c r="A166" t="str">
        <f>CONCATENATE(IF(B166="EB",CONCATENATE(IF(Cases!B166&lt;&gt;"7","EBNG","EBNL"),TEXT(Refszámok!$B$1+ROW()-2,"000000000000")),""),IF(B166="EL",CONCATENATE("E",TEXT(Refszámok!$B$2+ROW()-2,"0000000000"),"00001"),""),IF(B166="OA",CONCATENATE("EBNGOA",TEXT(Refszámok!$B$3+ROW()-2,"0000000000")),""))</f>
        <v>E000010116500001</v>
      </c>
      <c r="B166" t="str">
        <f>CONCATENATE(IF(Cases!B166="E","EL",""),IF(Cases!B166="B","EB",""),IF(Cases!B166="Q","EB",""),IF(Cases!B166="7","EB",""),IF(Cases!B166="Z","OA",""),IF(Cases!B166="3","OA",""))</f>
        <v>EL</v>
      </c>
      <c r="C166" t="str">
        <f t="shared" si="10"/>
        <v>E000010116500001</v>
      </c>
      <c r="D166" t="str">
        <f>IF(Cases!K166="Y","2018-11-10","")</f>
        <v/>
      </c>
      <c r="E166" s="5" t="str">
        <f>IF(Cases!C166="Q","BANKKÁRTYA ELSZ",IF(OR(Cases!C166="A",Cases!C166="E",Cases!C166="B",Cases!C166="K",Cases!C166="M"),CONCATENATE(IF(B166="EB",Accounts!B$7,""),IF(B166="EL",Accounts!B$8,""),IF(AND(B166="OA",Cases!B166="3"),Accounts!B$8,""),IF(AND(B166="OA",Cases!B166="Z"),Accounts!B$7,"")),CONCATENATE(IF(B166="EB",Accounts!B$9,""),IF(B166="EL",Accounts!B$10,""),IF(AND(B166="OA",Cases!B166="3"),Accounts!B$10,""),IF(AND(B166="OA",Cases!B166="Z"),Accounts!B$9,""))))</f>
        <v>Electra számlatípus-művelettípus EUR</v>
      </c>
      <c r="F166" s="5" t="str">
        <f>IF(Cases!C166="Q","0983731042101",IF(OR(Cases!C166="A",Cases!C166="E",Cases!C166="B",Cases!C166="K",Cases!C166="M"),CONCATENATE(IF(B166="EB",Accounts!C$7,""),IF(B166="EL",Accounts!C$8,""),IF(AND(B166="OA",Cases!B166="3"),Accounts!C$8,""),IF(AND(B166="OA",Cases!B166="Z"),Accounts!C$7,"")),CONCATENATE(IF(B166="EB",Accounts!C$9,""),IF(B166="EL",Accounts!C$10,""),IF(AND(B166="OA",Cases!B166="3"),Accounts!C$10,""),IF(AND(B166="OA",Cases!B166="Z"),Accounts!C$9,""))))</f>
        <v>00021018F0119</v>
      </c>
      <c r="G166" t="s">
        <v>17</v>
      </c>
      <c r="H166" s="5" t="str">
        <f t="shared" si="11"/>
        <v>Electra számlatípus-művelettípus EUR</v>
      </c>
      <c r="I166" t="s">
        <v>18</v>
      </c>
      <c r="J166" t="str">
        <f t="shared" si="12"/>
        <v>E000010116500001</v>
      </c>
      <c r="K166" t="str">
        <f t="shared" si="13"/>
        <v>E000010116500001</v>
      </c>
      <c r="L166" s="2" t="s">
        <v>22</v>
      </c>
      <c r="M166" s="2" t="str">
        <f>IF(OR(Cases!C166="A",Cases!C166="C",Cases!C166="G",Cases!C166="J",Cases!C166="O"),"DV","DA")</f>
        <v>DV</v>
      </c>
      <c r="N166" t="s">
        <v>1207</v>
      </c>
      <c r="O166" t="str">
        <f>IF(OR(Cases!C166="A",Cases!C166="B",Cases!C166="C",Cases!C166="E",Cases!C166="F",Cases!C166="I",Cases!C166="J",Cases!C166="K",Cases!C166="L",Cases!C166="Q"),"EUR","HUF")</f>
        <v>EUR</v>
      </c>
      <c r="P166" s="5" t="str">
        <f t="shared" si="14"/>
        <v>1.3</v>
      </c>
      <c r="Q166" t="str">
        <f>IF(Cases!I166="Y","INTC","")</f>
        <v/>
      </c>
      <c r="R166" t="str">
        <f>IF(OR(Cases!C166="K",Cases!C166="L"),IF(M166="DA",Accounts!B$1,CONCATENATE(
IF(B166="EB",Accounts!D$1,""
),IF(B166="EL",Accounts!F$1,""
),IF(AND(B166="OA",Cases!B166="3"),Accounts!F$1,""
),IF(AND(B166="OA",Cases!B166="Z"),Accounts!D$1,""
)
)
),IF(OR(Cases!C166="B",Cases!C166="I",Cases!C166="O",Cases!C166="J",Cases!C166="H"),IF(M166="DA",Accounts!B$4,CONCATENATE(
IF(B166="EB",Accounts!D$4,""
),IF(B166="EL",Accounts!F$4,""
),IF(AND(B166="OA",Cases!B166="3"),Accounts!F$4,""
),IF(AND(B166="OA",Cases!B166="Z"),Accounts!D$4,""
)
)
),IF(OR(Cases!C166="D",Cases!C166="G",Cases!C166="O",Cases!C166="H",Cases!C166="M",AND(Cases!D166="I",Cases!C166="C"),AND(Cases!D166="I",Cases!C166="F")),IF(M166="DA",Accounts!B$3,CONCATENATE(
IF(B166="EB",Accounts!D$3,""
),IF(B166="EL",Accounts!F$3,""
),IF(AND(B166="OA",Cases!B166="3"),Accounts!F$3,""
),IF(AND(B166="OA",Cases!B166="Z"),Accounts!D$3,""
)
)
),IF(M166="DA",Accounts!B$12,CONCATENATE(
IF(B166="EB",Accounts!D$12,""
),IF(B166="EL",Accounts!F$12,""
),IF(AND(B166="OA",Cases!B166="3"),Accounts!F$12,""
),IF(AND(B166="OA",Cases!B166="Z"),Accounts!D$12,""
)
)
)
)
))</f>
        <v>Electra számlatípus Arksys</v>
      </c>
      <c r="S166" t="str">
        <f>IF(OR(Cases!C166="K",Cases!C166="L"),IF(M166="DA",Accounts!C$1,CONCATENATE(
   IF(B166="EB",Accounts!E$1,""
   ),IF(B166="EL",Accounts!G$1,""
   ),IF(AND(B166="OA",Cases!B166="3"),Accounts!G$1,""
   ),IF(AND(B166="OA",Cases!B166="Z"),Accounts!E$1,""
   )
  )
 ),IF(OR(Cases!C166="B",Cases!C166="I",Cases!C166="O",Cases!C166="J",Cases!C166="H"),IF(M166="DA",Accounts!C$4,CONCATENATE(
   IF(B166="EB",Accounts!E$4,""
   ),IF(B166="EL",Accounts!G$4,""
   ),IF(AND(B166="OA",Cases!B166="3"),Accounts!G$4,""
   ),IF(AND(B166="OA",Cases!B166="Z"),Accounts!E$4,""
   )
  )
 ),IF(OR(Cases!C166="D",Cases!C166="G",Cases!C166="O",Cases!C166="H",Cases!C166="M",AND(Cases!D166="I",Cases!C166="C"),AND(Cases!D166="I",Cases!C166="F")),IF(M166="DA",Accounts!C$3,CONCATENATE(
   IF(B166="EB",Accounts!E$3,""
   ),IF(B166="EL",Accounts!G$3,""
   ),IF(AND(B166="OA",Cases!B166="3"),Accounts!G$3,""
   ),IF(AND(B166="OA",Cases!B166="Z"),Accounts!E$3,""
   )
  )
 ),IF(M166="DA",Accounts!C$12,CONCATENATE(
   IF(B166="EB",Accounts!E$12,""
   ),IF(B166="EL",Accounts!G$12,""
   ),IF(AND(B166="OA",Cases!B166="3"),Accounts!G$12,""
   ),IF(AND(B166="OA",Cases!B166="Z"),Accounts!E$12,""
   )
  )
 )
)
))</f>
        <v>HU51104075017811100019080840</v>
      </c>
      <c r="T166" t="str">
        <f>IF(Cases!F166="SHA","SLEV",IF(Cases!F166="OUR","DEBT",IF(Cases!F166="BEN","CRED","")))</f>
        <v/>
      </c>
      <c r="U166" s="5" t="str">
        <f>IF(Cases!H166="N","Instrukciók","")</f>
        <v>Instrukciók</v>
      </c>
      <c r="V166" s="5" t="str">
        <f>IF(Cases!E166="I","URGP","")</f>
        <v/>
      </c>
      <c r="W166" t="str">
        <f>Cases!L166</f>
        <v>Közl-152 -Elektra/Ebank KKV-KötelezettSzla FCY-FCY Bankon belüli átvezetés-Konverziós-KöltsVis Nincs</v>
      </c>
    </row>
    <row r="167" spans="1:23" x14ac:dyDescent="0.3">
      <c r="A167" t="str">
        <f>CONCATENATE(IF(B167="EB",CONCATENATE(IF(Cases!B167&lt;&gt;"7","EBNG","EBNL"),TEXT(Refszámok!$B$1+ROW()-2,"000000000000")),""),IF(B167="EL",CONCATENATE("E",TEXT(Refszámok!$B$2+ROW()-2,"0000000000"),"00001"),""),IF(B167="OA",CONCATENATE("EBNGOA",TEXT(Refszámok!$B$3+ROW()-2,"0000000000")),""))</f>
        <v>E000010116600001</v>
      </c>
      <c r="B167" t="str">
        <f>CONCATENATE(IF(Cases!B167="E","EL",""),IF(Cases!B167="B","EB",""),IF(Cases!B167="Q","EB",""),IF(Cases!B167="7","EB",""),IF(Cases!B167="Z","OA",""),IF(Cases!B167="3","OA",""))</f>
        <v>EL</v>
      </c>
      <c r="C167" t="str">
        <f t="shared" si="10"/>
        <v>E000010116600001</v>
      </c>
      <c r="D167" t="str">
        <f>IF(Cases!K167="Y","2018-11-10","")</f>
        <v/>
      </c>
      <c r="E167" s="5" t="str">
        <f>IF(Cases!C167="Q","BANKKÁRTYA ELSZ",IF(OR(Cases!C167="A",Cases!C167="E",Cases!C167="B",Cases!C167="K",Cases!C167="M"),CONCATENATE(IF(B167="EB",Accounts!B$7,""),IF(B167="EL",Accounts!B$8,""),IF(AND(B167="OA",Cases!B167="3"),Accounts!B$8,""),IF(AND(B167="OA",Cases!B167="Z"),Accounts!B$7,"")),CONCATENATE(IF(B167="EB",Accounts!B$9,""),IF(B167="EL",Accounts!B$10,""),IF(AND(B167="OA",Cases!B167="3"),Accounts!B$10,""),IF(AND(B167="OA",Cases!B167="Z"),Accounts!B$9,""))))</f>
        <v>Electra számlatípus-művelettípus EUR</v>
      </c>
      <c r="F167" s="5" t="str">
        <f>IF(Cases!C167="Q","0983731042101",IF(OR(Cases!C167="A",Cases!C167="E",Cases!C167="B",Cases!C167="K",Cases!C167="M"),CONCATENATE(IF(B167="EB",Accounts!C$7,""),IF(B167="EL",Accounts!C$8,""),IF(AND(B167="OA",Cases!B167="3"),Accounts!C$8,""),IF(AND(B167="OA",Cases!B167="Z"),Accounts!C$7,"")),CONCATENATE(IF(B167="EB",Accounts!C$9,""),IF(B167="EL",Accounts!C$10,""),IF(AND(B167="OA",Cases!B167="3"),Accounts!C$10,""),IF(AND(B167="OA",Cases!B167="Z"),Accounts!C$9,""))))</f>
        <v>00021018F0119</v>
      </c>
      <c r="G167" t="s">
        <v>17</v>
      </c>
      <c r="H167" s="5" t="str">
        <f t="shared" si="11"/>
        <v>Electra számlatípus-művelettípus EUR</v>
      </c>
      <c r="I167" t="s">
        <v>18</v>
      </c>
      <c r="J167" t="str">
        <f t="shared" si="12"/>
        <v>E000010116600001</v>
      </c>
      <c r="K167" t="str">
        <f t="shared" si="13"/>
        <v>E000010116600001</v>
      </c>
      <c r="L167" s="2" t="s">
        <v>22</v>
      </c>
      <c r="M167" s="2" t="str">
        <f>IF(OR(Cases!C167="A",Cases!C167="C",Cases!C167="G",Cases!C167="J",Cases!C167="O"),"DV","DA")</f>
        <v>DA</v>
      </c>
      <c r="N167" t="s">
        <v>1207</v>
      </c>
      <c r="O167" t="str">
        <f>IF(OR(Cases!C167="A",Cases!C167="B",Cases!C167="C",Cases!C167="E",Cases!C167="F",Cases!C167="I",Cases!C167="J",Cases!C167="K",Cases!C167="L",Cases!C167="Q"),"EUR","HUF")</f>
        <v>EUR</v>
      </c>
      <c r="P167" s="5" t="str">
        <f t="shared" si="14"/>
        <v>1.3</v>
      </c>
      <c r="Q167" t="str">
        <f>IF(Cases!I167="Y","INTC","")</f>
        <v/>
      </c>
      <c r="R167" t="str">
        <f>IF(OR(Cases!C167="K",Cases!C167="L"),IF(M167="DA",Accounts!B$1,CONCATENATE(
IF(B167="EB",Accounts!D$1,""
),IF(B167="EL",Accounts!F$1,""
),IF(AND(B167="OA",Cases!B167="3"),Accounts!F$1,""
),IF(AND(B167="OA",Cases!B167="Z"),Accounts!D$1,""
)
)
),IF(OR(Cases!C167="B",Cases!C167="I",Cases!C167="O",Cases!C167="J",Cases!C167="H"),IF(M167="DA",Accounts!B$4,CONCATENATE(
IF(B167="EB",Accounts!D$4,""
),IF(B167="EL",Accounts!F$4,""
),IF(AND(B167="OA",Cases!B167="3"),Accounts!F$4,""
),IF(AND(B167="OA",Cases!B167="Z"),Accounts!D$4,""
)
)
),IF(OR(Cases!C167="D",Cases!C167="G",Cases!C167="O",Cases!C167="H",Cases!C167="M",AND(Cases!D167="I",Cases!C167="C"),AND(Cases!D167="I",Cases!C167="F")),IF(M167="DA",Accounts!B$3,CONCATENATE(
IF(B167="EB",Accounts!D$3,""
),IF(B167="EL",Accounts!F$3,""
),IF(AND(B167="OA",Cases!B167="3"),Accounts!F$3,""
),IF(AND(B167="OA",Cases!B167="Z"),Accounts!D$3,""
)
)
),IF(M167="DA",Accounts!B$12,CONCATENATE(
IF(B167="EB",Accounts!D$12,""
),IF(B167="EL",Accounts!F$12,""
),IF(AND(B167="OA",Cases!B167="3"),Accounts!F$12,""
),IF(AND(B167="OA",Cases!B167="Z"),Accounts!D$12,""
)
)
)
)
))</f>
        <v>UPC Magyarország</v>
      </c>
      <c r="S167" t="str">
        <f>IF(OR(Cases!C167="K",Cases!C167="L"),IF(M167="DA",Accounts!C$1,CONCATENATE(
   IF(B167="EB",Accounts!E$1,""
   ),IF(B167="EL",Accounts!G$1,""
   ),IF(AND(B167="OA",Cases!B167="3"),Accounts!G$1,""
   ),IF(AND(B167="OA",Cases!B167="Z"),Accounts!E$1,""
   )
  )
 ),IF(OR(Cases!C167="B",Cases!C167="I",Cases!C167="O",Cases!C167="J",Cases!C167="H"),IF(M167="DA",Accounts!C$4,CONCATENATE(
   IF(B167="EB",Accounts!E$4,""
   ),IF(B167="EL",Accounts!G$4,""
   ),IF(AND(B167="OA",Cases!B167="3"),Accounts!G$4,""
   ),IF(AND(B167="OA",Cases!B167="Z"),Accounts!E$4,""
   )
  )
 ),IF(OR(Cases!C167="D",Cases!C167="G",Cases!C167="O",Cases!C167="H",Cases!C167="M",AND(Cases!D167="I",Cases!C167="C"),AND(Cases!D167="I",Cases!C167="F")),IF(M167="DA",Accounts!C$3,CONCATENATE(
   IF(B167="EB",Accounts!E$3,""
   ),IF(B167="EL",Accounts!G$3,""
   ),IF(AND(B167="OA",Cases!B167="3"),Accounts!G$3,""
   ),IF(AND(B167="OA",Cases!B167="Z"),Accounts!E$3,""
   )
  )
 ),IF(M167="DA",Accounts!C$12,CONCATENATE(
   IF(B167="EB",Accounts!E$12,""
   ),IF(B167="EL",Accounts!G$12,""
   ),IF(AND(B167="OA",Cases!B167="3"),Accounts!G$12,""
   ),IF(AND(B167="OA",Cases!B167="Z"),Accounts!E$12,""
   )
  )
 )
)
))</f>
        <v>HU78104100220021994330000100</v>
      </c>
      <c r="T167" t="str">
        <f>IF(Cases!F167="SHA","SLEV",IF(Cases!F167="OUR","DEBT",IF(Cases!F167="BEN","CRED","")))</f>
        <v/>
      </c>
      <c r="U167" s="5" t="str">
        <f>IF(Cases!H167="N","Instrukciók","")</f>
        <v>Instrukciók</v>
      </c>
      <c r="V167" s="5" t="str">
        <f>IF(Cases!E167="I","URGP","")</f>
        <v/>
      </c>
      <c r="W167" t="str">
        <f>Cases!L167</f>
        <v>Közl-153 -Elektra/Ebank KKV-KötelezettSzla FCY-FCY-Bankon belüli átutalás-Konverziós-KöltsVis Nincs</v>
      </c>
    </row>
    <row r="168" spans="1:23" x14ac:dyDescent="0.3">
      <c r="A168" t="str">
        <f>CONCATENATE(IF(B168="EB",CONCATENATE(IF(Cases!B168&lt;&gt;"7","EBNG","EBNL"),TEXT(Refszámok!$B$1+ROW()-2,"000000000000")),""),IF(B168="EL",CONCATENATE("E",TEXT(Refszámok!$B$2+ROW()-2,"0000000000"),"00001"),""),IF(B168="OA",CONCATENATE("EBNGOA",TEXT(Refszámok!$B$3+ROW()-2,"0000000000")),""))</f>
        <v>E000010116700001</v>
      </c>
      <c r="B168" t="str">
        <f>CONCATENATE(IF(Cases!B168="E","EL",""),IF(Cases!B168="B","EB",""),IF(Cases!B168="Q","EB",""),IF(Cases!B168="7","EB",""),IF(Cases!B168="Z","OA",""),IF(Cases!B168="3","OA",""))</f>
        <v>EL</v>
      </c>
      <c r="C168" t="str">
        <f t="shared" si="10"/>
        <v>E000010116700001</v>
      </c>
      <c r="D168" t="str">
        <f>IF(Cases!K168="Y","2018-11-10","")</f>
        <v/>
      </c>
      <c r="E168" s="5" t="str">
        <f>IF(Cases!C168="Q","BANKKÁRTYA ELSZ",IF(OR(Cases!C168="A",Cases!C168="E",Cases!C168="B",Cases!C168="K",Cases!C168="M"),CONCATENATE(IF(B168="EB",Accounts!B$7,""),IF(B168="EL",Accounts!B$8,""),IF(AND(B168="OA",Cases!B168="3"),Accounts!B$8,""),IF(AND(B168="OA",Cases!B168="Z"),Accounts!B$7,"")),CONCATENATE(IF(B168="EB",Accounts!B$9,""),IF(B168="EL",Accounts!B$10,""),IF(AND(B168="OA",Cases!B168="3"),Accounts!B$10,""),IF(AND(B168="OA",Cases!B168="Z"),Accounts!B$9,""))))</f>
        <v>Electra számlatípus-művelettípus EUR</v>
      </c>
      <c r="F168" s="5" t="str">
        <f>IF(Cases!C168="Q","0983731042101",IF(OR(Cases!C168="A",Cases!C168="E",Cases!C168="B",Cases!C168="K",Cases!C168="M"),CONCATENATE(IF(B168="EB",Accounts!C$7,""),IF(B168="EL",Accounts!C$8,""),IF(AND(B168="OA",Cases!B168="3"),Accounts!C$8,""),IF(AND(B168="OA",Cases!B168="Z"),Accounts!C$7,"")),CONCATENATE(IF(B168="EB",Accounts!C$9,""),IF(B168="EL",Accounts!C$10,""),IF(AND(B168="OA",Cases!B168="3"),Accounts!C$10,""),IF(AND(B168="OA",Cases!B168="Z"),Accounts!C$9,""))))</f>
        <v>00021018F0119</v>
      </c>
      <c r="G168" t="s">
        <v>17</v>
      </c>
      <c r="H168" s="5" t="str">
        <f t="shared" si="11"/>
        <v>Electra számlatípus-művelettípus EUR</v>
      </c>
      <c r="I168" t="s">
        <v>18</v>
      </c>
      <c r="J168" t="str">
        <f t="shared" si="12"/>
        <v>E000010116700001</v>
      </c>
      <c r="K168" t="str">
        <f t="shared" si="13"/>
        <v>E000010116700001</v>
      </c>
      <c r="L168" s="2" t="s">
        <v>22</v>
      </c>
      <c r="M168" s="2" t="str">
        <f>IF(OR(Cases!C168="A",Cases!C168="C",Cases!C168="G",Cases!C168="J",Cases!C168="O"),"DV","DA")</f>
        <v>DV</v>
      </c>
      <c r="N168" t="s">
        <v>1207</v>
      </c>
      <c r="O168" t="str">
        <f>IF(OR(Cases!C168="A",Cases!C168="B",Cases!C168="C",Cases!C168="E",Cases!C168="F",Cases!C168="I",Cases!C168="J",Cases!C168="K",Cases!C168="L",Cases!C168="Q"),"EUR","HUF")</f>
        <v>EUR</v>
      </c>
      <c r="P168" s="5" t="str">
        <f t="shared" si="14"/>
        <v>1.3</v>
      </c>
      <c r="Q168" t="str">
        <f>IF(Cases!I168="Y","INTC","")</f>
        <v/>
      </c>
      <c r="R168" t="str">
        <f>IF(OR(Cases!C168="K",Cases!C168="L"),IF(M168="DA",Accounts!B$1,CONCATENATE(
IF(B168="EB",Accounts!D$1,""
),IF(B168="EL",Accounts!F$1,""
),IF(AND(B168="OA",Cases!B168="3"),Accounts!F$1,""
),IF(AND(B168="OA",Cases!B168="Z"),Accounts!D$1,""
)
)
),IF(OR(Cases!C168="B",Cases!C168="I",Cases!C168="O",Cases!C168="J",Cases!C168="H"),IF(M168="DA",Accounts!B$4,CONCATENATE(
IF(B168="EB",Accounts!D$4,""
),IF(B168="EL",Accounts!F$4,""
),IF(AND(B168="OA",Cases!B168="3"),Accounts!F$4,""
),IF(AND(B168="OA",Cases!B168="Z"),Accounts!D$4,""
)
)
),IF(OR(Cases!C168="D",Cases!C168="G",Cases!C168="O",Cases!C168="H",Cases!C168="M",AND(Cases!D168="I",Cases!C168="C"),AND(Cases!D168="I",Cases!C168="F")),IF(M168="DA",Accounts!B$3,CONCATENATE(
IF(B168="EB",Accounts!D$3,""
),IF(B168="EL",Accounts!F$3,""
),IF(AND(B168="OA",Cases!B168="3"),Accounts!F$3,""
),IF(AND(B168="OA",Cases!B168="Z"),Accounts!D$3,""
)
)
),IF(M168="DA",Accounts!B$12,CONCATENATE(
IF(B168="EB",Accounts!D$12,""
),IF(B168="EL",Accounts!F$12,""
),IF(AND(B168="OA",Cases!B168="3"),Accounts!F$12,""
),IF(AND(B168="OA",Cases!B168="Z"),Accounts!D$12,""
)
)
)
)
))</f>
        <v>Electra számlatípus Arksys</v>
      </c>
      <c r="S168" t="str">
        <f>IF(OR(Cases!C168="K",Cases!C168="L"),IF(M168="DA",Accounts!C$1,CONCATENATE(
   IF(B168="EB",Accounts!E$1,""
   ),IF(B168="EL",Accounts!G$1,""
   ),IF(AND(B168="OA",Cases!B168="3"),Accounts!G$1,""
   ),IF(AND(B168="OA",Cases!B168="Z"),Accounts!E$1,""
   )
  )
 ),IF(OR(Cases!C168="B",Cases!C168="I",Cases!C168="O",Cases!C168="J",Cases!C168="H"),IF(M168="DA",Accounts!C$4,CONCATENATE(
   IF(B168="EB",Accounts!E$4,""
   ),IF(B168="EL",Accounts!G$4,""
   ),IF(AND(B168="OA",Cases!B168="3"),Accounts!G$4,""
   ),IF(AND(B168="OA",Cases!B168="Z"),Accounts!E$4,""
   )
  )
 ),IF(OR(Cases!C168="D",Cases!C168="G",Cases!C168="O",Cases!C168="H",Cases!C168="M",AND(Cases!D168="I",Cases!C168="C"),AND(Cases!D168="I",Cases!C168="F")),IF(M168="DA",Accounts!C$3,CONCATENATE(
   IF(B168="EB",Accounts!E$3,""
   ),IF(B168="EL",Accounts!G$3,""
   ),IF(AND(B168="OA",Cases!B168="3"),Accounts!G$3,""
   ),IF(AND(B168="OA",Cases!B168="Z"),Accounts!E$3,""
   )
  )
 ),IF(M168="DA",Accounts!C$12,CONCATENATE(
   IF(B168="EB",Accounts!E$12,""
   ),IF(B168="EL",Accounts!G$12,""
   ),IF(AND(B168="OA",Cases!B168="3"),Accounts!G$12,""
   ),IF(AND(B168="OA",Cases!B168="Z"),Accounts!E$12,""
   )
  )
 )
)
))</f>
        <v>HU51104075017811100019080840</v>
      </c>
      <c r="T168" t="str">
        <f>IF(Cases!F168="SHA","SLEV",IF(Cases!F168="OUR","DEBT",IF(Cases!F168="BEN","CRED","")))</f>
        <v/>
      </c>
      <c r="U168" s="5" t="str">
        <f>IF(Cases!H168="N","Instrukciók","")</f>
        <v>Instrukciók</v>
      </c>
      <c r="V168" s="5" t="str">
        <f>IF(Cases!E168="I","URGP","")</f>
        <v>URGP</v>
      </c>
      <c r="W168" t="str">
        <f>Cases!L168</f>
        <v>Közl-154 -Elektra/Ebank KKV-KötelezettSzla FCY-FCY Bankon belüli átvezetés-Konverziós-Sürgős/AzonKonv-KöltsVis Nincs</v>
      </c>
    </row>
    <row r="169" spans="1:23" x14ac:dyDescent="0.3">
      <c r="A169" t="str">
        <f>CONCATENATE(IF(B169="EB",CONCATENATE(IF(Cases!B169&lt;&gt;"7","EBNG","EBNL"),TEXT(Refszámok!$B$1+ROW()-2,"000000000000")),""),IF(B169="EL",CONCATENATE("E",TEXT(Refszámok!$B$2+ROW()-2,"0000000000"),"00001"),""),IF(B169="OA",CONCATENATE("EBNGOA",TEXT(Refszámok!$B$3+ROW()-2,"0000000000")),""))</f>
        <v>E000010116800001</v>
      </c>
      <c r="B169" t="str">
        <f>CONCATENATE(IF(Cases!B169="E","EL",""),IF(Cases!B169="B","EB",""),IF(Cases!B169="Q","EB",""),IF(Cases!B169="7","EB",""),IF(Cases!B169="Z","OA",""),IF(Cases!B169="3","OA",""))</f>
        <v>EL</v>
      </c>
      <c r="C169" t="str">
        <f t="shared" si="10"/>
        <v>E000010116800001</v>
      </c>
      <c r="D169" t="str">
        <f>IF(Cases!K169="Y","2018-11-10","")</f>
        <v/>
      </c>
      <c r="E169" s="5" t="str">
        <f>IF(Cases!C169="Q","BANKKÁRTYA ELSZ",IF(OR(Cases!C169="A",Cases!C169="E",Cases!C169="B",Cases!C169="K",Cases!C169="M"),CONCATENATE(IF(B169="EB",Accounts!B$7,""),IF(B169="EL",Accounts!B$8,""),IF(AND(B169="OA",Cases!B169="3"),Accounts!B$8,""),IF(AND(B169="OA",Cases!B169="Z"),Accounts!B$7,"")),CONCATENATE(IF(B169="EB",Accounts!B$9,""),IF(B169="EL",Accounts!B$10,""),IF(AND(B169="OA",Cases!B169="3"),Accounts!B$10,""),IF(AND(B169="OA",Cases!B169="Z"),Accounts!B$9,""))))</f>
        <v>Electra számlatípus-művelettípus EUR</v>
      </c>
      <c r="F169" s="5" t="str">
        <f>IF(Cases!C169="Q","0983731042101",IF(OR(Cases!C169="A",Cases!C169="E",Cases!C169="B",Cases!C169="K",Cases!C169="M"),CONCATENATE(IF(B169="EB",Accounts!C$7,""),IF(B169="EL",Accounts!C$8,""),IF(AND(B169="OA",Cases!B169="3"),Accounts!C$8,""),IF(AND(B169="OA",Cases!B169="Z"),Accounts!C$7,"")),CONCATENATE(IF(B169="EB",Accounts!C$9,""),IF(B169="EL",Accounts!C$10,""),IF(AND(B169="OA",Cases!B169="3"),Accounts!C$10,""),IF(AND(B169="OA",Cases!B169="Z"),Accounts!C$9,""))))</f>
        <v>00021018F0119</v>
      </c>
      <c r="G169" t="s">
        <v>17</v>
      </c>
      <c r="H169" s="5" t="str">
        <f t="shared" si="11"/>
        <v>Electra számlatípus-művelettípus EUR</v>
      </c>
      <c r="I169" t="s">
        <v>18</v>
      </c>
      <c r="J169" t="str">
        <f t="shared" si="12"/>
        <v>E000010116800001</v>
      </c>
      <c r="K169" t="str">
        <f t="shared" si="13"/>
        <v>E000010116800001</v>
      </c>
      <c r="L169" s="2" t="s">
        <v>22</v>
      </c>
      <c r="M169" s="2" t="str">
        <f>IF(OR(Cases!C169="A",Cases!C169="C",Cases!C169="G",Cases!C169="J",Cases!C169="O"),"DV","DA")</f>
        <v>DA</v>
      </c>
      <c r="N169" t="s">
        <v>1207</v>
      </c>
      <c r="O169" t="str">
        <f>IF(OR(Cases!C169="A",Cases!C169="B",Cases!C169="C",Cases!C169="E",Cases!C169="F",Cases!C169="I",Cases!C169="J",Cases!C169="K",Cases!C169="L",Cases!C169="Q"),"EUR","HUF")</f>
        <v>EUR</v>
      </c>
      <c r="P169" s="5" t="str">
        <f t="shared" si="14"/>
        <v>1.3</v>
      </c>
      <c r="Q169" t="str">
        <f>IF(Cases!I169="Y","INTC","")</f>
        <v/>
      </c>
      <c r="R169" t="str">
        <f>IF(OR(Cases!C169="K",Cases!C169="L"),IF(M169="DA",Accounts!B$1,CONCATENATE(
IF(B169="EB",Accounts!D$1,""
),IF(B169="EL",Accounts!F$1,""
),IF(AND(B169="OA",Cases!B169="3"),Accounts!F$1,""
),IF(AND(B169="OA",Cases!B169="Z"),Accounts!D$1,""
)
)
),IF(OR(Cases!C169="B",Cases!C169="I",Cases!C169="O",Cases!C169="J",Cases!C169="H"),IF(M169="DA",Accounts!B$4,CONCATENATE(
IF(B169="EB",Accounts!D$4,""
),IF(B169="EL",Accounts!F$4,""
),IF(AND(B169="OA",Cases!B169="3"),Accounts!F$4,""
),IF(AND(B169="OA",Cases!B169="Z"),Accounts!D$4,""
)
)
),IF(OR(Cases!C169="D",Cases!C169="G",Cases!C169="O",Cases!C169="H",Cases!C169="M",AND(Cases!D169="I",Cases!C169="C"),AND(Cases!D169="I",Cases!C169="F")),IF(M169="DA",Accounts!B$3,CONCATENATE(
IF(B169="EB",Accounts!D$3,""
),IF(B169="EL",Accounts!F$3,""
),IF(AND(B169="OA",Cases!B169="3"),Accounts!F$3,""
),IF(AND(B169="OA",Cases!B169="Z"),Accounts!D$3,""
)
)
),IF(M169="DA",Accounts!B$12,CONCATENATE(
IF(B169="EB",Accounts!D$12,""
),IF(B169="EL",Accounts!F$12,""
),IF(AND(B169="OA",Cases!B169="3"),Accounts!F$12,""
),IF(AND(B169="OA",Cases!B169="Z"),Accounts!D$12,""
)
)
)
)
))</f>
        <v>UPC Magyarország</v>
      </c>
      <c r="S169" t="str">
        <f>IF(OR(Cases!C169="K",Cases!C169="L"),IF(M169="DA",Accounts!C$1,CONCATENATE(
   IF(B169="EB",Accounts!E$1,""
   ),IF(B169="EL",Accounts!G$1,""
   ),IF(AND(B169="OA",Cases!B169="3"),Accounts!G$1,""
   ),IF(AND(B169="OA",Cases!B169="Z"),Accounts!E$1,""
   )
  )
 ),IF(OR(Cases!C169="B",Cases!C169="I",Cases!C169="O",Cases!C169="J",Cases!C169="H"),IF(M169="DA",Accounts!C$4,CONCATENATE(
   IF(B169="EB",Accounts!E$4,""
   ),IF(B169="EL",Accounts!G$4,""
   ),IF(AND(B169="OA",Cases!B169="3"),Accounts!G$4,""
   ),IF(AND(B169="OA",Cases!B169="Z"),Accounts!E$4,""
   )
  )
 ),IF(OR(Cases!C169="D",Cases!C169="G",Cases!C169="O",Cases!C169="H",Cases!C169="M",AND(Cases!D169="I",Cases!C169="C"),AND(Cases!D169="I",Cases!C169="F")),IF(M169="DA",Accounts!C$3,CONCATENATE(
   IF(B169="EB",Accounts!E$3,""
   ),IF(B169="EL",Accounts!G$3,""
   ),IF(AND(B169="OA",Cases!B169="3"),Accounts!G$3,""
   ),IF(AND(B169="OA",Cases!B169="Z"),Accounts!E$3,""
   )
  )
 ),IF(M169="DA",Accounts!C$12,CONCATENATE(
   IF(B169="EB",Accounts!E$12,""
   ),IF(B169="EL",Accounts!G$12,""
   ),IF(AND(B169="OA",Cases!B169="3"),Accounts!G$12,""
   ),IF(AND(B169="OA",Cases!B169="Z"),Accounts!E$12,""
   )
  )
 )
)
))</f>
        <v>HU78104100220021994330000100</v>
      </c>
      <c r="T169" t="str">
        <f>IF(Cases!F169="SHA","SLEV",IF(Cases!F169="OUR","DEBT",IF(Cases!F169="BEN","CRED","")))</f>
        <v/>
      </c>
      <c r="U169" s="5" t="str">
        <f>IF(Cases!H169="N","Instrukciók","")</f>
        <v>Instrukciók</v>
      </c>
      <c r="V169" s="5" t="str">
        <f>IF(Cases!E169="I","URGP","")</f>
        <v>URGP</v>
      </c>
      <c r="W169" t="str">
        <f>Cases!L169</f>
        <v>Közl-155 -Elektra/Ebank KKV-KötelezettSzla FCY-FCY-Bankon belüli átutalás-Konverziós-Sürgős/AzonKonv-KöltsVis Nincs</v>
      </c>
    </row>
    <row r="170" spans="1:23" x14ac:dyDescent="0.3">
      <c r="A170" t="str">
        <f>CONCATENATE(IF(B170="EB",CONCATENATE(IF(Cases!B170&lt;&gt;"7","EBNG","EBNL"),TEXT(Refszámok!$B$1+ROW()-2,"000000000000")),""),IF(B170="EL",CONCATENATE("E",TEXT(Refszámok!$B$2+ROW()-2,"0000000000"),"00001"),""),IF(B170="OA",CONCATENATE("EBNGOA",TEXT(Refszámok!$B$3+ROW()-2,"0000000000")),""))</f>
        <v>E000010116900001</v>
      </c>
      <c r="B170" t="str">
        <f>CONCATENATE(IF(Cases!B170="E","EL",""),IF(Cases!B170="B","EB",""),IF(Cases!B170="Q","EB",""),IF(Cases!B170="7","EB",""),IF(Cases!B170="Z","OA",""),IF(Cases!B170="3","OA",""))</f>
        <v>EL</v>
      </c>
      <c r="C170" t="str">
        <f t="shared" si="10"/>
        <v>E000010116900001</v>
      </c>
      <c r="D170" t="str">
        <f>IF(Cases!K170="Y","2018-11-10","")</f>
        <v/>
      </c>
      <c r="E170" s="5" t="str">
        <f>IF(Cases!C170="Q","BANKKÁRTYA ELSZ",IF(OR(Cases!C170="A",Cases!C170="E",Cases!C170="B",Cases!C170="K",Cases!C170="M"),CONCATENATE(IF(B170="EB",Accounts!B$7,""),IF(B170="EL",Accounts!B$8,""),IF(AND(B170="OA",Cases!B170="3"),Accounts!B$8,""),IF(AND(B170="OA",Cases!B170="Z"),Accounts!B$7,"")),CONCATENATE(IF(B170="EB",Accounts!B$9,""),IF(B170="EL",Accounts!B$10,""),IF(AND(B170="OA",Cases!B170="3"),Accounts!B$10,""),IF(AND(B170="OA",Cases!B170="Z"),Accounts!B$9,""))))</f>
        <v>Electra számlatípus-művelettípus EUR</v>
      </c>
      <c r="F170" s="5" t="str">
        <f>IF(Cases!C170="Q","0983731042101",IF(OR(Cases!C170="A",Cases!C170="E",Cases!C170="B",Cases!C170="K",Cases!C170="M"),CONCATENATE(IF(B170="EB",Accounts!C$7,""),IF(B170="EL",Accounts!C$8,""),IF(AND(B170="OA",Cases!B170="3"),Accounts!C$8,""),IF(AND(B170="OA",Cases!B170="Z"),Accounts!C$7,"")),CONCATENATE(IF(B170="EB",Accounts!C$9,""),IF(B170="EL",Accounts!C$10,""),IF(AND(B170="OA",Cases!B170="3"),Accounts!C$10,""),IF(AND(B170="OA",Cases!B170="Z"),Accounts!C$9,""))))</f>
        <v>00021018F0119</v>
      </c>
      <c r="G170" t="s">
        <v>17</v>
      </c>
      <c r="H170" s="5" t="str">
        <f t="shared" si="11"/>
        <v>Electra számlatípus-művelettípus EUR</v>
      </c>
      <c r="I170" t="s">
        <v>18</v>
      </c>
      <c r="J170" t="str">
        <f t="shared" si="12"/>
        <v>E000010116900001</v>
      </c>
      <c r="K170" t="str">
        <f t="shared" si="13"/>
        <v>E000010116900001</v>
      </c>
      <c r="L170" s="2" t="s">
        <v>22</v>
      </c>
      <c r="M170" s="2" t="str">
        <f>IF(OR(Cases!C170="A",Cases!C170="C",Cases!C170="G",Cases!C170="J",Cases!C170="O"),"DV","DA")</f>
        <v>DV</v>
      </c>
      <c r="N170" t="s">
        <v>1207</v>
      </c>
      <c r="O170" t="str">
        <f>IF(OR(Cases!C170="A",Cases!C170="B",Cases!C170="C",Cases!C170="E",Cases!C170="F",Cases!C170="I",Cases!C170="J",Cases!C170="K",Cases!C170="L",Cases!C170="Q"),"EUR","HUF")</f>
        <v>EUR</v>
      </c>
      <c r="P170" s="5" t="str">
        <f t="shared" si="14"/>
        <v>1.3</v>
      </c>
      <c r="Q170" t="str">
        <f>IF(Cases!I170="Y","INTC","")</f>
        <v/>
      </c>
      <c r="R170" t="str">
        <f>IF(OR(Cases!C170="K",Cases!C170="L"),IF(M170="DA",Accounts!B$1,CONCATENATE(
IF(B170="EB",Accounts!D$1,""
),IF(B170="EL",Accounts!F$1,""
),IF(AND(B170="OA",Cases!B170="3"),Accounts!F$1,""
),IF(AND(B170="OA",Cases!B170="Z"),Accounts!D$1,""
)
)
),IF(OR(Cases!C170="B",Cases!C170="I",Cases!C170="O",Cases!C170="J",Cases!C170="H"),IF(M170="DA",Accounts!B$4,CONCATENATE(
IF(B170="EB",Accounts!D$4,""
),IF(B170="EL",Accounts!F$4,""
),IF(AND(B170="OA",Cases!B170="3"),Accounts!F$4,""
),IF(AND(B170="OA",Cases!B170="Z"),Accounts!D$4,""
)
)
),IF(OR(Cases!C170="D",Cases!C170="G",Cases!C170="O",Cases!C170="H",Cases!C170="M",AND(Cases!D170="I",Cases!C170="C"),AND(Cases!D170="I",Cases!C170="F")),IF(M170="DA",Accounts!B$3,CONCATENATE(
IF(B170="EB",Accounts!D$3,""
),IF(B170="EL",Accounts!F$3,""
),IF(AND(B170="OA",Cases!B170="3"),Accounts!F$3,""
),IF(AND(B170="OA",Cases!B170="Z"),Accounts!D$3,""
)
)
),IF(M170="DA",Accounts!B$12,CONCATENATE(
IF(B170="EB",Accounts!D$12,""
),IF(B170="EL",Accounts!F$12,""
),IF(AND(B170="OA",Cases!B170="3"),Accounts!F$12,""
),IF(AND(B170="OA",Cases!B170="Z"),Accounts!D$12,""
)
)
)
)
))</f>
        <v>Electra számlatípus Arksys</v>
      </c>
      <c r="S170" t="str">
        <f>IF(OR(Cases!C170="K",Cases!C170="L"),IF(M170="DA",Accounts!C$1,CONCATENATE(
   IF(B170="EB",Accounts!E$1,""
   ),IF(B170="EL",Accounts!G$1,""
   ),IF(AND(B170="OA",Cases!B170="3"),Accounts!G$1,""
   ),IF(AND(B170="OA",Cases!B170="Z"),Accounts!E$1,""
   )
  )
 ),IF(OR(Cases!C170="B",Cases!C170="I",Cases!C170="O",Cases!C170="J",Cases!C170="H"),IF(M170="DA",Accounts!C$4,CONCATENATE(
   IF(B170="EB",Accounts!E$4,""
   ),IF(B170="EL",Accounts!G$4,""
   ),IF(AND(B170="OA",Cases!B170="3"),Accounts!G$4,""
   ),IF(AND(B170="OA",Cases!B170="Z"),Accounts!E$4,""
   )
  )
 ),IF(OR(Cases!C170="D",Cases!C170="G",Cases!C170="O",Cases!C170="H",Cases!C170="M",AND(Cases!D170="I",Cases!C170="C"),AND(Cases!D170="I",Cases!C170="F")),IF(M170="DA",Accounts!C$3,CONCATENATE(
   IF(B170="EB",Accounts!E$3,""
   ),IF(B170="EL",Accounts!G$3,""
   ),IF(AND(B170="OA",Cases!B170="3"),Accounts!G$3,""
   ),IF(AND(B170="OA",Cases!B170="Z"),Accounts!E$3,""
   )
  )
 ),IF(M170="DA",Accounts!C$12,CONCATENATE(
   IF(B170="EB",Accounts!E$12,""
   ),IF(B170="EL",Accounts!G$12,""
   ),IF(AND(B170="OA",Cases!B170="3"),Accounts!G$12,""
   ),IF(AND(B170="OA",Cases!B170="Z"),Accounts!E$12,""
   )
  )
 )
)
))</f>
        <v>HU51104075017811100019080840</v>
      </c>
      <c r="T170" t="str">
        <f>IF(Cases!F170="SHA","SLEV",IF(Cases!F170="OUR","DEBT",IF(Cases!F170="BEN","CRED","")))</f>
        <v/>
      </c>
      <c r="U170" s="5" t="str">
        <f>IF(Cases!H170="N","Instrukciók","")</f>
        <v>Instrukciók</v>
      </c>
      <c r="V170" s="5" t="str">
        <f>IF(Cases!E170="I","URGP","")</f>
        <v/>
      </c>
      <c r="W170" t="str">
        <f>Cases!L170</f>
        <v>Közl-172 -Elektra/Ebank KKV-KötelezettSzla FCY-FCY Bankon belüli átvezetés-KöltsVis Nincs</v>
      </c>
    </row>
    <row r="171" spans="1:23" x14ac:dyDescent="0.3">
      <c r="A171" t="str">
        <f>CONCATENATE(IF(B171="EB",CONCATENATE(IF(Cases!B171&lt;&gt;"7","EBNG","EBNL"),TEXT(Refszámok!$B$1+ROW()-2,"000000000000")),""),IF(B171="EL",CONCATENATE("E",TEXT(Refszámok!$B$2+ROW()-2,"0000000000"),"00001"),""),IF(B171="OA",CONCATENATE("EBNGOA",TEXT(Refszámok!$B$3+ROW()-2,"0000000000")),""))</f>
        <v>E000010117000001</v>
      </c>
      <c r="B171" t="str">
        <f>CONCATENATE(IF(Cases!B171="E","EL",""),IF(Cases!B171="B","EB",""),IF(Cases!B171="Q","EB",""),IF(Cases!B171="7","EB",""),IF(Cases!B171="Z","OA",""),IF(Cases!B171="3","OA",""))</f>
        <v>EL</v>
      </c>
      <c r="C171" t="str">
        <f t="shared" si="10"/>
        <v>E000010117000001</v>
      </c>
      <c r="D171" t="str">
        <f>IF(Cases!K171="Y","2018-11-10","")</f>
        <v/>
      </c>
      <c r="E171" s="5" t="str">
        <f>IF(Cases!C171="Q","BANKKÁRTYA ELSZ",IF(OR(Cases!C171="A",Cases!C171="E",Cases!C171="B",Cases!C171="K",Cases!C171="M"),CONCATENATE(IF(B171="EB",Accounts!B$7,""),IF(B171="EL",Accounts!B$8,""),IF(AND(B171="OA",Cases!B171="3"),Accounts!B$8,""),IF(AND(B171="OA",Cases!B171="Z"),Accounts!B$7,"")),CONCATENATE(IF(B171="EB",Accounts!B$9,""),IF(B171="EL",Accounts!B$10,""),IF(AND(B171="OA",Cases!B171="3"),Accounts!B$10,""),IF(AND(B171="OA",Cases!B171="Z"),Accounts!B$9,""))))</f>
        <v>Electra számlatípus-művelettípus EUR</v>
      </c>
      <c r="F171" s="5" t="str">
        <f>IF(Cases!C171="Q","0983731042101",IF(OR(Cases!C171="A",Cases!C171="E",Cases!C171="B",Cases!C171="K",Cases!C171="M"),CONCATENATE(IF(B171="EB",Accounts!C$7,""),IF(B171="EL",Accounts!C$8,""),IF(AND(B171="OA",Cases!B171="3"),Accounts!C$8,""),IF(AND(B171="OA",Cases!B171="Z"),Accounts!C$7,"")),CONCATENATE(IF(B171="EB",Accounts!C$9,""),IF(B171="EL",Accounts!C$10,""),IF(AND(B171="OA",Cases!B171="3"),Accounts!C$10,""),IF(AND(B171="OA",Cases!B171="Z"),Accounts!C$9,""))))</f>
        <v>00021018F0119</v>
      </c>
      <c r="G171" t="s">
        <v>17</v>
      </c>
      <c r="H171" s="5" t="str">
        <f t="shared" si="11"/>
        <v>Electra számlatípus-művelettípus EUR</v>
      </c>
      <c r="I171" t="s">
        <v>18</v>
      </c>
      <c r="J171" t="str">
        <f t="shared" si="12"/>
        <v>E000010117000001</v>
      </c>
      <c r="K171" t="str">
        <f t="shared" si="13"/>
        <v>E000010117000001</v>
      </c>
      <c r="L171" s="2" t="s">
        <v>22</v>
      </c>
      <c r="M171" s="2" t="str">
        <f>IF(OR(Cases!C171="A",Cases!C171="C",Cases!C171="G",Cases!C171="J",Cases!C171="O"),"DV","DA")</f>
        <v>DA</v>
      </c>
      <c r="N171" t="s">
        <v>1207</v>
      </c>
      <c r="O171" t="str">
        <f>IF(OR(Cases!C171="A",Cases!C171="B",Cases!C171="C",Cases!C171="E",Cases!C171="F",Cases!C171="I",Cases!C171="J",Cases!C171="K",Cases!C171="L",Cases!C171="Q"),"EUR","HUF")</f>
        <v>EUR</v>
      </c>
      <c r="P171" s="5" t="str">
        <f t="shared" si="14"/>
        <v>1.3</v>
      </c>
      <c r="Q171" t="str">
        <f>IF(Cases!I171="Y","INTC","")</f>
        <v/>
      </c>
      <c r="R171" t="str">
        <f>IF(OR(Cases!C171="K",Cases!C171="L"),IF(M171="DA",Accounts!B$1,CONCATENATE(
IF(B171="EB",Accounts!D$1,""
),IF(B171="EL",Accounts!F$1,""
),IF(AND(B171="OA",Cases!B171="3"),Accounts!F$1,""
),IF(AND(B171="OA",Cases!B171="Z"),Accounts!D$1,""
)
)
),IF(OR(Cases!C171="B",Cases!C171="I",Cases!C171="O",Cases!C171="J",Cases!C171="H"),IF(M171="DA",Accounts!B$4,CONCATENATE(
IF(B171="EB",Accounts!D$4,""
),IF(B171="EL",Accounts!F$4,""
),IF(AND(B171="OA",Cases!B171="3"),Accounts!F$4,""
),IF(AND(B171="OA",Cases!B171="Z"),Accounts!D$4,""
)
)
),IF(OR(Cases!C171="D",Cases!C171="G",Cases!C171="O",Cases!C171="H",Cases!C171="M",AND(Cases!D171="I",Cases!C171="C"),AND(Cases!D171="I",Cases!C171="F")),IF(M171="DA",Accounts!B$3,CONCATENATE(
IF(B171="EB",Accounts!D$3,""
),IF(B171="EL",Accounts!F$3,""
),IF(AND(B171="OA",Cases!B171="3"),Accounts!F$3,""
),IF(AND(B171="OA",Cases!B171="Z"),Accounts!D$3,""
)
)
),IF(M171="DA",Accounts!B$12,CONCATENATE(
IF(B171="EB",Accounts!D$12,""
),IF(B171="EL",Accounts!F$12,""
),IF(AND(B171="OA",Cases!B171="3"),Accounts!F$12,""
),IF(AND(B171="OA",Cases!B171="Z"),Accounts!D$12,""
)
)
)
)
))</f>
        <v>UPC Magyarország</v>
      </c>
      <c r="S171" t="str">
        <f>IF(OR(Cases!C171="K",Cases!C171="L"),IF(M171="DA",Accounts!C$1,CONCATENATE(
   IF(B171="EB",Accounts!E$1,""
   ),IF(B171="EL",Accounts!G$1,""
   ),IF(AND(B171="OA",Cases!B171="3"),Accounts!G$1,""
   ),IF(AND(B171="OA",Cases!B171="Z"),Accounts!E$1,""
   )
  )
 ),IF(OR(Cases!C171="B",Cases!C171="I",Cases!C171="O",Cases!C171="J",Cases!C171="H"),IF(M171="DA",Accounts!C$4,CONCATENATE(
   IF(B171="EB",Accounts!E$4,""
   ),IF(B171="EL",Accounts!G$4,""
   ),IF(AND(B171="OA",Cases!B171="3"),Accounts!G$4,""
   ),IF(AND(B171="OA",Cases!B171="Z"),Accounts!E$4,""
   )
  )
 ),IF(OR(Cases!C171="D",Cases!C171="G",Cases!C171="O",Cases!C171="H",Cases!C171="M",AND(Cases!D171="I",Cases!C171="C"),AND(Cases!D171="I",Cases!C171="F")),IF(M171="DA",Accounts!C$3,CONCATENATE(
   IF(B171="EB",Accounts!E$3,""
   ),IF(B171="EL",Accounts!G$3,""
   ),IF(AND(B171="OA",Cases!B171="3"),Accounts!G$3,""
   ),IF(AND(B171="OA",Cases!B171="Z"),Accounts!E$3,""
   )
  )
 ),IF(M171="DA",Accounts!C$12,CONCATENATE(
   IF(B171="EB",Accounts!E$12,""
   ),IF(B171="EL",Accounts!G$12,""
   ),IF(AND(B171="OA",Cases!B171="3"),Accounts!G$12,""
   ),IF(AND(B171="OA",Cases!B171="Z"),Accounts!E$12,""
   )
  )
 )
)
))</f>
        <v>HU78104100220021994330000100</v>
      </c>
      <c r="T171" t="str">
        <f>IF(Cases!F171="SHA","SLEV",IF(Cases!F171="OUR","DEBT",IF(Cases!F171="BEN","CRED","")))</f>
        <v/>
      </c>
      <c r="U171" s="5" t="str">
        <f>IF(Cases!H171="N","Instrukciók","")</f>
        <v>Instrukciók</v>
      </c>
      <c r="V171" s="5" t="str">
        <f>IF(Cases!E171="I","URGP","")</f>
        <v/>
      </c>
      <c r="W171" t="str">
        <f>Cases!L171</f>
        <v>Közl-173 -Elektra/Ebank KKV-KötelezettSzla FCY-FCY-Bankon belüli átutalás-KöltsVis Nincs</v>
      </c>
    </row>
    <row r="172" spans="1:23" x14ac:dyDescent="0.3">
      <c r="A172" t="str">
        <f>CONCATENATE(IF(B172="EB",CONCATENATE(IF(Cases!B172&lt;&gt;"7","EBNG","EBNL"),TEXT(Refszámok!$B$1+ROW()-2,"000000000000")),""),IF(B172="EL",CONCATENATE("E",TEXT(Refszámok!$B$2+ROW()-2,"0000000000"),"00001"),""),IF(B172="OA",CONCATENATE("EBNGOA",TEXT(Refszámok!$B$3+ROW()-2,"0000000000")),""))</f>
        <v>E000010117100001</v>
      </c>
      <c r="B172" t="str">
        <f>CONCATENATE(IF(Cases!B172="E","EL",""),IF(Cases!B172="B","EB",""),IF(Cases!B172="Q","EB",""),IF(Cases!B172="7","EB",""),IF(Cases!B172="Z","OA",""),IF(Cases!B172="3","OA",""))</f>
        <v>EL</v>
      </c>
      <c r="C172" t="str">
        <f t="shared" si="10"/>
        <v>E000010117100001</v>
      </c>
      <c r="D172" t="str">
        <f>IF(Cases!K172="Y","2018-11-10","")</f>
        <v/>
      </c>
      <c r="E172" s="5" t="str">
        <f>IF(Cases!C172="Q","BANKKÁRTYA ELSZ",IF(OR(Cases!C172="A",Cases!C172="E",Cases!C172="B",Cases!C172="K",Cases!C172="M"),CONCATENATE(IF(B172="EB",Accounts!B$7,""),IF(B172="EL",Accounts!B$8,""),IF(AND(B172="OA",Cases!B172="3"),Accounts!B$8,""),IF(AND(B172="OA",Cases!B172="Z"),Accounts!B$7,"")),CONCATENATE(IF(B172="EB",Accounts!B$9,""),IF(B172="EL",Accounts!B$10,""),IF(AND(B172="OA",Cases!B172="3"),Accounts!B$10,""),IF(AND(B172="OA",Cases!B172="Z"),Accounts!B$9,""))))</f>
        <v>Electra számlatípus-művelettípus EUR</v>
      </c>
      <c r="F172" s="5" t="str">
        <f>IF(Cases!C172="Q","0983731042101",IF(OR(Cases!C172="A",Cases!C172="E",Cases!C172="B",Cases!C172="K",Cases!C172="M"),CONCATENATE(IF(B172="EB",Accounts!C$7,""),IF(B172="EL",Accounts!C$8,""),IF(AND(B172="OA",Cases!B172="3"),Accounts!C$8,""),IF(AND(B172="OA",Cases!B172="Z"),Accounts!C$7,"")),CONCATENATE(IF(B172="EB",Accounts!C$9,""),IF(B172="EL",Accounts!C$10,""),IF(AND(B172="OA",Cases!B172="3"),Accounts!C$10,""),IF(AND(B172="OA",Cases!B172="Z"),Accounts!C$9,""))))</f>
        <v>00021018F0119</v>
      </c>
      <c r="G172" t="s">
        <v>17</v>
      </c>
      <c r="H172" s="5" t="str">
        <f t="shared" si="11"/>
        <v>Electra számlatípus-művelettípus EUR</v>
      </c>
      <c r="I172" t="s">
        <v>18</v>
      </c>
      <c r="J172" t="str">
        <f t="shared" si="12"/>
        <v>E000010117100001</v>
      </c>
      <c r="K172" t="str">
        <f t="shared" si="13"/>
        <v>E000010117100001</v>
      </c>
      <c r="L172" s="2" t="s">
        <v>22</v>
      </c>
      <c r="M172" s="2" t="str">
        <f>IF(OR(Cases!C172="A",Cases!C172="C",Cases!C172="G",Cases!C172="J",Cases!C172="O"),"DV","DA")</f>
        <v>DA</v>
      </c>
      <c r="N172" t="s">
        <v>1207</v>
      </c>
      <c r="O172" t="str">
        <f>IF(OR(Cases!C172="A",Cases!C172="B",Cases!C172="C",Cases!C172="E",Cases!C172="F",Cases!C172="I",Cases!C172="J",Cases!C172="K",Cases!C172="L",Cases!C172="Q"),"EUR","HUF")</f>
        <v>HUF</v>
      </c>
      <c r="P172" s="5" t="str">
        <f t="shared" si="14"/>
        <v>2</v>
      </c>
      <c r="Q172" t="str">
        <f>IF(Cases!I172="Y","INTC","")</f>
        <v/>
      </c>
      <c r="R172" t="str">
        <f>IF(OR(Cases!C172="K",Cases!C172="L"),IF(M172="DA",Accounts!B$1,CONCATENATE(
IF(B172="EB",Accounts!D$1,""
),IF(B172="EL",Accounts!F$1,""
),IF(AND(B172="OA",Cases!B172="3"),Accounts!F$1,""
),IF(AND(B172="OA",Cases!B172="Z"),Accounts!D$1,""
)
)
),IF(OR(Cases!C172="B",Cases!C172="I",Cases!C172="O",Cases!C172="J",Cases!C172="H"),IF(M172="DA",Accounts!B$4,CONCATENATE(
IF(B172="EB",Accounts!D$4,""
),IF(B172="EL",Accounts!F$4,""
),IF(AND(B172="OA",Cases!B172="3"),Accounts!F$4,""
),IF(AND(B172="OA",Cases!B172="Z"),Accounts!D$4,""
)
)
),IF(OR(Cases!C172="D",Cases!C172="G",Cases!C172="O",Cases!C172="H",Cases!C172="M",AND(Cases!D172="I",Cases!C172="C"),AND(Cases!D172="I",Cases!C172="F")),IF(M172="DA",Accounts!B$3,CONCATENATE(
IF(B172="EB",Accounts!D$3,""
),IF(B172="EL",Accounts!F$3,""
),IF(AND(B172="OA",Cases!B172="3"),Accounts!F$3,""
),IF(AND(B172="OA",Cases!B172="Z"),Accounts!D$3,""
)
)
),IF(M172="DA",Accounts!B$12,CONCATENATE(
IF(B172="EB",Accounts!D$12,""
),IF(B172="EL",Accounts!F$12,""
),IF(AND(B172="OA",Cases!B172="3"),Accounts!F$12,""
),IF(AND(B172="OA",Cases!B172="Z"),Accounts!D$12,""
)
)
)
)
))</f>
        <v>UPC Magyarország</v>
      </c>
      <c r="S172" t="str">
        <f>IF(OR(Cases!C172="K",Cases!C172="L"),IF(M172="DA",Accounts!C$1,CONCATENATE(
   IF(B172="EB",Accounts!E$1,""
   ),IF(B172="EL",Accounts!G$1,""
   ),IF(AND(B172="OA",Cases!B172="3"),Accounts!G$1,""
   ),IF(AND(B172="OA",Cases!B172="Z"),Accounts!E$1,""
   )
  )
 ),IF(OR(Cases!C172="B",Cases!C172="I",Cases!C172="O",Cases!C172="J",Cases!C172="H"),IF(M172="DA",Accounts!C$4,CONCATENATE(
   IF(B172="EB",Accounts!E$4,""
   ),IF(B172="EL",Accounts!G$4,""
   ),IF(AND(B172="OA",Cases!B172="3"),Accounts!G$4,""
   ),IF(AND(B172="OA",Cases!B172="Z"),Accounts!E$4,""
   )
  )
 ),IF(OR(Cases!C172="D",Cases!C172="G",Cases!C172="O",Cases!C172="H",Cases!C172="M",AND(Cases!D172="I",Cases!C172="C"),AND(Cases!D172="I",Cases!C172="F")),IF(M172="DA",Accounts!C$3,CONCATENATE(
   IF(B172="EB",Accounts!E$3,""
   ),IF(B172="EL",Accounts!G$3,""
   ),IF(AND(B172="OA",Cases!B172="3"),Accounts!G$3,""
   ),IF(AND(B172="OA",Cases!B172="Z"),Accounts!E$3,""
   )
  )
 ),IF(M172="DA",Accounts!C$12,CONCATENATE(
   IF(B172="EB",Accounts!E$12,""
   ),IF(B172="EL",Accounts!G$12,""
   ),IF(AND(B172="OA",Cases!B172="3"),Accounts!G$12,""
   ),IF(AND(B172="OA",Cases!B172="Z"),Accounts!E$12,""
   )
  )
 )
)
))</f>
        <v>HU78104100220021994330000100</v>
      </c>
      <c r="T172" t="str">
        <f>IF(Cases!F172="SHA","SLEV",IF(Cases!F172="OUR","DEBT",IF(Cases!F172="BEN","CRED","")))</f>
        <v/>
      </c>
      <c r="U172" s="5" t="str">
        <f>IF(Cases!H172="N","Instrukciók","")</f>
        <v>Instrukciók</v>
      </c>
      <c r="V172" s="5" t="str">
        <f>IF(Cases!E172="I","URGP","")</f>
        <v>URGP</v>
      </c>
      <c r="W172" t="str">
        <f>Cases!L172</f>
        <v>Közl-212 -Forint konverziós-Elektra/Ebank KKV-KötelezettSzla FCY-HUF-Bankon belüli átutalás-Konverziós-Sürgős/AzonKonv-KöltsVis Nincs</v>
      </c>
    </row>
    <row r="173" spans="1:23" x14ac:dyDescent="0.3">
      <c r="A173" t="str">
        <f>CONCATENATE(IF(B173="EB",CONCATENATE(IF(Cases!B173&lt;&gt;"7","EBNG","EBNL"),TEXT(Refszámok!$B$1+ROW()-2,"000000000000")),""),IF(B173="EL",CONCATENATE("E",TEXT(Refszámok!$B$2+ROW()-2,"0000000000"),"00001"),""),IF(B173="OA",CONCATENATE("EBNGOA",TEXT(Refszámok!$B$3+ROW()-2,"0000000000")),""))</f>
        <v>E000010117200001</v>
      </c>
      <c r="B173" t="str">
        <f>CONCATENATE(IF(Cases!B173="E","EL",""),IF(Cases!B173="B","EB",""),IF(Cases!B173="Q","EB",""),IF(Cases!B173="7","EB",""),IF(Cases!B173="Z","OA",""),IF(Cases!B173="3","OA",""))</f>
        <v>EL</v>
      </c>
      <c r="C173" t="str">
        <f t="shared" si="10"/>
        <v>E000010117200001</v>
      </c>
      <c r="D173" t="str">
        <f>IF(Cases!K173="Y","2018-11-10","")</f>
        <v/>
      </c>
      <c r="E173" s="5" t="str">
        <f>IF(Cases!C173="Q","BANKKÁRTYA ELSZ",IF(OR(Cases!C173="A",Cases!C173="E",Cases!C173="B",Cases!C173="K",Cases!C173="M"),CONCATENATE(IF(B173="EB",Accounts!B$7,""),IF(B173="EL",Accounts!B$8,""),IF(AND(B173="OA",Cases!B173="3"),Accounts!B$8,""),IF(AND(B173="OA",Cases!B173="Z"),Accounts!B$7,"")),CONCATENATE(IF(B173="EB",Accounts!B$9,""),IF(B173="EL",Accounts!B$10,""),IF(AND(B173="OA",Cases!B173="3"),Accounts!B$10,""),IF(AND(B173="OA",Cases!B173="Z"),Accounts!B$9,""))))</f>
        <v>Electra számlatípus-művelettípus EUR</v>
      </c>
      <c r="F173" s="5" t="str">
        <f>IF(Cases!C173="Q","0983731042101",IF(OR(Cases!C173="A",Cases!C173="E",Cases!C173="B",Cases!C173="K",Cases!C173="M"),CONCATENATE(IF(B173="EB",Accounts!C$7,""),IF(B173="EL",Accounts!C$8,""),IF(AND(B173="OA",Cases!B173="3"),Accounts!C$8,""),IF(AND(B173="OA",Cases!B173="Z"),Accounts!C$7,"")),CONCATENATE(IF(B173="EB",Accounts!C$9,""),IF(B173="EL",Accounts!C$10,""),IF(AND(B173="OA",Cases!B173="3"),Accounts!C$10,""),IF(AND(B173="OA",Cases!B173="Z"),Accounts!C$9,""))))</f>
        <v>00021018F0119</v>
      </c>
      <c r="G173" t="s">
        <v>17</v>
      </c>
      <c r="H173" s="5" t="str">
        <f t="shared" si="11"/>
        <v>Electra számlatípus-művelettípus EUR</v>
      </c>
      <c r="I173" t="s">
        <v>18</v>
      </c>
      <c r="J173" t="str">
        <f t="shared" si="12"/>
        <v>E000010117200001</v>
      </c>
      <c r="K173" t="str">
        <f t="shared" si="13"/>
        <v>E000010117200001</v>
      </c>
      <c r="L173" s="2" t="s">
        <v>22</v>
      </c>
      <c r="M173" s="2" t="str">
        <f>IF(OR(Cases!C173="A",Cases!C173="C",Cases!C173="G",Cases!C173="J",Cases!C173="O"),"DV","DA")</f>
        <v>DA</v>
      </c>
      <c r="N173" t="s">
        <v>1207</v>
      </c>
      <c r="O173" t="str">
        <f>IF(OR(Cases!C173="A",Cases!C173="B",Cases!C173="C",Cases!C173="E",Cases!C173="F",Cases!C173="I",Cases!C173="J",Cases!C173="K",Cases!C173="L",Cases!C173="Q"),"EUR","HUF")</f>
        <v>HUF</v>
      </c>
      <c r="P173" s="5" t="str">
        <f t="shared" si="14"/>
        <v>2</v>
      </c>
      <c r="Q173" t="str">
        <f>IF(Cases!I173="Y","INTC","")</f>
        <v/>
      </c>
      <c r="R173" t="str">
        <f>IF(OR(Cases!C173="K",Cases!C173="L"),IF(M173="DA",Accounts!B$1,CONCATENATE(
IF(B173="EB",Accounts!D$1,""
),IF(B173="EL",Accounts!F$1,""
),IF(AND(B173="OA",Cases!B173="3"),Accounts!F$1,""
),IF(AND(B173="OA",Cases!B173="Z"),Accounts!D$1,""
)
)
),IF(OR(Cases!C173="B",Cases!C173="I",Cases!C173="O",Cases!C173="J",Cases!C173="H"),IF(M173="DA",Accounts!B$4,CONCATENATE(
IF(B173="EB",Accounts!D$4,""
),IF(B173="EL",Accounts!F$4,""
),IF(AND(B173="OA",Cases!B173="3"),Accounts!F$4,""
),IF(AND(B173="OA",Cases!B173="Z"),Accounts!D$4,""
)
)
),IF(OR(Cases!C173="D",Cases!C173="G",Cases!C173="O",Cases!C173="H",Cases!C173="M",AND(Cases!D173="I",Cases!C173="C"),AND(Cases!D173="I",Cases!C173="F")),IF(M173="DA",Accounts!B$3,CONCATENATE(
IF(B173="EB",Accounts!D$3,""
),IF(B173="EL",Accounts!F$3,""
),IF(AND(B173="OA",Cases!B173="3"),Accounts!F$3,""
),IF(AND(B173="OA",Cases!B173="Z"),Accounts!D$3,""
)
)
),IF(M173="DA",Accounts!B$12,CONCATENATE(
IF(B173="EB",Accounts!D$12,""
),IF(B173="EL",Accounts!F$12,""
),IF(AND(B173="OA",Cases!B173="3"),Accounts!F$12,""
),IF(AND(B173="OA",Cases!B173="Z"),Accounts!D$12,""
)
)
)
)
))</f>
        <v>UPC Magyarország</v>
      </c>
      <c r="S173" t="str">
        <f>IF(OR(Cases!C173="K",Cases!C173="L"),IF(M173="DA",Accounts!C$1,CONCATENATE(
   IF(B173="EB",Accounts!E$1,""
   ),IF(B173="EL",Accounts!G$1,""
   ),IF(AND(B173="OA",Cases!B173="3"),Accounts!G$1,""
   ),IF(AND(B173="OA",Cases!B173="Z"),Accounts!E$1,""
   )
  )
 ),IF(OR(Cases!C173="B",Cases!C173="I",Cases!C173="O",Cases!C173="J",Cases!C173="H"),IF(M173="DA",Accounts!C$4,CONCATENATE(
   IF(B173="EB",Accounts!E$4,""
   ),IF(B173="EL",Accounts!G$4,""
   ),IF(AND(B173="OA",Cases!B173="3"),Accounts!G$4,""
   ),IF(AND(B173="OA",Cases!B173="Z"),Accounts!E$4,""
   )
  )
 ),IF(OR(Cases!C173="D",Cases!C173="G",Cases!C173="O",Cases!C173="H",Cases!C173="M",AND(Cases!D173="I",Cases!C173="C"),AND(Cases!D173="I",Cases!C173="F")),IF(M173="DA",Accounts!C$3,CONCATENATE(
   IF(B173="EB",Accounts!E$3,""
   ),IF(B173="EL",Accounts!G$3,""
   ),IF(AND(B173="OA",Cases!B173="3"),Accounts!G$3,""
   ),IF(AND(B173="OA",Cases!B173="Z"),Accounts!E$3,""
   )
  )
 ),IF(M173="DA",Accounts!C$12,CONCATENATE(
   IF(B173="EB",Accounts!E$12,""
   ),IF(B173="EL",Accounts!G$12,""
   ),IF(AND(B173="OA",Cases!B173="3"),Accounts!G$12,""
   ),IF(AND(B173="OA",Cases!B173="Z"),Accounts!E$12,""
   )
  )
 )
)
))</f>
        <v>HU78104100220021994330000100</v>
      </c>
      <c r="T173" t="str">
        <f>IF(Cases!F173="SHA","SLEV",IF(Cases!F173="OUR","DEBT",IF(Cases!F173="BEN","CRED","")))</f>
        <v/>
      </c>
      <c r="U173" s="5" t="str">
        <f>IF(Cases!H173="N","Instrukciók","")</f>
        <v>Instrukciók</v>
      </c>
      <c r="V173" s="5" t="str">
        <f>IF(Cases!E173="I","URGP","")</f>
        <v/>
      </c>
      <c r="W173" t="str">
        <f>Cases!L173</f>
        <v>Közl-212 -Forint konverziós-Elektra/Ebank KKV-KötelezettSzla FCY-HUF-Bankon belüli átutalás-Konverziós-KöltsVis Nincs</v>
      </c>
    </row>
    <row r="174" spans="1:23" x14ac:dyDescent="0.3">
      <c r="A174" t="str">
        <f>CONCATENATE(IF(B174="EB",CONCATENATE(IF(Cases!B174&lt;&gt;"7","EBNG","EBNL"),TEXT(Refszámok!$B$1+ROW()-2,"000000000000")),""),IF(B174="EL",CONCATENATE("E",TEXT(Refszámok!$B$2+ROW()-2,"0000000000"),"00001"),""),IF(B174="OA",CONCATENATE("EBNGOA",TEXT(Refszámok!$B$3+ROW()-2,"0000000000")),""))</f>
        <v>E000010117300001</v>
      </c>
      <c r="B174" t="str">
        <f>CONCATENATE(IF(Cases!B174="E","EL",""),IF(Cases!B174="B","EB",""),IF(Cases!B174="Q","EB",""),IF(Cases!B174="7","EB",""),IF(Cases!B174="Z","OA",""),IF(Cases!B174="3","OA",""))</f>
        <v>EL</v>
      </c>
      <c r="C174" t="str">
        <f t="shared" si="10"/>
        <v>E000010117300001</v>
      </c>
      <c r="D174" t="str">
        <f>IF(Cases!K174="Y","2018-11-10","")</f>
        <v/>
      </c>
      <c r="E174" s="5" t="str">
        <f>IF(Cases!C174="Q","BANKKÁRTYA ELSZ",IF(OR(Cases!C174="A",Cases!C174="E",Cases!C174="B",Cases!C174="K",Cases!C174="M"),CONCATENATE(IF(B174="EB",Accounts!B$7,""),IF(B174="EL",Accounts!B$8,""),IF(AND(B174="OA",Cases!B174="3"),Accounts!B$8,""),IF(AND(B174="OA",Cases!B174="Z"),Accounts!B$7,"")),CONCATENATE(IF(B174="EB",Accounts!B$9,""),IF(B174="EL",Accounts!B$10,""),IF(AND(B174="OA",Cases!B174="3"),Accounts!B$10,""),IF(AND(B174="OA",Cases!B174="Z"),Accounts!B$9,""))))</f>
        <v>Electra számlatípus-művelettípus EUR</v>
      </c>
      <c r="F174" s="5" t="str">
        <f>IF(Cases!C174="Q","0983731042101",IF(OR(Cases!C174="A",Cases!C174="E",Cases!C174="B",Cases!C174="K",Cases!C174="M"),CONCATENATE(IF(B174="EB",Accounts!C$7,""),IF(B174="EL",Accounts!C$8,""),IF(AND(B174="OA",Cases!B174="3"),Accounts!C$8,""),IF(AND(B174="OA",Cases!B174="Z"),Accounts!C$7,"")),CONCATENATE(IF(B174="EB",Accounts!C$9,""),IF(B174="EL",Accounts!C$10,""),IF(AND(B174="OA",Cases!B174="3"),Accounts!C$10,""),IF(AND(B174="OA",Cases!B174="Z"),Accounts!C$9,""))))</f>
        <v>00021018F0119</v>
      </c>
      <c r="G174" t="s">
        <v>17</v>
      </c>
      <c r="H174" s="5" t="str">
        <f t="shared" si="11"/>
        <v>Electra számlatípus-művelettípus EUR</v>
      </c>
      <c r="I174" t="s">
        <v>18</v>
      </c>
      <c r="J174" t="str">
        <f t="shared" si="12"/>
        <v>E000010117300001</v>
      </c>
      <c r="K174" t="str">
        <f t="shared" si="13"/>
        <v>E000010117300001</v>
      </c>
      <c r="L174" s="2" t="s">
        <v>22</v>
      </c>
      <c r="M174" s="2" t="str">
        <f>IF(OR(Cases!C174="A",Cases!C174="C",Cases!C174="G",Cases!C174="J",Cases!C174="O"),"DV","DA")</f>
        <v>DV</v>
      </c>
      <c r="N174" t="s">
        <v>1207</v>
      </c>
      <c r="O174" t="str">
        <f>IF(OR(Cases!C174="A",Cases!C174="B",Cases!C174="C",Cases!C174="E",Cases!C174="F",Cases!C174="I",Cases!C174="J",Cases!C174="K",Cases!C174="L",Cases!C174="Q"),"EUR","HUF")</f>
        <v>HUF</v>
      </c>
      <c r="P174" s="5" t="str">
        <f t="shared" si="14"/>
        <v>2</v>
      </c>
      <c r="Q174" t="str">
        <f>IF(Cases!I174="Y","INTC","")</f>
        <v/>
      </c>
      <c r="R174" t="str">
        <f>IF(OR(Cases!C174="K",Cases!C174="L"),IF(M174="DA",Accounts!B$1,CONCATENATE(
IF(B174="EB",Accounts!D$1,""
),IF(B174="EL",Accounts!F$1,""
),IF(AND(B174="OA",Cases!B174="3"),Accounts!F$1,""
),IF(AND(B174="OA",Cases!B174="Z"),Accounts!D$1,""
)
)
),IF(OR(Cases!C174="B",Cases!C174="I",Cases!C174="O",Cases!C174="J",Cases!C174="H"),IF(M174="DA",Accounts!B$4,CONCATENATE(
IF(B174="EB",Accounts!D$4,""
),IF(B174="EL",Accounts!F$4,""
),IF(AND(B174="OA",Cases!B174="3"),Accounts!F$4,""
),IF(AND(B174="OA",Cases!B174="Z"),Accounts!D$4,""
)
)
),IF(OR(Cases!C174="D",Cases!C174="G",Cases!C174="O",Cases!C174="H",Cases!C174="M",AND(Cases!D174="I",Cases!C174="C"),AND(Cases!D174="I",Cases!C174="F")),IF(M174="DA",Accounts!B$3,CONCATENATE(
IF(B174="EB",Accounts!D$3,""
),IF(B174="EL",Accounts!F$3,""
),IF(AND(B174="OA",Cases!B174="3"),Accounts!F$3,""
),IF(AND(B174="OA",Cases!B174="Z"),Accounts!D$3,""
)
)
),IF(M174="DA",Accounts!B$12,CONCATENATE(
IF(B174="EB",Accounts!D$12,""
),IF(B174="EL",Accounts!F$12,""
),IF(AND(B174="OA",Cases!B174="3"),Accounts!F$12,""
),IF(AND(B174="OA",Cases!B174="Z"),Accounts!D$12,""
)
)
)
)
))</f>
        <v>Electra számlatípus Arksys</v>
      </c>
      <c r="S174" t="str">
        <f>IF(OR(Cases!C174="K",Cases!C174="L"),IF(M174="DA",Accounts!C$1,CONCATENATE(
   IF(B174="EB",Accounts!E$1,""
   ),IF(B174="EL",Accounts!G$1,""
   ),IF(AND(B174="OA",Cases!B174="3"),Accounts!G$1,""
   ),IF(AND(B174="OA",Cases!B174="Z"),Accounts!E$1,""
   )
  )
 ),IF(OR(Cases!C174="B",Cases!C174="I",Cases!C174="O",Cases!C174="J",Cases!C174="H"),IF(M174="DA",Accounts!C$4,CONCATENATE(
   IF(B174="EB",Accounts!E$4,""
   ),IF(B174="EL",Accounts!G$4,""
   ),IF(AND(B174="OA",Cases!B174="3"),Accounts!G$4,""
   ),IF(AND(B174="OA",Cases!B174="Z"),Accounts!E$4,""
   )
  )
 ),IF(OR(Cases!C174="D",Cases!C174="G",Cases!C174="O",Cases!C174="H",Cases!C174="M",AND(Cases!D174="I",Cases!C174="C"),AND(Cases!D174="I",Cases!C174="F")),IF(M174="DA",Accounts!C$3,CONCATENATE(
   IF(B174="EB",Accounts!E$3,""
   ),IF(B174="EL",Accounts!G$3,""
   ),IF(AND(B174="OA",Cases!B174="3"),Accounts!G$3,""
   ),IF(AND(B174="OA",Cases!B174="Z"),Accounts!E$3,""
   )
  )
 ),IF(M174="DA",Accounts!C$12,CONCATENATE(
   IF(B174="EB",Accounts!E$12,""
   ),IF(B174="EL",Accounts!G$12,""
   ),IF(AND(B174="OA",Cases!B174="3"),Accounts!G$12,""
   ),IF(AND(B174="OA",Cases!B174="Z"),Accounts!E$12,""
   )
  )
 )
)
))</f>
        <v>HU51104075017811100019080840</v>
      </c>
      <c r="T174" t="str">
        <f>IF(Cases!F174="SHA","SLEV",IF(Cases!F174="OUR","DEBT",IF(Cases!F174="BEN","CRED","")))</f>
        <v/>
      </c>
      <c r="U174" s="5" t="str">
        <f>IF(Cases!H174="N","Instrukciók","")</f>
        <v>Instrukciók</v>
      </c>
      <c r="V174" s="5" t="str">
        <f>IF(Cases!E174="I","URGP","")</f>
        <v>URGP</v>
      </c>
      <c r="W174" t="str">
        <f>Cases!L174</f>
        <v>Közl-224 -Forint konverziós-Elektra/Ebank KKV-KötelezettSzla FCY-HUF-Bankon belüli átvezetés-Konverziós-Sürgős/AzonKonv-KöltsVis Nincs</v>
      </c>
    </row>
    <row r="175" spans="1:23" x14ac:dyDescent="0.3">
      <c r="A175" t="str">
        <f>CONCATENATE(IF(B175="EB",CONCATENATE(IF(Cases!B175&lt;&gt;"7","EBNG","EBNL"),TEXT(Refszámok!$B$1+ROW()-2,"000000000000")),""),IF(B175="EL",CONCATENATE("E",TEXT(Refszámok!$B$2+ROW()-2,"0000000000"),"00001"),""),IF(B175="OA",CONCATENATE("EBNGOA",TEXT(Refszámok!$B$3+ROW()-2,"0000000000")),""))</f>
        <v>E000010117400001</v>
      </c>
      <c r="B175" t="str">
        <f>CONCATENATE(IF(Cases!B175="E","EL",""),IF(Cases!B175="B","EB",""),IF(Cases!B175="Q","EB",""),IF(Cases!B175="7","EB",""),IF(Cases!B175="Z","OA",""),IF(Cases!B175="3","OA",""))</f>
        <v>EL</v>
      </c>
      <c r="C175" t="str">
        <f t="shared" si="10"/>
        <v>E000010117400001</v>
      </c>
      <c r="D175" t="str">
        <f>IF(Cases!K175="Y","2018-11-10","")</f>
        <v/>
      </c>
      <c r="E175" s="5" t="str">
        <f>IF(Cases!C175="Q","BANKKÁRTYA ELSZ",IF(OR(Cases!C175="A",Cases!C175="E",Cases!C175="B",Cases!C175="K",Cases!C175="M"),CONCATENATE(IF(B175="EB",Accounts!B$7,""),IF(B175="EL",Accounts!B$8,""),IF(AND(B175="OA",Cases!B175="3"),Accounts!B$8,""),IF(AND(B175="OA",Cases!B175="Z"),Accounts!B$7,"")),CONCATENATE(IF(B175="EB",Accounts!B$9,""),IF(B175="EL",Accounts!B$10,""),IF(AND(B175="OA",Cases!B175="3"),Accounts!B$10,""),IF(AND(B175="OA",Cases!B175="Z"),Accounts!B$9,""))))</f>
        <v>Electra számlatípus-művelettípus EUR</v>
      </c>
      <c r="F175" s="5" t="str">
        <f>IF(Cases!C175="Q","0983731042101",IF(OR(Cases!C175="A",Cases!C175="E",Cases!C175="B",Cases!C175="K",Cases!C175="M"),CONCATENATE(IF(B175="EB",Accounts!C$7,""),IF(B175="EL",Accounts!C$8,""),IF(AND(B175="OA",Cases!B175="3"),Accounts!C$8,""),IF(AND(B175="OA",Cases!B175="Z"),Accounts!C$7,"")),CONCATENATE(IF(B175="EB",Accounts!C$9,""),IF(B175="EL",Accounts!C$10,""),IF(AND(B175="OA",Cases!B175="3"),Accounts!C$10,""),IF(AND(B175="OA",Cases!B175="Z"),Accounts!C$9,""))))</f>
        <v>00021018F0119</v>
      </c>
      <c r="G175" t="s">
        <v>17</v>
      </c>
      <c r="H175" s="5" t="str">
        <f t="shared" si="11"/>
        <v>Electra számlatípus-művelettípus EUR</v>
      </c>
      <c r="I175" t="s">
        <v>18</v>
      </c>
      <c r="J175" t="str">
        <f t="shared" si="12"/>
        <v>E000010117400001</v>
      </c>
      <c r="K175" t="str">
        <f t="shared" si="13"/>
        <v>E000010117400001</v>
      </c>
      <c r="L175" s="2" t="s">
        <v>22</v>
      </c>
      <c r="M175" s="2" t="str">
        <f>IF(OR(Cases!C175="A",Cases!C175="C",Cases!C175="G",Cases!C175="J",Cases!C175="O"),"DV","DA")</f>
        <v>DV</v>
      </c>
      <c r="N175" t="s">
        <v>1207</v>
      </c>
      <c r="O175" t="str">
        <f>IF(OR(Cases!C175="A",Cases!C175="B",Cases!C175="C",Cases!C175="E",Cases!C175="F",Cases!C175="I",Cases!C175="J",Cases!C175="K",Cases!C175="L",Cases!C175="Q"),"EUR","HUF")</f>
        <v>HUF</v>
      </c>
      <c r="P175" s="5" t="str">
        <f t="shared" si="14"/>
        <v>2</v>
      </c>
      <c r="Q175" t="str">
        <f>IF(Cases!I175="Y","INTC","")</f>
        <v/>
      </c>
      <c r="R175" t="str">
        <f>IF(OR(Cases!C175="K",Cases!C175="L"),IF(M175="DA",Accounts!B$1,CONCATENATE(
IF(B175="EB",Accounts!D$1,""
),IF(B175="EL",Accounts!F$1,""
),IF(AND(B175="OA",Cases!B175="3"),Accounts!F$1,""
),IF(AND(B175="OA",Cases!B175="Z"),Accounts!D$1,""
)
)
),IF(OR(Cases!C175="B",Cases!C175="I",Cases!C175="O",Cases!C175="J",Cases!C175="H"),IF(M175="DA",Accounts!B$4,CONCATENATE(
IF(B175="EB",Accounts!D$4,""
),IF(B175="EL",Accounts!F$4,""
),IF(AND(B175="OA",Cases!B175="3"),Accounts!F$4,""
),IF(AND(B175="OA",Cases!B175="Z"),Accounts!D$4,""
)
)
),IF(OR(Cases!C175="D",Cases!C175="G",Cases!C175="O",Cases!C175="H",Cases!C175="M",AND(Cases!D175="I",Cases!C175="C"),AND(Cases!D175="I",Cases!C175="F")),IF(M175="DA",Accounts!B$3,CONCATENATE(
IF(B175="EB",Accounts!D$3,""
),IF(B175="EL",Accounts!F$3,""
),IF(AND(B175="OA",Cases!B175="3"),Accounts!F$3,""
),IF(AND(B175="OA",Cases!B175="Z"),Accounts!D$3,""
)
)
),IF(M175="DA",Accounts!B$12,CONCATENATE(
IF(B175="EB",Accounts!D$12,""
),IF(B175="EL",Accounts!F$12,""
),IF(AND(B175="OA",Cases!B175="3"),Accounts!F$12,""
),IF(AND(B175="OA",Cases!B175="Z"),Accounts!D$12,""
)
)
)
)
))</f>
        <v>Electra számlatípus Arksys</v>
      </c>
      <c r="S175" t="str">
        <f>IF(OR(Cases!C175="K",Cases!C175="L"),IF(M175="DA",Accounts!C$1,CONCATENATE(
   IF(B175="EB",Accounts!E$1,""
   ),IF(B175="EL",Accounts!G$1,""
   ),IF(AND(B175="OA",Cases!B175="3"),Accounts!G$1,""
   ),IF(AND(B175="OA",Cases!B175="Z"),Accounts!E$1,""
   )
  )
 ),IF(OR(Cases!C175="B",Cases!C175="I",Cases!C175="O",Cases!C175="J",Cases!C175="H"),IF(M175="DA",Accounts!C$4,CONCATENATE(
   IF(B175="EB",Accounts!E$4,""
   ),IF(B175="EL",Accounts!G$4,""
   ),IF(AND(B175="OA",Cases!B175="3"),Accounts!G$4,""
   ),IF(AND(B175="OA",Cases!B175="Z"),Accounts!E$4,""
   )
  )
 ),IF(OR(Cases!C175="D",Cases!C175="G",Cases!C175="O",Cases!C175="H",Cases!C175="M",AND(Cases!D175="I",Cases!C175="C"),AND(Cases!D175="I",Cases!C175="F")),IF(M175="DA",Accounts!C$3,CONCATENATE(
   IF(B175="EB",Accounts!E$3,""
   ),IF(B175="EL",Accounts!G$3,""
   ),IF(AND(B175="OA",Cases!B175="3"),Accounts!G$3,""
   ),IF(AND(B175="OA",Cases!B175="Z"),Accounts!E$3,""
   )
  )
 ),IF(M175="DA",Accounts!C$12,CONCATENATE(
   IF(B175="EB",Accounts!E$12,""
   ),IF(B175="EL",Accounts!G$12,""
   ),IF(AND(B175="OA",Cases!B175="3"),Accounts!G$12,""
   ),IF(AND(B175="OA",Cases!B175="Z"),Accounts!E$12,""
   )
  )
 )
)
))</f>
        <v>HU51104075017811100019080840</v>
      </c>
      <c r="T175" t="str">
        <f>IF(Cases!F175="SHA","SLEV",IF(Cases!F175="OUR","DEBT",IF(Cases!F175="BEN","CRED","")))</f>
        <v/>
      </c>
      <c r="U175" s="5" t="str">
        <f>IF(Cases!H175="N","Instrukciók","")</f>
        <v>Instrukciók</v>
      </c>
      <c r="V175" s="5" t="str">
        <f>IF(Cases!E175="I","URGP","")</f>
        <v/>
      </c>
      <c r="W175" t="str">
        <f>Cases!L175</f>
        <v>Közl-224 -Forint konverziós-Elektra/Ebank KKV-KötelezettSzla FCY-HUF-Bankon belüli átvezetés-Konverziós-KöltsVis Nincs</v>
      </c>
    </row>
    <row r="176" spans="1:23" x14ac:dyDescent="0.3">
      <c r="A176" t="str">
        <f>CONCATENATE(IF(B176="EB",CONCATENATE(IF(Cases!B176&lt;&gt;"7","EBNG","EBNL"),TEXT(Refszámok!$B$1+ROW()-2,"000000000000")),""),IF(B176="EL",CONCATENATE("E",TEXT(Refszámok!$B$2+ROW()-2,"0000000000"),"00001"),""),IF(B176="OA",CONCATENATE("EBNGOA",TEXT(Refszámok!$B$3+ROW()-2,"0000000000")),""))</f>
        <v>E000010117500001</v>
      </c>
      <c r="B176" t="str">
        <f>CONCATENATE(IF(Cases!B176="E","EL",""),IF(Cases!B176="B","EB",""),IF(Cases!B176="Q","EB",""),IF(Cases!B176="7","EB",""),IF(Cases!B176="Z","OA",""),IF(Cases!B176="3","OA",""))</f>
        <v>EL</v>
      </c>
      <c r="C176" t="str">
        <f t="shared" si="10"/>
        <v>E000010117500001</v>
      </c>
      <c r="D176" t="str">
        <f>IF(Cases!K176="Y","2018-11-10","")</f>
        <v/>
      </c>
      <c r="E176" s="5" t="str">
        <f>IF(Cases!C176="Q","BANKKÁRTYA ELSZ",IF(OR(Cases!C176="A",Cases!C176="E",Cases!C176="B",Cases!C176="K",Cases!C176="M"),CONCATENATE(IF(B176="EB",Accounts!B$7,""),IF(B176="EL",Accounts!B$8,""),IF(AND(B176="OA",Cases!B176="3"),Accounts!B$8,""),IF(AND(B176="OA",Cases!B176="Z"),Accounts!B$7,"")),CONCATENATE(IF(B176="EB",Accounts!B$9,""),IF(B176="EL",Accounts!B$10,""),IF(AND(B176="OA",Cases!B176="3"),Accounts!B$10,""),IF(AND(B176="OA",Cases!B176="Z"),Accounts!B$9,""))))</f>
        <v>Electra számlatípus-művelettípus ts</v>
      </c>
      <c r="F176" s="5" t="str">
        <f>IF(Cases!C176="Q","0983731042101",IF(OR(Cases!C176="A",Cases!C176="E",Cases!C176="B",Cases!C176="K",Cases!C176="M"),CONCATENATE(IF(B176="EB",Accounts!C$7,""),IF(B176="EL",Accounts!C$8,""),IF(AND(B176="OA",Cases!B176="3"),Accounts!C$8,""),IF(AND(B176="OA",Cases!B176="Z"),Accounts!C$7,"")),CONCATENATE(IF(B176="EB",Accounts!C$9,""),IF(B176="EL",Accounts!C$10,""),IF(AND(B176="OA",Cases!B176="3"),Accounts!C$10,""),IF(AND(B176="OA",Cases!B176="Z"),Accounts!C$9,""))))</f>
        <v>00021018F0100</v>
      </c>
      <c r="G176" t="s">
        <v>17</v>
      </c>
      <c r="H176" s="5" t="str">
        <f t="shared" si="11"/>
        <v>Electra számlatípus-művelettípus ts</v>
      </c>
      <c r="I176" t="s">
        <v>18</v>
      </c>
      <c r="J176" t="str">
        <f t="shared" si="12"/>
        <v>E000010117500001</v>
      </c>
      <c r="K176" t="str">
        <f t="shared" si="13"/>
        <v>E000010117500001</v>
      </c>
      <c r="L176" s="2" t="s">
        <v>22</v>
      </c>
      <c r="M176" s="2" t="str">
        <f>IF(OR(Cases!C176="A",Cases!C176="C",Cases!C176="G",Cases!C176="J",Cases!C176="O"),"DV","DA")</f>
        <v>DA</v>
      </c>
      <c r="N176" t="s">
        <v>1207</v>
      </c>
      <c r="O176" t="str">
        <f>IF(OR(Cases!C176="A",Cases!C176="B",Cases!C176="C",Cases!C176="E",Cases!C176="F",Cases!C176="I",Cases!C176="J",Cases!C176="K",Cases!C176="L",Cases!C176="Q"),"EUR","HUF")</f>
        <v>EUR</v>
      </c>
      <c r="P176" s="5" t="str">
        <f t="shared" si="14"/>
        <v>1.3</v>
      </c>
      <c r="Q176" t="str">
        <f>IF(Cases!I176="Y","INTC","")</f>
        <v/>
      </c>
      <c r="R176" t="str">
        <f>IF(OR(Cases!C176="K",Cases!C176="L"),IF(M176="DA",Accounts!B$1,CONCATENATE(
IF(B176="EB",Accounts!D$1,""
),IF(B176="EL",Accounts!F$1,""
),IF(AND(B176="OA",Cases!B176="3"),Accounts!F$1,""
),IF(AND(B176="OA",Cases!B176="Z"),Accounts!D$1,""
)
)
),IF(OR(Cases!C176="B",Cases!C176="I",Cases!C176="O",Cases!C176="J",Cases!C176="H"),IF(M176="DA",Accounts!B$4,CONCATENATE(
IF(B176="EB",Accounts!D$4,""
),IF(B176="EL",Accounts!F$4,""
),IF(AND(B176="OA",Cases!B176="3"),Accounts!F$4,""
),IF(AND(B176="OA",Cases!B176="Z"),Accounts!D$4,""
)
)
),IF(OR(Cases!C176="D",Cases!C176="G",Cases!C176="O",Cases!C176="H",Cases!C176="M",AND(Cases!D176="I",Cases!C176="C"),AND(Cases!D176="I",Cases!C176="F")),IF(M176="DA",Accounts!B$3,CONCATENATE(
IF(B176="EB",Accounts!D$3,""
),IF(B176="EL",Accounts!F$3,""
),IF(AND(B176="OA",Cases!B176="3"),Accounts!F$3,""
),IF(AND(B176="OA",Cases!B176="Z"),Accounts!D$3,""
)
)
),IF(M176="DA",Accounts!B$12,CONCATENATE(
IF(B176="EB",Accounts!D$12,""
),IF(B176="EL",Accounts!F$12,""
),IF(AND(B176="OA",Cases!B176="3"),Accounts!F$12,""
),IF(AND(B176="OA",Cases!B176="Z"),Accounts!D$12,""
)
)
)
)
))</f>
        <v>Bank kívüli Kedvezm.</v>
      </c>
      <c r="S176" t="str">
        <f>IF(OR(Cases!C176="K",Cases!C176="L"),IF(M176="DA",Accounts!C$1,CONCATENATE(
   IF(B176="EB",Accounts!E$1,""
   ),IF(B176="EL",Accounts!G$1,""
   ),IF(AND(B176="OA",Cases!B176="3"),Accounts!G$1,""
   ),IF(AND(B176="OA",Cases!B176="Z"),Accounts!E$1,""
   )
  )
 ),IF(OR(Cases!C176="B",Cases!C176="I",Cases!C176="O",Cases!C176="J",Cases!C176="H"),IF(M176="DA",Accounts!C$4,CONCATENATE(
   IF(B176="EB",Accounts!E$4,""
   ),IF(B176="EL",Accounts!G$4,""
   ),IF(AND(B176="OA",Cases!B176="3"),Accounts!G$4,""
   ),IF(AND(B176="OA",Cases!B176="Z"),Accounts!E$4,""
   )
  )
 ),IF(OR(Cases!C176="D",Cases!C176="G",Cases!C176="O",Cases!C176="H",Cases!C176="M",AND(Cases!D176="I",Cases!C176="C"),AND(Cases!D176="I",Cases!C176="F")),IF(M176="DA",Accounts!C$3,CONCATENATE(
   IF(B176="EB",Accounts!E$3,""
   ),IF(B176="EL",Accounts!G$3,""
   ),IF(AND(B176="OA",Cases!B176="3"),Accounts!G$3,""
   ),IF(AND(B176="OA",Cases!B176="Z"),Accounts!E$3,""
   )
  )
 ),IF(M176="DA",Accounts!C$12,CONCATENATE(
   IF(B176="EB",Accounts!E$12,""
   ),IF(B176="EL",Accounts!G$12,""
   ),IF(AND(B176="OA",Cases!B176="3"),Accounts!G$12,""
   ),IF(AND(B176="OA",Cases!B176="Z"),Accounts!E$12,""
   )
  )
 )
)
))</f>
        <v>HU71117490082015982100000000</v>
      </c>
      <c r="T176" t="str">
        <f>IF(Cases!F176="SHA","SLEV",IF(Cases!F176="OUR","DEBT",IF(Cases!F176="BEN","CRED","")))</f>
        <v>SLEV</v>
      </c>
      <c r="U176" s="5" t="str">
        <f>IF(Cases!H176="N","Instrukciók","")</f>
        <v>Instrukciók</v>
      </c>
      <c r="V176" s="5" t="str">
        <f>IF(Cases!E176="I","URGP","")</f>
        <v/>
      </c>
      <c r="W176" t="str">
        <f>Cases!L176</f>
        <v>Közl-326 -Elektra/Ebank KKV-KötelezettSzla HUF-FCY-Bankon kívül utalás-Konverziós-KöltsVis Osztott</v>
      </c>
    </row>
    <row r="177" spans="1:23" x14ac:dyDescent="0.3">
      <c r="A177" t="str">
        <f>CONCATENATE(IF(B177="EB",CONCATENATE(IF(Cases!B177&lt;&gt;"7","EBNG","EBNL"),TEXT(Refszámok!$B$1+ROW()-2,"000000000000")),""),IF(B177="EL",CONCATENATE("E",TEXT(Refszámok!$B$2+ROW()-2,"0000000000"),"00001"),""),IF(B177="OA",CONCATENATE("EBNGOA",TEXT(Refszámok!$B$3+ROW()-2,"0000000000")),""))</f>
        <v>E000010117600001</v>
      </c>
      <c r="B177" t="str">
        <f>CONCATENATE(IF(Cases!B177="E","EL",""),IF(Cases!B177="B","EB",""),IF(Cases!B177="Q","EB",""),IF(Cases!B177="7","EB",""),IF(Cases!B177="Z","OA",""),IF(Cases!B177="3","OA",""))</f>
        <v>EL</v>
      </c>
      <c r="C177" t="str">
        <f t="shared" si="10"/>
        <v>E000010117600001</v>
      </c>
      <c r="D177" t="str">
        <f>IF(Cases!K177="Y","2018-11-10","")</f>
        <v/>
      </c>
      <c r="E177" s="5" t="str">
        <f>IF(Cases!C177="Q","BANKKÁRTYA ELSZ",IF(OR(Cases!C177="A",Cases!C177="E",Cases!C177="B",Cases!C177="K",Cases!C177="M"),CONCATENATE(IF(B177="EB",Accounts!B$7,""),IF(B177="EL",Accounts!B$8,""),IF(AND(B177="OA",Cases!B177="3"),Accounts!B$8,""),IF(AND(B177="OA",Cases!B177="Z"),Accounts!B$7,"")),CONCATENATE(IF(B177="EB",Accounts!B$9,""),IF(B177="EL",Accounts!B$10,""),IF(AND(B177="OA",Cases!B177="3"),Accounts!B$10,""),IF(AND(B177="OA",Cases!B177="Z"),Accounts!B$9,""))))</f>
        <v>Electra számlatípus-művelettípus ts</v>
      </c>
      <c r="F177" s="5" t="str">
        <f>IF(Cases!C177="Q","0983731042101",IF(OR(Cases!C177="A",Cases!C177="E",Cases!C177="B",Cases!C177="K",Cases!C177="M"),CONCATENATE(IF(B177="EB",Accounts!C$7,""),IF(B177="EL",Accounts!C$8,""),IF(AND(B177="OA",Cases!B177="3"),Accounts!C$8,""),IF(AND(B177="OA",Cases!B177="Z"),Accounts!C$7,"")),CONCATENATE(IF(B177="EB",Accounts!C$9,""),IF(B177="EL",Accounts!C$10,""),IF(AND(B177="OA",Cases!B177="3"),Accounts!C$10,""),IF(AND(B177="OA",Cases!B177="Z"),Accounts!C$9,""))))</f>
        <v>00021018F0100</v>
      </c>
      <c r="G177" t="s">
        <v>17</v>
      </c>
      <c r="H177" s="5" t="str">
        <f t="shared" si="11"/>
        <v>Electra számlatípus-művelettípus ts</v>
      </c>
      <c r="I177" t="s">
        <v>18</v>
      </c>
      <c r="J177" t="str">
        <f t="shared" si="12"/>
        <v>E000010117600001</v>
      </c>
      <c r="K177" t="str">
        <f t="shared" si="13"/>
        <v>E000010117600001</v>
      </c>
      <c r="L177" s="2" t="s">
        <v>22</v>
      </c>
      <c r="M177" s="2" t="str">
        <f>IF(OR(Cases!C177="A",Cases!C177="C",Cases!C177="G",Cases!C177="J",Cases!C177="O"),"DV","DA")</f>
        <v>DA</v>
      </c>
      <c r="N177" t="s">
        <v>1207</v>
      </c>
      <c r="O177" t="str">
        <f>IF(OR(Cases!C177="A",Cases!C177="B",Cases!C177="C",Cases!C177="E",Cases!C177="F",Cases!C177="I",Cases!C177="J",Cases!C177="K",Cases!C177="L",Cases!C177="Q"),"EUR","HUF")</f>
        <v>EUR</v>
      </c>
      <c r="P177" s="5" t="str">
        <f t="shared" si="14"/>
        <v>1.3</v>
      </c>
      <c r="Q177" t="str">
        <f>IF(Cases!I177="Y","INTC","")</f>
        <v/>
      </c>
      <c r="R177" t="str">
        <f>IF(OR(Cases!C177="K",Cases!C177="L"),IF(M177="DA",Accounts!B$1,CONCATENATE(
IF(B177="EB",Accounts!D$1,""
),IF(B177="EL",Accounts!F$1,""
),IF(AND(B177="OA",Cases!B177="3"),Accounts!F$1,""
),IF(AND(B177="OA",Cases!B177="Z"),Accounts!D$1,""
)
)
),IF(OR(Cases!C177="B",Cases!C177="I",Cases!C177="O",Cases!C177="J",Cases!C177="H"),IF(M177="DA",Accounts!B$4,CONCATENATE(
IF(B177="EB",Accounts!D$4,""
),IF(B177="EL",Accounts!F$4,""
),IF(AND(B177="OA",Cases!B177="3"),Accounts!F$4,""
),IF(AND(B177="OA",Cases!B177="Z"),Accounts!D$4,""
)
)
),IF(OR(Cases!C177="D",Cases!C177="G",Cases!C177="O",Cases!C177="H",Cases!C177="M",AND(Cases!D177="I",Cases!C177="C"),AND(Cases!D177="I",Cases!C177="F")),IF(M177="DA",Accounts!B$3,CONCATENATE(
IF(B177="EB",Accounts!D$3,""
),IF(B177="EL",Accounts!F$3,""
),IF(AND(B177="OA",Cases!B177="3"),Accounts!F$3,""
),IF(AND(B177="OA",Cases!B177="Z"),Accounts!D$3,""
)
)
),IF(M177="DA",Accounts!B$12,CONCATENATE(
IF(B177="EB",Accounts!D$12,""
),IF(B177="EL",Accounts!F$12,""
),IF(AND(B177="OA",Cases!B177="3"),Accounts!F$12,""
),IF(AND(B177="OA",Cases!B177="Z"),Accounts!D$12,""
)
)
)
)
))</f>
        <v>Bank kívüli Kedvezm.</v>
      </c>
      <c r="S177" t="str">
        <f>IF(OR(Cases!C177="K",Cases!C177="L"),IF(M177="DA",Accounts!C$1,CONCATENATE(
   IF(B177="EB",Accounts!E$1,""
   ),IF(B177="EL",Accounts!G$1,""
   ),IF(AND(B177="OA",Cases!B177="3"),Accounts!G$1,""
   ),IF(AND(B177="OA",Cases!B177="Z"),Accounts!E$1,""
   )
  )
 ),IF(OR(Cases!C177="B",Cases!C177="I",Cases!C177="O",Cases!C177="J",Cases!C177="H"),IF(M177="DA",Accounts!C$4,CONCATENATE(
   IF(B177="EB",Accounts!E$4,""
   ),IF(B177="EL",Accounts!G$4,""
   ),IF(AND(B177="OA",Cases!B177="3"),Accounts!G$4,""
   ),IF(AND(B177="OA",Cases!B177="Z"),Accounts!E$4,""
   )
  )
 ),IF(OR(Cases!C177="D",Cases!C177="G",Cases!C177="O",Cases!C177="H",Cases!C177="M",AND(Cases!D177="I",Cases!C177="C"),AND(Cases!D177="I",Cases!C177="F")),IF(M177="DA",Accounts!C$3,CONCATENATE(
   IF(B177="EB",Accounts!E$3,""
   ),IF(B177="EL",Accounts!G$3,""
   ),IF(AND(B177="OA",Cases!B177="3"),Accounts!G$3,""
   ),IF(AND(B177="OA",Cases!B177="Z"),Accounts!E$3,""
   )
  )
 ),IF(M177="DA",Accounts!C$12,CONCATENATE(
   IF(B177="EB",Accounts!E$12,""
   ),IF(B177="EL",Accounts!G$12,""
   ),IF(AND(B177="OA",Cases!B177="3"),Accounts!G$12,""
   ),IF(AND(B177="OA",Cases!B177="Z"),Accounts!E$12,""
   )
  )
 )
)
))</f>
        <v>HU71117490082015982100000000</v>
      </c>
      <c r="T177" t="str">
        <f>IF(Cases!F177="SHA","SLEV",IF(Cases!F177="OUR","DEBT",IF(Cases!F177="BEN","CRED","")))</f>
        <v>DEBT</v>
      </c>
      <c r="U177" s="5" t="str">
        <f>IF(Cases!H177="N","Instrukciók","")</f>
        <v>Instrukciók</v>
      </c>
      <c r="V177" s="5" t="str">
        <f>IF(Cases!E177="I","URGP","")</f>
        <v/>
      </c>
      <c r="W177" t="str">
        <f>Cases!L177</f>
        <v>Közl-327 -Elektra/Ebank KKV-KötelezettSzla HUF-FCY-Bankon kívül utalás-Konverziós-KöltsVis Indító</v>
      </c>
    </row>
    <row r="178" spans="1:23" x14ac:dyDescent="0.3">
      <c r="A178" t="str">
        <f>CONCATENATE(IF(B178="EB",CONCATENATE(IF(Cases!B178&lt;&gt;"7","EBNG","EBNL"),TEXT(Refszámok!$B$1+ROW()-2,"000000000000")),""),IF(B178="EL",CONCATENATE("E",TEXT(Refszámok!$B$2+ROW()-2,"0000000000"),"00001"),""),IF(B178="OA",CONCATENATE("EBNGOA",TEXT(Refszámok!$B$3+ROW()-2,"0000000000")),""))</f>
        <v>E000010117700001</v>
      </c>
      <c r="B178" t="str">
        <f>CONCATENATE(IF(Cases!B178="E","EL",""),IF(Cases!B178="B","EB",""),IF(Cases!B178="Q","EB",""),IF(Cases!B178="7","EB",""),IF(Cases!B178="Z","OA",""),IF(Cases!B178="3","OA",""))</f>
        <v>EL</v>
      </c>
      <c r="C178" t="str">
        <f t="shared" si="10"/>
        <v>E000010117700001</v>
      </c>
      <c r="D178" t="str">
        <f>IF(Cases!K178="Y","2018-11-10","")</f>
        <v/>
      </c>
      <c r="E178" s="5" t="str">
        <f>IF(Cases!C178="Q","BANKKÁRTYA ELSZ",IF(OR(Cases!C178="A",Cases!C178="E",Cases!C178="B",Cases!C178="K",Cases!C178="M"),CONCATENATE(IF(B178="EB",Accounts!B$7,""),IF(B178="EL",Accounts!B$8,""),IF(AND(B178="OA",Cases!B178="3"),Accounts!B$8,""),IF(AND(B178="OA",Cases!B178="Z"),Accounts!B$7,"")),CONCATENATE(IF(B178="EB",Accounts!B$9,""),IF(B178="EL",Accounts!B$10,""),IF(AND(B178="OA",Cases!B178="3"),Accounts!B$10,""),IF(AND(B178="OA",Cases!B178="Z"),Accounts!B$9,""))))</f>
        <v>Electra számlatípus-művelettípus ts</v>
      </c>
      <c r="F178" s="5" t="str">
        <f>IF(Cases!C178="Q","0983731042101",IF(OR(Cases!C178="A",Cases!C178="E",Cases!C178="B",Cases!C178="K",Cases!C178="M"),CONCATENATE(IF(B178="EB",Accounts!C$7,""),IF(B178="EL",Accounts!C$8,""),IF(AND(B178="OA",Cases!B178="3"),Accounts!C$8,""),IF(AND(B178="OA",Cases!B178="Z"),Accounts!C$7,"")),CONCATENATE(IF(B178="EB",Accounts!C$9,""),IF(B178="EL",Accounts!C$10,""),IF(AND(B178="OA",Cases!B178="3"),Accounts!C$10,""),IF(AND(B178="OA",Cases!B178="Z"),Accounts!C$9,""))))</f>
        <v>00021018F0100</v>
      </c>
      <c r="G178" t="s">
        <v>17</v>
      </c>
      <c r="H178" s="5" t="str">
        <f t="shared" si="11"/>
        <v>Electra számlatípus-művelettípus ts</v>
      </c>
      <c r="I178" t="s">
        <v>18</v>
      </c>
      <c r="J178" t="str">
        <f t="shared" si="12"/>
        <v>E000010117700001</v>
      </c>
      <c r="K178" t="str">
        <f t="shared" si="13"/>
        <v>E000010117700001</v>
      </c>
      <c r="L178" s="2" t="s">
        <v>22</v>
      </c>
      <c r="M178" s="2" t="str">
        <f>IF(OR(Cases!C178="A",Cases!C178="C",Cases!C178="G",Cases!C178="J",Cases!C178="O"),"DV","DA")</f>
        <v>DA</v>
      </c>
      <c r="N178" t="s">
        <v>1207</v>
      </c>
      <c r="O178" t="str">
        <f>IF(OR(Cases!C178="A",Cases!C178="B",Cases!C178="C",Cases!C178="E",Cases!C178="F",Cases!C178="I",Cases!C178="J",Cases!C178="K",Cases!C178="L",Cases!C178="Q"),"EUR","HUF")</f>
        <v>EUR</v>
      </c>
      <c r="P178" s="5" t="str">
        <f t="shared" si="14"/>
        <v>1.3</v>
      </c>
      <c r="Q178" t="str">
        <f>IF(Cases!I178="Y","INTC","")</f>
        <v/>
      </c>
      <c r="R178" t="str">
        <f>IF(OR(Cases!C178="K",Cases!C178="L"),IF(M178="DA",Accounts!B$1,CONCATENATE(
IF(B178="EB",Accounts!D$1,""
),IF(B178="EL",Accounts!F$1,""
),IF(AND(B178="OA",Cases!B178="3"),Accounts!F$1,""
),IF(AND(B178="OA",Cases!B178="Z"),Accounts!D$1,""
)
)
),IF(OR(Cases!C178="B",Cases!C178="I",Cases!C178="O",Cases!C178="J",Cases!C178="H"),IF(M178="DA",Accounts!B$4,CONCATENATE(
IF(B178="EB",Accounts!D$4,""
),IF(B178="EL",Accounts!F$4,""
),IF(AND(B178="OA",Cases!B178="3"),Accounts!F$4,""
),IF(AND(B178="OA",Cases!B178="Z"),Accounts!D$4,""
)
)
),IF(OR(Cases!C178="D",Cases!C178="G",Cases!C178="O",Cases!C178="H",Cases!C178="M",AND(Cases!D178="I",Cases!C178="C"),AND(Cases!D178="I",Cases!C178="F")),IF(M178="DA",Accounts!B$3,CONCATENATE(
IF(B178="EB",Accounts!D$3,""
),IF(B178="EL",Accounts!F$3,""
),IF(AND(B178="OA",Cases!B178="3"),Accounts!F$3,""
),IF(AND(B178="OA",Cases!B178="Z"),Accounts!D$3,""
)
)
),IF(M178="DA",Accounts!B$12,CONCATENATE(
IF(B178="EB",Accounts!D$12,""
),IF(B178="EL",Accounts!F$12,""
),IF(AND(B178="OA",Cases!B178="3"),Accounts!F$12,""
),IF(AND(B178="OA",Cases!B178="Z"),Accounts!D$12,""
)
)
)
)
))</f>
        <v>Bank kívüli Kedvezm.</v>
      </c>
      <c r="S178" t="str">
        <f>IF(OR(Cases!C178="K",Cases!C178="L"),IF(M178="DA",Accounts!C$1,CONCATENATE(
   IF(B178="EB",Accounts!E$1,""
   ),IF(B178="EL",Accounts!G$1,""
   ),IF(AND(B178="OA",Cases!B178="3"),Accounts!G$1,""
   ),IF(AND(B178="OA",Cases!B178="Z"),Accounts!E$1,""
   )
  )
 ),IF(OR(Cases!C178="B",Cases!C178="I",Cases!C178="O",Cases!C178="J",Cases!C178="H"),IF(M178="DA",Accounts!C$4,CONCATENATE(
   IF(B178="EB",Accounts!E$4,""
   ),IF(B178="EL",Accounts!G$4,""
   ),IF(AND(B178="OA",Cases!B178="3"),Accounts!G$4,""
   ),IF(AND(B178="OA",Cases!B178="Z"),Accounts!E$4,""
   )
  )
 ),IF(OR(Cases!C178="D",Cases!C178="G",Cases!C178="O",Cases!C178="H",Cases!C178="M",AND(Cases!D178="I",Cases!C178="C"),AND(Cases!D178="I",Cases!C178="F")),IF(M178="DA",Accounts!C$3,CONCATENATE(
   IF(B178="EB",Accounts!E$3,""
   ),IF(B178="EL",Accounts!G$3,""
   ),IF(AND(B178="OA",Cases!B178="3"),Accounts!G$3,""
   ),IF(AND(B178="OA",Cases!B178="Z"),Accounts!E$3,""
   )
  )
 ),IF(M178="DA",Accounts!C$12,CONCATENATE(
   IF(B178="EB",Accounts!E$12,""
   ),IF(B178="EL",Accounts!G$12,""
   ),IF(AND(B178="OA",Cases!B178="3"),Accounts!G$12,""
   ),IF(AND(B178="OA",Cases!B178="Z"),Accounts!E$12,""
   )
  )
 )
)
))</f>
        <v>HU71117490082015982100000000</v>
      </c>
      <c r="T178" t="str">
        <f>IF(Cases!F178="SHA","SLEV",IF(Cases!F178="OUR","DEBT",IF(Cases!F178="BEN","CRED","")))</f>
        <v>CRED</v>
      </c>
      <c r="U178" s="5" t="str">
        <f>IF(Cases!H178="N","Instrukciók","")</f>
        <v>Instrukciók</v>
      </c>
      <c r="V178" s="5" t="str">
        <f>IF(Cases!E178="I","URGP","")</f>
        <v/>
      </c>
      <c r="W178" t="str">
        <f>Cases!L178</f>
        <v>Közl-328 -Elektra/Ebank KKV-KötelezettSzla HUF-FCY-Bankon kívül utalás-Konverziós-KöltsVis Kedvezm</v>
      </c>
    </row>
    <row r="179" spans="1:23" x14ac:dyDescent="0.3">
      <c r="A179" t="str">
        <f>CONCATENATE(IF(B179="EB",CONCATENATE(IF(Cases!B179&lt;&gt;"7","EBNG","EBNL"),TEXT(Refszámok!$B$1+ROW()-2,"000000000000")),""),IF(B179="EL",CONCATENATE("E",TEXT(Refszámok!$B$2+ROW()-2,"0000000000"),"00001"),""),IF(B179="OA",CONCATENATE("EBNGOA",TEXT(Refszámok!$B$3+ROW()-2,"0000000000")),""))</f>
        <v>E000010117800001</v>
      </c>
      <c r="B179" t="str">
        <f>CONCATENATE(IF(Cases!B179="E","EL",""),IF(Cases!B179="B","EB",""),IF(Cases!B179="Q","EB",""),IF(Cases!B179="7","EB",""),IF(Cases!B179="Z","OA",""),IF(Cases!B179="3","OA",""))</f>
        <v>EL</v>
      </c>
      <c r="C179" t="str">
        <f t="shared" si="10"/>
        <v>E000010117800001</v>
      </c>
      <c r="D179" t="str">
        <f>IF(Cases!K179="Y","2018-11-10","")</f>
        <v/>
      </c>
      <c r="E179" s="5" t="str">
        <f>IF(Cases!C179="Q","BANKKÁRTYA ELSZ",IF(OR(Cases!C179="A",Cases!C179="E",Cases!C179="B",Cases!C179="K",Cases!C179="M"),CONCATENATE(IF(B179="EB",Accounts!B$7,""),IF(B179="EL",Accounts!B$8,""),IF(AND(B179="OA",Cases!B179="3"),Accounts!B$8,""),IF(AND(B179="OA",Cases!B179="Z"),Accounts!B$7,"")),CONCATENATE(IF(B179="EB",Accounts!B$9,""),IF(B179="EL",Accounts!B$10,""),IF(AND(B179="OA",Cases!B179="3"),Accounts!B$10,""),IF(AND(B179="OA",Cases!B179="Z"),Accounts!B$9,""))))</f>
        <v>Electra számlatípus-művelettípus ts</v>
      </c>
      <c r="F179" s="5" t="str">
        <f>IF(Cases!C179="Q","0983731042101",IF(OR(Cases!C179="A",Cases!C179="E",Cases!C179="B",Cases!C179="K",Cases!C179="M"),CONCATENATE(IF(B179="EB",Accounts!C$7,""),IF(B179="EL",Accounts!C$8,""),IF(AND(B179="OA",Cases!B179="3"),Accounts!C$8,""),IF(AND(B179="OA",Cases!B179="Z"),Accounts!C$7,"")),CONCATENATE(IF(B179="EB",Accounts!C$9,""),IF(B179="EL",Accounts!C$10,""),IF(AND(B179="OA",Cases!B179="3"),Accounts!C$10,""),IF(AND(B179="OA",Cases!B179="Z"),Accounts!C$9,""))))</f>
        <v>00021018F0100</v>
      </c>
      <c r="G179" t="s">
        <v>17</v>
      </c>
      <c r="H179" s="5" t="str">
        <f t="shared" si="11"/>
        <v>Electra számlatípus-művelettípus ts</v>
      </c>
      <c r="I179" t="s">
        <v>18</v>
      </c>
      <c r="J179" t="str">
        <f t="shared" si="12"/>
        <v>E000010117800001</v>
      </c>
      <c r="K179" t="str">
        <f t="shared" si="13"/>
        <v>E000010117800001</v>
      </c>
      <c r="L179" s="2" t="s">
        <v>22</v>
      </c>
      <c r="M179" s="2" t="str">
        <f>IF(OR(Cases!C179="A",Cases!C179="C",Cases!C179="G",Cases!C179="J",Cases!C179="O"),"DV","DA")</f>
        <v>DA</v>
      </c>
      <c r="N179" t="s">
        <v>1207</v>
      </c>
      <c r="O179" t="str">
        <f>IF(OR(Cases!C179="A",Cases!C179="B",Cases!C179="C",Cases!C179="E",Cases!C179="F",Cases!C179="I",Cases!C179="J",Cases!C179="K",Cases!C179="L",Cases!C179="Q"),"EUR","HUF")</f>
        <v>EUR</v>
      </c>
      <c r="P179" s="5" t="str">
        <f t="shared" si="14"/>
        <v>1.3</v>
      </c>
      <c r="Q179" t="str">
        <f>IF(Cases!I179="Y","INTC","")</f>
        <v/>
      </c>
      <c r="R179" t="str">
        <f>IF(OR(Cases!C179="K",Cases!C179="L"),IF(M179="DA",Accounts!B$1,CONCATENATE(
IF(B179="EB",Accounts!D$1,""
),IF(B179="EL",Accounts!F$1,""
),IF(AND(B179="OA",Cases!B179="3"),Accounts!F$1,""
),IF(AND(B179="OA",Cases!B179="Z"),Accounts!D$1,""
)
)
),IF(OR(Cases!C179="B",Cases!C179="I",Cases!C179="O",Cases!C179="J",Cases!C179="H"),IF(M179="DA",Accounts!B$4,CONCATENATE(
IF(B179="EB",Accounts!D$4,""
),IF(B179="EL",Accounts!F$4,""
),IF(AND(B179="OA",Cases!B179="3"),Accounts!F$4,""
),IF(AND(B179="OA",Cases!B179="Z"),Accounts!D$4,""
)
)
),IF(OR(Cases!C179="D",Cases!C179="G",Cases!C179="O",Cases!C179="H",Cases!C179="M",AND(Cases!D179="I",Cases!C179="C"),AND(Cases!D179="I",Cases!C179="F")),IF(M179="DA",Accounts!B$3,CONCATENATE(
IF(B179="EB",Accounts!D$3,""
),IF(B179="EL",Accounts!F$3,""
),IF(AND(B179="OA",Cases!B179="3"),Accounts!F$3,""
),IF(AND(B179="OA",Cases!B179="Z"),Accounts!D$3,""
)
)
),IF(M179="DA",Accounts!B$12,CONCATENATE(
IF(B179="EB",Accounts!D$12,""
),IF(B179="EL",Accounts!F$12,""
),IF(AND(B179="OA",Cases!B179="3"),Accounts!F$12,""
),IF(AND(B179="OA",Cases!B179="Z"),Accounts!D$12,""
)
)
)
)
))</f>
        <v>Bank kívüli Kedvezm.</v>
      </c>
      <c r="S179" t="str">
        <f>IF(OR(Cases!C179="K",Cases!C179="L"),IF(M179="DA",Accounts!C$1,CONCATENATE(
   IF(B179="EB",Accounts!E$1,""
   ),IF(B179="EL",Accounts!G$1,""
   ),IF(AND(B179="OA",Cases!B179="3"),Accounts!G$1,""
   ),IF(AND(B179="OA",Cases!B179="Z"),Accounts!E$1,""
   )
  )
 ),IF(OR(Cases!C179="B",Cases!C179="I",Cases!C179="O",Cases!C179="J",Cases!C179="H"),IF(M179="DA",Accounts!C$4,CONCATENATE(
   IF(B179="EB",Accounts!E$4,""
   ),IF(B179="EL",Accounts!G$4,""
   ),IF(AND(B179="OA",Cases!B179="3"),Accounts!G$4,""
   ),IF(AND(B179="OA",Cases!B179="Z"),Accounts!E$4,""
   )
  )
 ),IF(OR(Cases!C179="D",Cases!C179="G",Cases!C179="O",Cases!C179="H",Cases!C179="M",AND(Cases!D179="I",Cases!C179="C"),AND(Cases!D179="I",Cases!C179="F")),IF(M179="DA",Accounts!C$3,CONCATENATE(
   IF(B179="EB",Accounts!E$3,""
   ),IF(B179="EL",Accounts!G$3,""
   ),IF(AND(B179="OA",Cases!B179="3"),Accounts!G$3,""
   ),IF(AND(B179="OA",Cases!B179="Z"),Accounts!E$3,""
   )
  )
 ),IF(M179="DA",Accounts!C$12,CONCATENATE(
   IF(B179="EB",Accounts!E$12,""
   ),IF(B179="EL",Accounts!G$12,""
   ),IF(AND(B179="OA",Cases!B179="3"),Accounts!G$12,""
   ),IF(AND(B179="OA",Cases!B179="Z"),Accounts!E$12,""
   )
  )
 )
)
))</f>
        <v>HU71117490082015982100000000</v>
      </c>
      <c r="T179" t="str">
        <f>IF(Cases!F179="SHA","SLEV",IF(Cases!F179="OUR","DEBT",IF(Cases!F179="BEN","CRED","")))</f>
        <v>SLEV</v>
      </c>
      <c r="U179" s="5" t="str">
        <f>IF(Cases!H179="N","Instrukciók","")</f>
        <v>Instrukciók</v>
      </c>
      <c r="V179" s="5" t="str">
        <f>IF(Cases!E179="I","URGP","")</f>
        <v>URGP</v>
      </c>
      <c r="W179" t="str">
        <f>Cases!L179</f>
        <v>Közl-329 -Elektra/Ebank KKV-KötelezettSzla HUF-FCY-Bankon kívül utalás-Konverziós-Sürgős/AzonKonv-KöltsVis Osztott</v>
      </c>
    </row>
    <row r="180" spans="1:23" x14ac:dyDescent="0.3">
      <c r="A180" t="str">
        <f>CONCATENATE(IF(B180="EB",CONCATENATE(IF(Cases!B180&lt;&gt;"7","EBNG","EBNL"),TEXT(Refszámok!$B$1+ROW()-2,"000000000000")),""),IF(B180="EL",CONCATENATE("E",TEXT(Refszámok!$B$2+ROW()-2,"0000000000"),"00001"),""),IF(B180="OA",CONCATENATE("EBNGOA",TEXT(Refszámok!$B$3+ROW()-2,"0000000000")),""))</f>
        <v>E000010117900001</v>
      </c>
      <c r="B180" t="str">
        <f>CONCATENATE(IF(Cases!B180="E","EL",""),IF(Cases!B180="B","EB",""),IF(Cases!B180="Q","EB",""),IF(Cases!B180="7","EB",""),IF(Cases!B180="Z","OA",""),IF(Cases!B180="3","OA",""))</f>
        <v>EL</v>
      </c>
      <c r="C180" t="str">
        <f t="shared" si="10"/>
        <v>E000010117900001</v>
      </c>
      <c r="D180" t="str">
        <f>IF(Cases!K180="Y","2018-11-10","")</f>
        <v/>
      </c>
      <c r="E180" s="5" t="str">
        <f>IF(Cases!C180="Q","BANKKÁRTYA ELSZ",IF(OR(Cases!C180="A",Cases!C180="E",Cases!C180="B",Cases!C180="K",Cases!C180="M"),CONCATENATE(IF(B180="EB",Accounts!B$7,""),IF(B180="EL",Accounts!B$8,""),IF(AND(B180="OA",Cases!B180="3"),Accounts!B$8,""),IF(AND(B180="OA",Cases!B180="Z"),Accounts!B$7,"")),CONCATENATE(IF(B180="EB",Accounts!B$9,""),IF(B180="EL",Accounts!B$10,""),IF(AND(B180="OA",Cases!B180="3"),Accounts!B$10,""),IF(AND(B180="OA",Cases!B180="Z"),Accounts!B$9,""))))</f>
        <v>Electra számlatípus-művelettípus ts</v>
      </c>
      <c r="F180" s="5" t="str">
        <f>IF(Cases!C180="Q","0983731042101",IF(OR(Cases!C180="A",Cases!C180="E",Cases!C180="B",Cases!C180="K",Cases!C180="M"),CONCATENATE(IF(B180="EB",Accounts!C$7,""),IF(B180="EL",Accounts!C$8,""),IF(AND(B180="OA",Cases!B180="3"),Accounts!C$8,""),IF(AND(B180="OA",Cases!B180="Z"),Accounts!C$7,"")),CONCATENATE(IF(B180="EB",Accounts!C$9,""),IF(B180="EL",Accounts!C$10,""),IF(AND(B180="OA",Cases!B180="3"),Accounts!C$10,""),IF(AND(B180="OA",Cases!B180="Z"),Accounts!C$9,""))))</f>
        <v>00021018F0100</v>
      </c>
      <c r="G180" t="s">
        <v>17</v>
      </c>
      <c r="H180" s="5" t="str">
        <f t="shared" si="11"/>
        <v>Electra számlatípus-művelettípus ts</v>
      </c>
      <c r="I180" t="s">
        <v>18</v>
      </c>
      <c r="J180" t="str">
        <f t="shared" si="12"/>
        <v>E000010117900001</v>
      </c>
      <c r="K180" t="str">
        <f t="shared" si="13"/>
        <v>E000010117900001</v>
      </c>
      <c r="L180" s="2" t="s">
        <v>22</v>
      </c>
      <c r="M180" s="2" t="str">
        <f>IF(OR(Cases!C180="A",Cases!C180="C",Cases!C180="G",Cases!C180="J",Cases!C180="O"),"DV","DA")</f>
        <v>DA</v>
      </c>
      <c r="N180" t="s">
        <v>1207</v>
      </c>
      <c r="O180" t="str">
        <f>IF(OR(Cases!C180="A",Cases!C180="B",Cases!C180="C",Cases!C180="E",Cases!C180="F",Cases!C180="I",Cases!C180="J",Cases!C180="K",Cases!C180="L",Cases!C180="Q"),"EUR","HUF")</f>
        <v>EUR</v>
      </c>
      <c r="P180" s="5" t="str">
        <f t="shared" si="14"/>
        <v>1.3</v>
      </c>
      <c r="Q180" t="str">
        <f>IF(Cases!I180="Y","INTC","")</f>
        <v>INTC</v>
      </c>
      <c r="R180" t="str">
        <f>IF(OR(Cases!C180="K",Cases!C180="L"),IF(M180="DA",Accounts!B$1,CONCATENATE(
IF(B180="EB",Accounts!D$1,""
),IF(B180="EL",Accounts!F$1,""
),IF(AND(B180="OA",Cases!B180="3"),Accounts!F$1,""
),IF(AND(B180="OA",Cases!B180="Z"),Accounts!D$1,""
)
)
),IF(OR(Cases!C180="B",Cases!C180="I",Cases!C180="O",Cases!C180="J",Cases!C180="H"),IF(M180="DA",Accounts!B$4,CONCATENATE(
IF(B180="EB",Accounts!D$4,""
),IF(B180="EL",Accounts!F$4,""
),IF(AND(B180="OA",Cases!B180="3"),Accounts!F$4,""
),IF(AND(B180="OA",Cases!B180="Z"),Accounts!D$4,""
)
)
),IF(OR(Cases!C180="D",Cases!C180="G",Cases!C180="O",Cases!C180="H",Cases!C180="M",AND(Cases!D180="I",Cases!C180="C"),AND(Cases!D180="I",Cases!C180="F")),IF(M180="DA",Accounts!B$3,CONCATENATE(
IF(B180="EB",Accounts!D$3,""
),IF(B180="EL",Accounts!F$3,""
),IF(AND(B180="OA",Cases!B180="3"),Accounts!F$3,""
),IF(AND(B180="OA",Cases!B180="Z"),Accounts!D$3,""
)
)
),IF(M180="DA",Accounts!B$12,CONCATENATE(
IF(B180="EB",Accounts!D$12,""
),IF(B180="EL",Accounts!F$12,""
),IF(AND(B180="OA",Cases!B180="3"),Accounts!F$12,""
),IF(AND(B180="OA",Cases!B180="Z"),Accounts!D$12,""
)
)
)
)
))</f>
        <v>Bank kívüli Kedvezm.</v>
      </c>
      <c r="S180" t="str">
        <f>IF(OR(Cases!C180="K",Cases!C180="L"),IF(M180="DA",Accounts!C$1,CONCATENATE(
   IF(B180="EB",Accounts!E$1,""
   ),IF(B180="EL",Accounts!G$1,""
   ),IF(AND(B180="OA",Cases!B180="3"),Accounts!G$1,""
   ),IF(AND(B180="OA",Cases!B180="Z"),Accounts!E$1,""
   )
  )
 ),IF(OR(Cases!C180="B",Cases!C180="I",Cases!C180="O",Cases!C180="J",Cases!C180="H"),IF(M180="DA",Accounts!C$4,CONCATENATE(
   IF(B180="EB",Accounts!E$4,""
   ),IF(B180="EL",Accounts!G$4,""
   ),IF(AND(B180="OA",Cases!B180="3"),Accounts!G$4,""
   ),IF(AND(B180="OA",Cases!B180="Z"),Accounts!E$4,""
   )
  )
 ),IF(OR(Cases!C180="D",Cases!C180="G",Cases!C180="O",Cases!C180="H",Cases!C180="M",AND(Cases!D180="I",Cases!C180="C"),AND(Cases!D180="I",Cases!C180="F")),IF(M180="DA",Accounts!C$3,CONCATENATE(
   IF(B180="EB",Accounts!E$3,""
   ),IF(B180="EL",Accounts!G$3,""
   ),IF(AND(B180="OA",Cases!B180="3"),Accounts!G$3,""
   ),IF(AND(B180="OA",Cases!B180="Z"),Accounts!E$3,""
   )
  )
 ),IF(M180="DA",Accounts!C$12,CONCATENATE(
   IF(B180="EB",Accounts!E$12,""
   ),IF(B180="EL",Accounts!G$12,""
   ),IF(AND(B180="OA",Cases!B180="3"),Accounts!G$12,""
   ),IF(AND(B180="OA",Cases!B180="Z"),Accounts!E$12,""
   )
  )
 )
)
))</f>
        <v>HU71117490082015982100000000</v>
      </c>
      <c r="T180" t="str">
        <f>IF(Cases!F180="SHA","SLEV",IF(Cases!F180="OUR","DEBT",IF(Cases!F180="BEN","CRED","")))</f>
        <v>SLEV</v>
      </c>
      <c r="U180" s="5" t="str">
        <f>IF(Cases!H180="N","Instrukciók","")</f>
        <v>Instrukciók</v>
      </c>
      <c r="V180" s="5" t="str">
        <f>IF(Cases!E180="I","URGP","")</f>
        <v/>
      </c>
      <c r="W180" t="str">
        <f>Cases!L180</f>
        <v>Közl-33K -Elektra/Ebank KKV-KötelezettSzla HUF-FCY-Bankon kívül utalás-InterCompany-Konverziós-KöltsVis Osztott</v>
      </c>
    </row>
    <row r="181" spans="1:23" x14ac:dyDescent="0.3">
      <c r="A181" t="str">
        <f>CONCATENATE(IF(B181="EB",CONCATENATE(IF(Cases!B181&lt;&gt;"7","EBNG","EBNL"),TEXT(Refszámok!$B$1+ROW()-2,"000000000000")),""),IF(B181="EL",CONCATENATE("E",TEXT(Refszámok!$B$2+ROW()-2,"0000000000"),"00001"),""),IF(B181="OA",CONCATENATE("EBNGOA",TEXT(Refszámok!$B$3+ROW()-2,"0000000000")),""))</f>
        <v>E000010118000001</v>
      </c>
      <c r="B181" t="str">
        <f>CONCATENATE(IF(Cases!B181="E","EL",""),IF(Cases!B181="B","EB",""),IF(Cases!B181="Q","EB",""),IF(Cases!B181="7","EB",""),IF(Cases!B181="Z","OA",""),IF(Cases!B181="3","OA",""))</f>
        <v>EL</v>
      </c>
      <c r="C181" t="str">
        <f t="shared" si="10"/>
        <v>E000010118000001</v>
      </c>
      <c r="D181" t="str">
        <f>IF(Cases!K181="Y","2018-11-10","")</f>
        <v/>
      </c>
      <c r="E181" s="5" t="str">
        <f>IF(Cases!C181="Q","BANKKÁRTYA ELSZ",IF(OR(Cases!C181="A",Cases!C181="E",Cases!C181="B",Cases!C181="K",Cases!C181="M"),CONCATENATE(IF(B181="EB",Accounts!B$7,""),IF(B181="EL",Accounts!B$8,""),IF(AND(B181="OA",Cases!B181="3"),Accounts!B$8,""),IF(AND(B181="OA",Cases!B181="Z"),Accounts!B$7,"")),CONCATENATE(IF(B181="EB",Accounts!B$9,""),IF(B181="EL",Accounts!B$10,""),IF(AND(B181="OA",Cases!B181="3"),Accounts!B$10,""),IF(AND(B181="OA",Cases!B181="Z"),Accounts!B$9,""))))</f>
        <v>Electra számlatípus-művelettípus ts</v>
      </c>
      <c r="F181" s="5" t="str">
        <f>IF(Cases!C181="Q","0983731042101",IF(OR(Cases!C181="A",Cases!C181="E",Cases!C181="B",Cases!C181="K",Cases!C181="M"),CONCATENATE(IF(B181="EB",Accounts!C$7,""),IF(B181="EL",Accounts!C$8,""),IF(AND(B181="OA",Cases!B181="3"),Accounts!C$8,""),IF(AND(B181="OA",Cases!B181="Z"),Accounts!C$7,"")),CONCATENATE(IF(B181="EB",Accounts!C$9,""),IF(B181="EL",Accounts!C$10,""),IF(AND(B181="OA",Cases!B181="3"),Accounts!C$10,""),IF(AND(B181="OA",Cases!B181="Z"),Accounts!C$9,""))))</f>
        <v>00021018F0100</v>
      </c>
      <c r="G181" t="s">
        <v>17</v>
      </c>
      <c r="H181" s="5" t="str">
        <f t="shared" si="11"/>
        <v>Electra számlatípus-művelettípus ts</v>
      </c>
      <c r="I181" t="s">
        <v>18</v>
      </c>
      <c r="J181" t="str">
        <f t="shared" si="12"/>
        <v>E000010118000001</v>
      </c>
      <c r="K181" t="str">
        <f t="shared" si="13"/>
        <v>E000010118000001</v>
      </c>
      <c r="L181" s="2" t="s">
        <v>22</v>
      </c>
      <c r="M181" s="2" t="str">
        <f>IF(OR(Cases!C181="A",Cases!C181="C",Cases!C181="G",Cases!C181="J",Cases!C181="O"),"DV","DA")</f>
        <v>DA</v>
      </c>
      <c r="N181" t="s">
        <v>1207</v>
      </c>
      <c r="O181" t="str">
        <f>IF(OR(Cases!C181="A",Cases!C181="B",Cases!C181="C",Cases!C181="E",Cases!C181="F",Cases!C181="I",Cases!C181="J",Cases!C181="K",Cases!C181="L",Cases!C181="Q"),"EUR","HUF")</f>
        <v>EUR</v>
      </c>
      <c r="P181" s="5" t="str">
        <f t="shared" si="14"/>
        <v>1.3</v>
      </c>
      <c r="Q181" t="str">
        <f>IF(Cases!I181="Y","INTC","")</f>
        <v>INTC</v>
      </c>
      <c r="R181" t="str">
        <f>IF(OR(Cases!C181="K",Cases!C181="L"),IF(M181="DA",Accounts!B$1,CONCATENATE(
IF(B181="EB",Accounts!D$1,""
),IF(B181="EL",Accounts!F$1,""
),IF(AND(B181="OA",Cases!B181="3"),Accounts!F$1,""
),IF(AND(B181="OA",Cases!B181="Z"),Accounts!D$1,""
)
)
),IF(OR(Cases!C181="B",Cases!C181="I",Cases!C181="O",Cases!C181="J",Cases!C181="H"),IF(M181="DA",Accounts!B$4,CONCATENATE(
IF(B181="EB",Accounts!D$4,""
),IF(B181="EL",Accounts!F$4,""
),IF(AND(B181="OA",Cases!B181="3"),Accounts!F$4,""
),IF(AND(B181="OA",Cases!B181="Z"),Accounts!D$4,""
)
)
),IF(OR(Cases!C181="D",Cases!C181="G",Cases!C181="O",Cases!C181="H",Cases!C181="M",AND(Cases!D181="I",Cases!C181="C"),AND(Cases!D181="I",Cases!C181="F")),IF(M181="DA",Accounts!B$3,CONCATENATE(
IF(B181="EB",Accounts!D$3,""
),IF(B181="EL",Accounts!F$3,""
),IF(AND(B181="OA",Cases!B181="3"),Accounts!F$3,""
),IF(AND(B181="OA",Cases!B181="Z"),Accounts!D$3,""
)
)
),IF(M181="DA",Accounts!B$12,CONCATENATE(
IF(B181="EB",Accounts!D$12,""
),IF(B181="EL",Accounts!F$12,""
),IF(AND(B181="OA",Cases!B181="3"),Accounts!F$12,""
),IF(AND(B181="OA",Cases!B181="Z"),Accounts!D$12,""
)
)
)
)
))</f>
        <v>Bank kívüli Kedvezm.</v>
      </c>
      <c r="S181" t="str">
        <f>IF(OR(Cases!C181="K",Cases!C181="L"),IF(M181="DA",Accounts!C$1,CONCATENATE(
   IF(B181="EB",Accounts!E$1,""
   ),IF(B181="EL",Accounts!G$1,""
   ),IF(AND(B181="OA",Cases!B181="3"),Accounts!G$1,""
   ),IF(AND(B181="OA",Cases!B181="Z"),Accounts!E$1,""
   )
  )
 ),IF(OR(Cases!C181="B",Cases!C181="I",Cases!C181="O",Cases!C181="J",Cases!C181="H"),IF(M181="DA",Accounts!C$4,CONCATENATE(
   IF(B181="EB",Accounts!E$4,""
   ),IF(B181="EL",Accounts!G$4,""
   ),IF(AND(B181="OA",Cases!B181="3"),Accounts!G$4,""
   ),IF(AND(B181="OA",Cases!B181="Z"),Accounts!E$4,""
   )
  )
 ),IF(OR(Cases!C181="D",Cases!C181="G",Cases!C181="O",Cases!C181="H",Cases!C181="M",AND(Cases!D181="I",Cases!C181="C"),AND(Cases!D181="I",Cases!C181="F")),IF(M181="DA",Accounts!C$3,CONCATENATE(
   IF(B181="EB",Accounts!E$3,""
   ),IF(B181="EL",Accounts!G$3,""
   ),IF(AND(B181="OA",Cases!B181="3"),Accounts!G$3,""
   ),IF(AND(B181="OA",Cases!B181="Z"),Accounts!E$3,""
   )
  )
 ),IF(M181="DA",Accounts!C$12,CONCATENATE(
   IF(B181="EB",Accounts!E$12,""
   ),IF(B181="EL",Accounts!G$12,""
   ),IF(AND(B181="OA",Cases!B181="3"),Accounts!G$12,""
   ),IF(AND(B181="OA",Cases!B181="Z"),Accounts!E$12,""
   )
  )
 )
)
))</f>
        <v>HU71117490082015982100000000</v>
      </c>
      <c r="T181" t="str">
        <f>IF(Cases!F181="SHA","SLEV",IF(Cases!F181="OUR","DEBT",IF(Cases!F181="BEN","CRED","")))</f>
        <v>DEBT</v>
      </c>
      <c r="U181" s="5" t="str">
        <f>IF(Cases!H181="N","Instrukciók","")</f>
        <v>Instrukciók</v>
      </c>
      <c r="V181" s="5" t="str">
        <f>IF(Cases!E181="I","URGP","")</f>
        <v/>
      </c>
      <c r="W181" t="str">
        <f>Cases!L181</f>
        <v>Közl-33L -Elektra/Ebank KKV-KötelezettSzla HUF-FCY-Bankon kívül utalás-InterCompany-Konverziós-KöltsVis Indító</v>
      </c>
    </row>
    <row r="182" spans="1:23" x14ac:dyDescent="0.3">
      <c r="A182" t="str">
        <f>CONCATENATE(IF(B182="EB",CONCATENATE(IF(Cases!B182&lt;&gt;"7","EBNG","EBNL"),TEXT(Refszámok!$B$1+ROW()-2,"000000000000")),""),IF(B182="EL",CONCATENATE("E",TEXT(Refszámok!$B$2+ROW()-2,"0000000000"),"00001"),""),IF(B182="OA",CONCATENATE("EBNGOA",TEXT(Refszámok!$B$3+ROW()-2,"0000000000")),""))</f>
        <v>E000010118100001</v>
      </c>
      <c r="B182" t="str">
        <f>CONCATENATE(IF(Cases!B182="E","EL",""),IF(Cases!B182="B","EB",""),IF(Cases!B182="Q","EB",""),IF(Cases!B182="7","EB",""),IF(Cases!B182="Z","OA",""),IF(Cases!B182="3","OA",""))</f>
        <v>EL</v>
      </c>
      <c r="C182" t="str">
        <f t="shared" si="10"/>
        <v>E000010118100001</v>
      </c>
      <c r="D182" t="str">
        <f>IF(Cases!K182="Y","2018-11-10","")</f>
        <v/>
      </c>
      <c r="E182" s="5" t="str">
        <f>IF(Cases!C182="Q","BANKKÁRTYA ELSZ",IF(OR(Cases!C182="A",Cases!C182="E",Cases!C182="B",Cases!C182="K",Cases!C182="M"),CONCATENATE(IF(B182="EB",Accounts!B$7,""),IF(B182="EL",Accounts!B$8,""),IF(AND(B182="OA",Cases!B182="3"),Accounts!B$8,""),IF(AND(B182="OA",Cases!B182="Z"),Accounts!B$7,"")),CONCATENATE(IF(B182="EB",Accounts!B$9,""),IF(B182="EL",Accounts!B$10,""),IF(AND(B182="OA",Cases!B182="3"),Accounts!B$10,""),IF(AND(B182="OA",Cases!B182="Z"),Accounts!B$9,""))))</f>
        <v>Electra számlatípus-művelettípus ts</v>
      </c>
      <c r="F182" s="5" t="str">
        <f>IF(Cases!C182="Q","0983731042101",IF(OR(Cases!C182="A",Cases!C182="E",Cases!C182="B",Cases!C182="K",Cases!C182="M"),CONCATENATE(IF(B182="EB",Accounts!C$7,""),IF(B182="EL",Accounts!C$8,""),IF(AND(B182="OA",Cases!B182="3"),Accounts!C$8,""),IF(AND(B182="OA",Cases!B182="Z"),Accounts!C$7,"")),CONCATENATE(IF(B182="EB",Accounts!C$9,""),IF(B182="EL",Accounts!C$10,""),IF(AND(B182="OA",Cases!B182="3"),Accounts!C$10,""),IF(AND(B182="OA",Cases!B182="Z"),Accounts!C$9,""))))</f>
        <v>00021018F0100</v>
      </c>
      <c r="G182" t="s">
        <v>17</v>
      </c>
      <c r="H182" s="5" t="str">
        <f t="shared" si="11"/>
        <v>Electra számlatípus-művelettípus ts</v>
      </c>
      <c r="I182" t="s">
        <v>18</v>
      </c>
      <c r="J182" t="str">
        <f t="shared" si="12"/>
        <v>E000010118100001</v>
      </c>
      <c r="K182" t="str">
        <f t="shared" si="13"/>
        <v>E000010118100001</v>
      </c>
      <c r="L182" s="2" t="s">
        <v>22</v>
      </c>
      <c r="M182" s="2" t="str">
        <f>IF(OR(Cases!C182="A",Cases!C182="C",Cases!C182="G",Cases!C182="J",Cases!C182="O"),"DV","DA")</f>
        <v>DA</v>
      </c>
      <c r="N182" t="s">
        <v>1207</v>
      </c>
      <c r="O182" t="str">
        <f>IF(OR(Cases!C182="A",Cases!C182="B",Cases!C182="C",Cases!C182="E",Cases!C182="F",Cases!C182="I",Cases!C182="J",Cases!C182="K",Cases!C182="L",Cases!C182="Q"),"EUR","HUF")</f>
        <v>EUR</v>
      </c>
      <c r="P182" s="5" t="str">
        <f t="shared" si="14"/>
        <v>1.3</v>
      </c>
      <c r="Q182" t="str">
        <f>IF(Cases!I182="Y","INTC","")</f>
        <v>INTC</v>
      </c>
      <c r="R182" t="str">
        <f>IF(OR(Cases!C182="K",Cases!C182="L"),IF(M182="DA",Accounts!B$1,CONCATENATE(
IF(B182="EB",Accounts!D$1,""
),IF(B182="EL",Accounts!F$1,""
),IF(AND(B182="OA",Cases!B182="3"),Accounts!F$1,""
),IF(AND(B182="OA",Cases!B182="Z"),Accounts!D$1,""
)
)
),IF(OR(Cases!C182="B",Cases!C182="I",Cases!C182="O",Cases!C182="J",Cases!C182="H"),IF(M182="DA",Accounts!B$4,CONCATENATE(
IF(B182="EB",Accounts!D$4,""
),IF(B182="EL",Accounts!F$4,""
),IF(AND(B182="OA",Cases!B182="3"),Accounts!F$4,""
),IF(AND(B182="OA",Cases!B182="Z"),Accounts!D$4,""
)
)
),IF(OR(Cases!C182="D",Cases!C182="G",Cases!C182="O",Cases!C182="H",Cases!C182="M",AND(Cases!D182="I",Cases!C182="C"),AND(Cases!D182="I",Cases!C182="F")),IF(M182="DA",Accounts!B$3,CONCATENATE(
IF(B182="EB",Accounts!D$3,""
),IF(B182="EL",Accounts!F$3,""
),IF(AND(B182="OA",Cases!B182="3"),Accounts!F$3,""
),IF(AND(B182="OA",Cases!B182="Z"),Accounts!D$3,""
)
)
),IF(M182="DA",Accounts!B$12,CONCATENATE(
IF(B182="EB",Accounts!D$12,""
),IF(B182="EL",Accounts!F$12,""
),IF(AND(B182="OA",Cases!B182="3"),Accounts!F$12,""
),IF(AND(B182="OA",Cases!B182="Z"),Accounts!D$12,""
)
)
)
)
))</f>
        <v>Bank kívüli Kedvezm.</v>
      </c>
      <c r="S182" t="str">
        <f>IF(OR(Cases!C182="K",Cases!C182="L"),IF(M182="DA",Accounts!C$1,CONCATENATE(
   IF(B182="EB",Accounts!E$1,""
   ),IF(B182="EL",Accounts!G$1,""
   ),IF(AND(B182="OA",Cases!B182="3"),Accounts!G$1,""
   ),IF(AND(B182="OA",Cases!B182="Z"),Accounts!E$1,""
   )
  )
 ),IF(OR(Cases!C182="B",Cases!C182="I",Cases!C182="O",Cases!C182="J",Cases!C182="H"),IF(M182="DA",Accounts!C$4,CONCATENATE(
   IF(B182="EB",Accounts!E$4,""
   ),IF(B182="EL",Accounts!G$4,""
   ),IF(AND(B182="OA",Cases!B182="3"),Accounts!G$4,""
   ),IF(AND(B182="OA",Cases!B182="Z"),Accounts!E$4,""
   )
  )
 ),IF(OR(Cases!C182="D",Cases!C182="G",Cases!C182="O",Cases!C182="H",Cases!C182="M",AND(Cases!D182="I",Cases!C182="C"),AND(Cases!D182="I",Cases!C182="F")),IF(M182="DA",Accounts!C$3,CONCATENATE(
   IF(B182="EB",Accounts!E$3,""
   ),IF(B182="EL",Accounts!G$3,""
   ),IF(AND(B182="OA",Cases!B182="3"),Accounts!G$3,""
   ),IF(AND(B182="OA",Cases!B182="Z"),Accounts!E$3,""
   )
  )
 ),IF(M182="DA",Accounts!C$12,CONCATENATE(
   IF(B182="EB",Accounts!E$12,""
   ),IF(B182="EL",Accounts!G$12,""
   ),IF(AND(B182="OA",Cases!B182="3"),Accounts!G$12,""
   ),IF(AND(B182="OA",Cases!B182="Z"),Accounts!E$12,""
   )
  )
 )
)
))</f>
        <v>HU71117490082015982100000000</v>
      </c>
      <c r="T182" t="str">
        <f>IF(Cases!F182="SHA","SLEV",IF(Cases!F182="OUR","DEBT",IF(Cases!F182="BEN","CRED","")))</f>
        <v>CRED</v>
      </c>
      <c r="U182" s="5" t="str">
        <f>IF(Cases!H182="N","Instrukciók","")</f>
        <v>Instrukciók</v>
      </c>
      <c r="V182" s="5" t="str">
        <f>IF(Cases!E182="I","URGP","")</f>
        <v/>
      </c>
      <c r="W182" t="str">
        <f>Cases!L182</f>
        <v>Közl-33M -Elektra/Ebank KKV-KötelezettSzla HUF-FCY-Bankon kívül utalás-InterCompany-Konverziós-KöltsVis Kedvezm</v>
      </c>
    </row>
    <row r="183" spans="1:23" x14ac:dyDescent="0.3">
      <c r="A183" t="str">
        <f>CONCATENATE(IF(B183="EB",CONCATENATE(IF(Cases!B183&lt;&gt;"7","EBNG","EBNL"),TEXT(Refszámok!$B$1+ROW()-2,"000000000000")),""),IF(B183="EL",CONCATENATE("E",TEXT(Refszámok!$B$2+ROW()-2,"0000000000"),"00001"),""),IF(B183="OA",CONCATENATE("EBNGOA",TEXT(Refszámok!$B$3+ROW()-2,"0000000000")),""))</f>
        <v>E000010118200001</v>
      </c>
      <c r="B183" t="str">
        <f>CONCATENATE(IF(Cases!B183="E","EL",""),IF(Cases!B183="B","EB",""),IF(Cases!B183="Q","EB",""),IF(Cases!B183="7","EB",""),IF(Cases!B183="Z","OA",""),IF(Cases!B183="3","OA",""))</f>
        <v>EL</v>
      </c>
      <c r="C183" t="str">
        <f t="shared" si="10"/>
        <v>E000010118200001</v>
      </c>
      <c r="D183" t="str">
        <f>IF(Cases!K183="Y","2018-11-10","")</f>
        <v/>
      </c>
      <c r="E183" s="5" t="str">
        <f>IF(Cases!C183="Q","BANKKÁRTYA ELSZ",IF(OR(Cases!C183="A",Cases!C183="E",Cases!C183="B",Cases!C183="K",Cases!C183="M"),CONCATENATE(IF(B183="EB",Accounts!B$7,""),IF(B183="EL",Accounts!B$8,""),IF(AND(B183="OA",Cases!B183="3"),Accounts!B$8,""),IF(AND(B183="OA",Cases!B183="Z"),Accounts!B$7,"")),CONCATENATE(IF(B183="EB",Accounts!B$9,""),IF(B183="EL",Accounts!B$10,""),IF(AND(B183="OA",Cases!B183="3"),Accounts!B$10,""),IF(AND(B183="OA",Cases!B183="Z"),Accounts!B$9,""))))</f>
        <v>Electra számlatípus-művelettípus ts</v>
      </c>
      <c r="F183" s="5" t="str">
        <f>IF(Cases!C183="Q","0983731042101",IF(OR(Cases!C183="A",Cases!C183="E",Cases!C183="B",Cases!C183="K",Cases!C183="M"),CONCATENATE(IF(B183="EB",Accounts!C$7,""),IF(B183="EL",Accounts!C$8,""),IF(AND(B183="OA",Cases!B183="3"),Accounts!C$8,""),IF(AND(B183="OA",Cases!B183="Z"),Accounts!C$7,"")),CONCATENATE(IF(B183="EB",Accounts!C$9,""),IF(B183="EL",Accounts!C$10,""),IF(AND(B183="OA",Cases!B183="3"),Accounts!C$10,""),IF(AND(B183="OA",Cases!B183="Z"),Accounts!C$9,""))))</f>
        <v>00021018F0100</v>
      </c>
      <c r="G183" t="s">
        <v>17</v>
      </c>
      <c r="H183" s="5" t="str">
        <f t="shared" si="11"/>
        <v>Electra számlatípus-művelettípus ts</v>
      </c>
      <c r="I183" t="s">
        <v>18</v>
      </c>
      <c r="J183" t="str">
        <f t="shared" si="12"/>
        <v>E000010118200001</v>
      </c>
      <c r="K183" t="str">
        <f t="shared" si="13"/>
        <v>E000010118200001</v>
      </c>
      <c r="L183" s="2" t="s">
        <v>22</v>
      </c>
      <c r="M183" s="2" t="str">
        <f>IF(OR(Cases!C183="A",Cases!C183="C",Cases!C183="G",Cases!C183="J",Cases!C183="O"),"DV","DA")</f>
        <v>DA</v>
      </c>
      <c r="N183" t="s">
        <v>1207</v>
      </c>
      <c r="O183" t="str">
        <f>IF(OR(Cases!C183="A",Cases!C183="B",Cases!C183="C",Cases!C183="E",Cases!C183="F",Cases!C183="I",Cases!C183="J",Cases!C183="K",Cases!C183="L",Cases!C183="Q"),"EUR","HUF")</f>
        <v>EUR</v>
      </c>
      <c r="P183" s="5" t="str">
        <f t="shared" si="14"/>
        <v>1.3</v>
      </c>
      <c r="Q183" t="str">
        <f>IF(Cases!I183="Y","INTC","")</f>
        <v>INTC</v>
      </c>
      <c r="R183" t="str">
        <f>IF(OR(Cases!C183="K",Cases!C183="L"),IF(M183="DA",Accounts!B$1,CONCATENATE(
IF(B183="EB",Accounts!D$1,""
),IF(B183="EL",Accounts!F$1,""
),IF(AND(B183="OA",Cases!B183="3"),Accounts!F$1,""
),IF(AND(B183="OA",Cases!B183="Z"),Accounts!D$1,""
)
)
),IF(OR(Cases!C183="B",Cases!C183="I",Cases!C183="O",Cases!C183="J",Cases!C183="H"),IF(M183="DA",Accounts!B$4,CONCATENATE(
IF(B183="EB",Accounts!D$4,""
),IF(B183="EL",Accounts!F$4,""
),IF(AND(B183="OA",Cases!B183="3"),Accounts!F$4,""
),IF(AND(B183="OA",Cases!B183="Z"),Accounts!D$4,""
)
)
),IF(OR(Cases!C183="D",Cases!C183="G",Cases!C183="O",Cases!C183="H",Cases!C183="M",AND(Cases!D183="I",Cases!C183="C"),AND(Cases!D183="I",Cases!C183="F")),IF(M183="DA",Accounts!B$3,CONCATENATE(
IF(B183="EB",Accounts!D$3,""
),IF(B183="EL",Accounts!F$3,""
),IF(AND(B183="OA",Cases!B183="3"),Accounts!F$3,""
),IF(AND(B183="OA",Cases!B183="Z"),Accounts!D$3,""
)
)
),IF(M183="DA",Accounts!B$12,CONCATENATE(
IF(B183="EB",Accounts!D$12,""
),IF(B183="EL",Accounts!F$12,""
),IF(AND(B183="OA",Cases!B183="3"),Accounts!F$12,""
),IF(AND(B183="OA",Cases!B183="Z"),Accounts!D$12,""
)
)
)
)
))</f>
        <v>Bank kívüli Kedvezm.</v>
      </c>
      <c r="S183" t="str">
        <f>IF(OR(Cases!C183="K",Cases!C183="L"),IF(M183="DA",Accounts!C$1,CONCATENATE(
   IF(B183="EB",Accounts!E$1,""
   ),IF(B183="EL",Accounts!G$1,""
   ),IF(AND(B183="OA",Cases!B183="3"),Accounts!G$1,""
   ),IF(AND(B183="OA",Cases!B183="Z"),Accounts!E$1,""
   )
  )
 ),IF(OR(Cases!C183="B",Cases!C183="I",Cases!C183="O",Cases!C183="J",Cases!C183="H"),IF(M183="DA",Accounts!C$4,CONCATENATE(
   IF(B183="EB",Accounts!E$4,""
   ),IF(B183="EL",Accounts!G$4,""
   ),IF(AND(B183="OA",Cases!B183="3"),Accounts!G$4,""
   ),IF(AND(B183="OA",Cases!B183="Z"),Accounts!E$4,""
   )
  )
 ),IF(OR(Cases!C183="D",Cases!C183="G",Cases!C183="O",Cases!C183="H",Cases!C183="M",AND(Cases!D183="I",Cases!C183="C"),AND(Cases!D183="I",Cases!C183="F")),IF(M183="DA",Accounts!C$3,CONCATENATE(
   IF(B183="EB",Accounts!E$3,""
   ),IF(B183="EL",Accounts!G$3,""
   ),IF(AND(B183="OA",Cases!B183="3"),Accounts!G$3,""
   ),IF(AND(B183="OA",Cases!B183="Z"),Accounts!E$3,""
   )
  )
 ),IF(M183="DA",Accounts!C$12,CONCATENATE(
   IF(B183="EB",Accounts!E$12,""
   ),IF(B183="EL",Accounts!G$12,""
   ),IF(AND(B183="OA",Cases!B183="3"),Accounts!G$12,""
   ),IF(AND(B183="OA",Cases!B183="Z"),Accounts!E$12,""
   )
  )
 )
)
))</f>
        <v>HU71117490082015982100000000</v>
      </c>
      <c r="T183" t="str">
        <f>IF(Cases!F183="SHA","SLEV",IF(Cases!F183="OUR","DEBT",IF(Cases!F183="BEN","CRED","")))</f>
        <v>SLEV</v>
      </c>
      <c r="U183" s="5" t="str">
        <f>IF(Cases!H183="N","Instrukciók","")</f>
        <v>Instrukciók</v>
      </c>
      <c r="V183" s="5" t="str">
        <f>IF(Cases!E183="I","URGP","")</f>
        <v>URGP</v>
      </c>
      <c r="W183" t="str">
        <f>Cases!L183</f>
        <v>Közl-33Q -Elektra/Ebank KKV-KötelezettSzla HUF-FCY-Bankon kívül utalás-InterCompany-Konverziós-Sürgős/AzonKonv-KöltsVis Osztott</v>
      </c>
    </row>
    <row r="184" spans="1:23" x14ac:dyDescent="0.3">
      <c r="A184" t="str">
        <f>CONCATENATE(IF(B184="EB",CONCATENATE(IF(Cases!B184&lt;&gt;"7","EBNG","EBNL"),TEXT(Refszámok!$B$1+ROW()-2,"000000000000")),""),IF(B184="EL",CONCATENATE("E",TEXT(Refszámok!$B$2+ROW()-2,"0000000000"),"00001"),""),IF(B184="OA",CONCATENATE("EBNGOA",TEXT(Refszámok!$B$3+ROW()-2,"0000000000")),""))</f>
        <v>E000010118300001</v>
      </c>
      <c r="B184" t="str">
        <f>CONCATENATE(IF(Cases!B184="E","EL",""),IF(Cases!B184="B","EB",""),IF(Cases!B184="Q","EB",""),IF(Cases!B184="7","EB",""),IF(Cases!B184="Z","OA",""),IF(Cases!B184="3","OA",""))</f>
        <v>EL</v>
      </c>
      <c r="C184" t="str">
        <f t="shared" si="10"/>
        <v>E000010118300001</v>
      </c>
      <c r="D184" t="str">
        <f>IF(Cases!K184="Y","2018-11-10","")</f>
        <v/>
      </c>
      <c r="E184" s="5" t="str">
        <f>IF(Cases!C184="Q","BANKKÁRTYA ELSZ",IF(OR(Cases!C184="A",Cases!C184="E",Cases!C184="B",Cases!C184="K",Cases!C184="M"),CONCATENATE(IF(B184="EB",Accounts!B$7,""),IF(B184="EL",Accounts!B$8,""),IF(AND(B184="OA",Cases!B184="3"),Accounts!B$8,""),IF(AND(B184="OA",Cases!B184="Z"),Accounts!B$7,"")),CONCATENATE(IF(B184="EB",Accounts!B$9,""),IF(B184="EL",Accounts!B$10,""),IF(AND(B184="OA",Cases!B184="3"),Accounts!B$10,""),IF(AND(B184="OA",Cases!B184="Z"),Accounts!B$9,""))))</f>
        <v>Electra számlatípus-művelettípus ts</v>
      </c>
      <c r="F184" s="5" t="str">
        <f>IF(Cases!C184="Q","0983731042101",IF(OR(Cases!C184="A",Cases!C184="E",Cases!C184="B",Cases!C184="K",Cases!C184="M"),CONCATENATE(IF(B184="EB",Accounts!C$7,""),IF(B184="EL",Accounts!C$8,""),IF(AND(B184="OA",Cases!B184="3"),Accounts!C$8,""),IF(AND(B184="OA",Cases!B184="Z"),Accounts!C$7,"")),CONCATENATE(IF(B184="EB",Accounts!C$9,""),IF(B184="EL",Accounts!C$10,""),IF(AND(B184="OA",Cases!B184="3"),Accounts!C$10,""),IF(AND(B184="OA",Cases!B184="Z"),Accounts!C$9,""))))</f>
        <v>00021018F0100</v>
      </c>
      <c r="G184" t="s">
        <v>17</v>
      </c>
      <c r="H184" s="5" t="str">
        <f t="shared" si="11"/>
        <v>Electra számlatípus-művelettípus ts</v>
      </c>
      <c r="I184" t="s">
        <v>18</v>
      </c>
      <c r="J184" t="str">
        <f t="shared" si="12"/>
        <v>E000010118300001</v>
      </c>
      <c r="K184" t="str">
        <f t="shared" si="13"/>
        <v>E000010118300001</v>
      </c>
      <c r="L184" s="2" t="s">
        <v>22</v>
      </c>
      <c r="M184" s="2" t="str">
        <f>IF(OR(Cases!C184="A",Cases!C184="C",Cases!C184="G",Cases!C184="J",Cases!C184="O"),"DV","DA")</f>
        <v>DA</v>
      </c>
      <c r="N184" t="s">
        <v>1207</v>
      </c>
      <c r="O184" t="str">
        <f>IF(OR(Cases!C184="A",Cases!C184="B",Cases!C184="C",Cases!C184="E",Cases!C184="F",Cases!C184="I",Cases!C184="J",Cases!C184="K",Cases!C184="L",Cases!C184="Q"),"EUR","HUF")</f>
        <v>EUR</v>
      </c>
      <c r="P184" s="5" t="str">
        <f t="shared" si="14"/>
        <v>1.3</v>
      </c>
      <c r="Q184" t="str">
        <f>IF(Cases!I184="Y","INTC","")</f>
        <v>INTC</v>
      </c>
      <c r="R184" t="str">
        <f>IF(OR(Cases!C184="K",Cases!C184="L"),IF(M184="DA",Accounts!B$1,CONCATENATE(
IF(B184="EB",Accounts!D$1,""
),IF(B184="EL",Accounts!F$1,""
),IF(AND(B184="OA",Cases!B184="3"),Accounts!F$1,""
),IF(AND(B184="OA",Cases!B184="Z"),Accounts!D$1,""
)
)
),IF(OR(Cases!C184="B",Cases!C184="I",Cases!C184="O",Cases!C184="J",Cases!C184="H"),IF(M184="DA",Accounts!B$4,CONCATENATE(
IF(B184="EB",Accounts!D$4,""
),IF(B184="EL",Accounts!F$4,""
),IF(AND(B184="OA",Cases!B184="3"),Accounts!F$4,""
),IF(AND(B184="OA",Cases!B184="Z"),Accounts!D$4,""
)
)
),IF(OR(Cases!C184="D",Cases!C184="G",Cases!C184="O",Cases!C184="H",Cases!C184="M",AND(Cases!D184="I",Cases!C184="C"),AND(Cases!D184="I",Cases!C184="F")),IF(M184="DA",Accounts!B$3,CONCATENATE(
IF(B184="EB",Accounts!D$3,""
),IF(B184="EL",Accounts!F$3,""
),IF(AND(B184="OA",Cases!B184="3"),Accounts!F$3,""
),IF(AND(B184="OA",Cases!B184="Z"),Accounts!D$3,""
)
)
),IF(M184="DA",Accounts!B$12,CONCATENATE(
IF(B184="EB",Accounts!D$12,""
),IF(B184="EL",Accounts!F$12,""
),IF(AND(B184="OA",Cases!B184="3"),Accounts!F$12,""
),IF(AND(B184="OA",Cases!B184="Z"),Accounts!D$12,""
)
)
)
)
))</f>
        <v>Bank kívüli Kedvezm.</v>
      </c>
      <c r="S184" t="str">
        <f>IF(OR(Cases!C184="K",Cases!C184="L"),IF(M184="DA",Accounts!C$1,CONCATENATE(
   IF(B184="EB",Accounts!E$1,""
   ),IF(B184="EL",Accounts!G$1,""
   ),IF(AND(B184="OA",Cases!B184="3"),Accounts!G$1,""
   ),IF(AND(B184="OA",Cases!B184="Z"),Accounts!E$1,""
   )
  )
 ),IF(OR(Cases!C184="B",Cases!C184="I",Cases!C184="O",Cases!C184="J",Cases!C184="H"),IF(M184="DA",Accounts!C$4,CONCATENATE(
   IF(B184="EB",Accounts!E$4,""
   ),IF(B184="EL",Accounts!G$4,""
   ),IF(AND(B184="OA",Cases!B184="3"),Accounts!G$4,""
   ),IF(AND(B184="OA",Cases!B184="Z"),Accounts!E$4,""
   )
  )
 ),IF(OR(Cases!C184="D",Cases!C184="G",Cases!C184="O",Cases!C184="H",Cases!C184="M",AND(Cases!D184="I",Cases!C184="C"),AND(Cases!D184="I",Cases!C184="F")),IF(M184="DA",Accounts!C$3,CONCATENATE(
   IF(B184="EB",Accounts!E$3,""
   ),IF(B184="EL",Accounts!G$3,""
   ),IF(AND(B184="OA",Cases!B184="3"),Accounts!G$3,""
   ),IF(AND(B184="OA",Cases!B184="Z"),Accounts!E$3,""
   )
  )
 ),IF(M184="DA",Accounts!C$12,CONCATENATE(
   IF(B184="EB",Accounts!E$12,""
   ),IF(B184="EL",Accounts!G$12,""
   ),IF(AND(B184="OA",Cases!B184="3"),Accounts!G$12,""
   ),IF(AND(B184="OA",Cases!B184="Z"),Accounts!E$12,""
   )
  )
 )
)
))</f>
        <v>HU71117490082015982100000000</v>
      </c>
      <c r="T184" t="str">
        <f>IF(Cases!F184="SHA","SLEV",IF(Cases!F184="OUR","DEBT",IF(Cases!F184="BEN","CRED","")))</f>
        <v>DEBT</v>
      </c>
      <c r="U184" s="5" t="str">
        <f>IF(Cases!H184="N","Instrukciók","")</f>
        <v>Instrukciók</v>
      </c>
      <c r="V184" s="5" t="str">
        <f>IF(Cases!E184="I","URGP","")</f>
        <v>URGP</v>
      </c>
      <c r="W184" t="str">
        <f>Cases!L184</f>
        <v>Közl-33R -Elektra/Ebank KKV-KötelezettSzla HUF-FCY-Bankon kívül utalás-InterCompany-Konverziós-Sürgős/AzonKonv-KöltsVis Indító</v>
      </c>
    </row>
    <row r="185" spans="1:23" x14ac:dyDescent="0.3">
      <c r="A185" t="str">
        <f>CONCATENATE(IF(B185="EB",CONCATENATE(IF(Cases!B185&lt;&gt;"7","EBNG","EBNL"),TEXT(Refszámok!$B$1+ROW()-2,"000000000000")),""),IF(B185="EL",CONCATENATE("E",TEXT(Refszámok!$B$2+ROW()-2,"0000000000"),"00001"),""),IF(B185="OA",CONCATENATE("EBNGOA",TEXT(Refszámok!$B$3+ROW()-2,"0000000000")),""))</f>
        <v>E000010118400001</v>
      </c>
      <c r="B185" t="str">
        <f>CONCATENATE(IF(Cases!B185="E","EL",""),IF(Cases!B185="B","EB",""),IF(Cases!B185="Q","EB",""),IF(Cases!B185="7","EB",""),IF(Cases!B185="Z","OA",""),IF(Cases!B185="3","OA",""))</f>
        <v>EL</v>
      </c>
      <c r="C185" t="str">
        <f t="shared" si="10"/>
        <v>E000010118400001</v>
      </c>
      <c r="D185" t="str">
        <f>IF(Cases!K185="Y","2018-11-10","")</f>
        <v/>
      </c>
      <c r="E185" s="5" t="str">
        <f>IF(Cases!C185="Q","BANKKÁRTYA ELSZ",IF(OR(Cases!C185="A",Cases!C185="E",Cases!C185="B",Cases!C185="K",Cases!C185="M"),CONCATENATE(IF(B185="EB",Accounts!B$7,""),IF(B185="EL",Accounts!B$8,""),IF(AND(B185="OA",Cases!B185="3"),Accounts!B$8,""),IF(AND(B185="OA",Cases!B185="Z"),Accounts!B$7,"")),CONCATENATE(IF(B185="EB",Accounts!B$9,""),IF(B185="EL",Accounts!B$10,""),IF(AND(B185="OA",Cases!B185="3"),Accounts!B$10,""),IF(AND(B185="OA",Cases!B185="Z"),Accounts!B$9,""))))</f>
        <v>Electra számlatípus-művelettípus ts</v>
      </c>
      <c r="F185" s="5" t="str">
        <f>IF(Cases!C185="Q","0983731042101",IF(OR(Cases!C185="A",Cases!C185="E",Cases!C185="B",Cases!C185="K",Cases!C185="M"),CONCATENATE(IF(B185="EB",Accounts!C$7,""),IF(B185="EL",Accounts!C$8,""),IF(AND(B185="OA",Cases!B185="3"),Accounts!C$8,""),IF(AND(B185="OA",Cases!B185="Z"),Accounts!C$7,"")),CONCATENATE(IF(B185="EB",Accounts!C$9,""),IF(B185="EL",Accounts!C$10,""),IF(AND(B185="OA",Cases!B185="3"),Accounts!C$10,""),IF(AND(B185="OA",Cases!B185="Z"),Accounts!C$9,""))))</f>
        <v>00021018F0100</v>
      </c>
      <c r="G185" t="s">
        <v>17</v>
      </c>
      <c r="H185" s="5" t="str">
        <f t="shared" si="11"/>
        <v>Electra számlatípus-művelettípus ts</v>
      </c>
      <c r="I185" t="s">
        <v>18</v>
      </c>
      <c r="J185" t="str">
        <f t="shared" si="12"/>
        <v>E000010118400001</v>
      </c>
      <c r="K185" t="str">
        <f t="shared" si="13"/>
        <v>E000010118400001</v>
      </c>
      <c r="L185" s="2" t="s">
        <v>22</v>
      </c>
      <c r="M185" s="2" t="str">
        <f>IF(OR(Cases!C185="A",Cases!C185="C",Cases!C185="G",Cases!C185="J",Cases!C185="O"),"DV","DA")</f>
        <v>DA</v>
      </c>
      <c r="N185" t="s">
        <v>1207</v>
      </c>
      <c r="O185" t="str">
        <f>IF(OR(Cases!C185="A",Cases!C185="B",Cases!C185="C",Cases!C185="E",Cases!C185="F",Cases!C185="I",Cases!C185="J",Cases!C185="K",Cases!C185="L",Cases!C185="Q"),"EUR","HUF")</f>
        <v>EUR</v>
      </c>
      <c r="P185" s="5" t="str">
        <f t="shared" si="14"/>
        <v>1.3</v>
      </c>
      <c r="Q185" t="str">
        <f>IF(Cases!I185="Y","INTC","")</f>
        <v>INTC</v>
      </c>
      <c r="R185" t="str">
        <f>IF(OR(Cases!C185="K",Cases!C185="L"),IF(M185="DA",Accounts!B$1,CONCATENATE(
IF(B185="EB",Accounts!D$1,""
),IF(B185="EL",Accounts!F$1,""
),IF(AND(B185="OA",Cases!B185="3"),Accounts!F$1,""
),IF(AND(B185="OA",Cases!B185="Z"),Accounts!D$1,""
)
)
),IF(OR(Cases!C185="B",Cases!C185="I",Cases!C185="O",Cases!C185="J",Cases!C185="H"),IF(M185="DA",Accounts!B$4,CONCATENATE(
IF(B185="EB",Accounts!D$4,""
),IF(B185="EL",Accounts!F$4,""
),IF(AND(B185="OA",Cases!B185="3"),Accounts!F$4,""
),IF(AND(B185="OA",Cases!B185="Z"),Accounts!D$4,""
)
)
),IF(OR(Cases!C185="D",Cases!C185="G",Cases!C185="O",Cases!C185="H",Cases!C185="M",AND(Cases!D185="I",Cases!C185="C"),AND(Cases!D185="I",Cases!C185="F")),IF(M185="DA",Accounts!B$3,CONCATENATE(
IF(B185="EB",Accounts!D$3,""
),IF(B185="EL",Accounts!F$3,""
),IF(AND(B185="OA",Cases!B185="3"),Accounts!F$3,""
),IF(AND(B185="OA",Cases!B185="Z"),Accounts!D$3,""
)
)
),IF(M185="DA",Accounts!B$12,CONCATENATE(
IF(B185="EB",Accounts!D$12,""
),IF(B185="EL",Accounts!F$12,""
),IF(AND(B185="OA",Cases!B185="3"),Accounts!F$12,""
),IF(AND(B185="OA",Cases!B185="Z"),Accounts!D$12,""
)
)
)
)
))</f>
        <v>Bank kívüli Kedvezm.</v>
      </c>
      <c r="S185" t="str">
        <f>IF(OR(Cases!C185="K",Cases!C185="L"),IF(M185="DA",Accounts!C$1,CONCATENATE(
   IF(B185="EB",Accounts!E$1,""
   ),IF(B185="EL",Accounts!G$1,""
   ),IF(AND(B185="OA",Cases!B185="3"),Accounts!G$1,""
   ),IF(AND(B185="OA",Cases!B185="Z"),Accounts!E$1,""
   )
  )
 ),IF(OR(Cases!C185="B",Cases!C185="I",Cases!C185="O",Cases!C185="J",Cases!C185="H"),IF(M185="DA",Accounts!C$4,CONCATENATE(
   IF(B185="EB",Accounts!E$4,""
   ),IF(B185="EL",Accounts!G$4,""
   ),IF(AND(B185="OA",Cases!B185="3"),Accounts!G$4,""
   ),IF(AND(B185="OA",Cases!B185="Z"),Accounts!E$4,""
   )
  )
 ),IF(OR(Cases!C185="D",Cases!C185="G",Cases!C185="O",Cases!C185="H",Cases!C185="M",AND(Cases!D185="I",Cases!C185="C"),AND(Cases!D185="I",Cases!C185="F")),IF(M185="DA",Accounts!C$3,CONCATENATE(
   IF(B185="EB",Accounts!E$3,""
   ),IF(B185="EL",Accounts!G$3,""
   ),IF(AND(B185="OA",Cases!B185="3"),Accounts!G$3,""
   ),IF(AND(B185="OA",Cases!B185="Z"),Accounts!E$3,""
   )
  )
 ),IF(M185="DA",Accounts!C$12,CONCATENATE(
   IF(B185="EB",Accounts!E$12,""
   ),IF(B185="EL",Accounts!G$12,""
   ),IF(AND(B185="OA",Cases!B185="3"),Accounts!G$12,""
   ),IF(AND(B185="OA",Cases!B185="Z"),Accounts!E$12,""
   )
  )
 )
)
))</f>
        <v>HU71117490082015982100000000</v>
      </c>
      <c r="T185" t="str">
        <f>IF(Cases!F185="SHA","SLEV",IF(Cases!F185="OUR","DEBT",IF(Cases!F185="BEN","CRED","")))</f>
        <v>CRED</v>
      </c>
      <c r="U185" s="5" t="str">
        <f>IF(Cases!H185="N","Instrukciók","")</f>
        <v>Instrukciók</v>
      </c>
      <c r="V185" s="5" t="str">
        <f>IF(Cases!E185="I","URGP","")</f>
        <v>URGP</v>
      </c>
      <c r="W185" t="str">
        <f>Cases!L185</f>
        <v>Közl-33S -Elektra/Ebank KKV-KötelezettSzla HUF-FCY-Bankon kívül utalás-InterCompany-Konverziós-Sürgős/AzonKonv-KöltsVis Kedvezm</v>
      </c>
    </row>
    <row r="186" spans="1:23" x14ac:dyDescent="0.3">
      <c r="A186" t="str">
        <f>CONCATENATE(IF(B186="EB",CONCATENATE(IF(Cases!B186&lt;&gt;"7","EBNG","EBNL"),TEXT(Refszámok!$B$1+ROW()-2,"000000000000")),""),IF(B186="EL",CONCATENATE("E",TEXT(Refszámok!$B$2+ROW()-2,"0000000000"),"00001"),""),IF(B186="OA",CONCATENATE("EBNGOA",TEXT(Refszámok!$B$3+ROW()-2,"0000000000")),""))</f>
        <v>E000010118500001</v>
      </c>
      <c r="B186" t="str">
        <f>CONCATENATE(IF(Cases!B186="E","EL",""),IF(Cases!B186="B","EB",""),IF(Cases!B186="Q","EB",""),IF(Cases!B186="7","EB",""),IF(Cases!B186="Z","OA",""),IF(Cases!B186="3","OA",""))</f>
        <v>EL</v>
      </c>
      <c r="C186" t="str">
        <f t="shared" si="10"/>
        <v>E000010118500001</v>
      </c>
      <c r="D186" t="str">
        <f>IF(Cases!K186="Y","2018-11-10","")</f>
        <v/>
      </c>
      <c r="E186" s="5" t="str">
        <f>IF(Cases!C186="Q","BANKKÁRTYA ELSZ",IF(OR(Cases!C186="A",Cases!C186="E",Cases!C186="B",Cases!C186="K",Cases!C186="M"),CONCATENATE(IF(B186="EB",Accounts!B$7,""),IF(B186="EL",Accounts!B$8,""),IF(AND(B186="OA",Cases!B186="3"),Accounts!B$8,""),IF(AND(B186="OA",Cases!B186="Z"),Accounts!B$7,"")),CONCATENATE(IF(B186="EB",Accounts!B$9,""),IF(B186="EL",Accounts!B$10,""),IF(AND(B186="OA",Cases!B186="3"),Accounts!B$10,""),IF(AND(B186="OA",Cases!B186="Z"),Accounts!B$9,""))))</f>
        <v>Electra számlatípus-művelettípus ts</v>
      </c>
      <c r="F186" s="5" t="str">
        <f>IF(Cases!C186="Q","0983731042101",IF(OR(Cases!C186="A",Cases!C186="E",Cases!C186="B",Cases!C186="K",Cases!C186="M"),CONCATENATE(IF(B186="EB",Accounts!C$7,""),IF(B186="EL",Accounts!C$8,""),IF(AND(B186="OA",Cases!B186="3"),Accounts!C$8,""),IF(AND(B186="OA",Cases!B186="Z"),Accounts!C$7,"")),CONCATENATE(IF(B186="EB",Accounts!C$9,""),IF(B186="EL",Accounts!C$10,""),IF(AND(B186="OA",Cases!B186="3"),Accounts!C$10,""),IF(AND(B186="OA",Cases!B186="Z"),Accounts!C$9,""))))</f>
        <v>00021018F0100</v>
      </c>
      <c r="G186" t="s">
        <v>17</v>
      </c>
      <c r="H186" s="5" t="str">
        <f t="shared" si="11"/>
        <v>Electra számlatípus-művelettípus ts</v>
      </c>
      <c r="I186" t="s">
        <v>18</v>
      </c>
      <c r="J186" t="str">
        <f t="shared" si="12"/>
        <v>E000010118500001</v>
      </c>
      <c r="K186" t="str">
        <f t="shared" si="13"/>
        <v>E000010118500001</v>
      </c>
      <c r="L186" s="2" t="s">
        <v>22</v>
      </c>
      <c r="M186" s="2" t="str">
        <f>IF(OR(Cases!C186="A",Cases!C186="C",Cases!C186="G",Cases!C186="J",Cases!C186="O"),"DV","DA")</f>
        <v>DA</v>
      </c>
      <c r="N186" t="s">
        <v>1207</v>
      </c>
      <c r="O186" t="str">
        <f>IF(OR(Cases!C186="A",Cases!C186="B",Cases!C186="C",Cases!C186="E",Cases!C186="F",Cases!C186="I",Cases!C186="J",Cases!C186="K",Cases!C186="L",Cases!C186="Q"),"EUR","HUF")</f>
        <v>EUR</v>
      </c>
      <c r="P186" s="5" t="str">
        <f t="shared" si="14"/>
        <v>1.3</v>
      </c>
      <c r="Q186" t="str">
        <f>IF(Cases!I186="Y","INTC","")</f>
        <v/>
      </c>
      <c r="R186" t="str">
        <f>IF(OR(Cases!C186="K",Cases!C186="L"),IF(M186="DA",Accounts!B$1,CONCATENATE(
IF(B186="EB",Accounts!D$1,""
),IF(B186="EL",Accounts!F$1,""
),IF(AND(B186="OA",Cases!B186="3"),Accounts!F$1,""
),IF(AND(B186="OA",Cases!B186="Z"),Accounts!D$1,""
)
)
),IF(OR(Cases!C186="B",Cases!C186="I",Cases!C186="O",Cases!C186="J",Cases!C186="H"),IF(M186="DA",Accounts!B$4,CONCATENATE(
IF(B186="EB",Accounts!D$4,""
),IF(B186="EL",Accounts!F$4,""
),IF(AND(B186="OA",Cases!B186="3"),Accounts!F$4,""
),IF(AND(B186="OA",Cases!B186="Z"),Accounts!D$4,""
)
)
),IF(OR(Cases!C186="D",Cases!C186="G",Cases!C186="O",Cases!C186="H",Cases!C186="M",AND(Cases!D186="I",Cases!C186="C"),AND(Cases!D186="I",Cases!C186="F")),IF(M186="DA",Accounts!B$3,CONCATENATE(
IF(B186="EB",Accounts!D$3,""
),IF(B186="EL",Accounts!F$3,""
),IF(AND(B186="OA",Cases!B186="3"),Accounts!F$3,""
),IF(AND(B186="OA",Cases!B186="Z"),Accounts!D$3,""
)
)
),IF(M186="DA",Accounts!B$12,CONCATENATE(
IF(B186="EB",Accounts!D$12,""
),IF(B186="EL",Accounts!F$12,""
),IF(AND(B186="OA",Cases!B186="3"),Accounts!F$12,""
),IF(AND(B186="OA",Cases!B186="Z"),Accounts!D$12,""
)
)
)
)
))</f>
        <v>Bank kívüli Kedvezm.</v>
      </c>
      <c r="S186" t="str">
        <f>IF(OR(Cases!C186="K",Cases!C186="L"),IF(M186="DA",Accounts!C$1,CONCATENATE(
   IF(B186="EB",Accounts!E$1,""
   ),IF(B186="EL",Accounts!G$1,""
   ),IF(AND(B186="OA",Cases!B186="3"),Accounts!G$1,""
   ),IF(AND(B186="OA",Cases!B186="Z"),Accounts!E$1,""
   )
  )
 ),IF(OR(Cases!C186="B",Cases!C186="I",Cases!C186="O",Cases!C186="J",Cases!C186="H"),IF(M186="DA",Accounts!C$4,CONCATENATE(
   IF(B186="EB",Accounts!E$4,""
   ),IF(B186="EL",Accounts!G$4,""
   ),IF(AND(B186="OA",Cases!B186="3"),Accounts!G$4,""
   ),IF(AND(B186="OA",Cases!B186="Z"),Accounts!E$4,""
   )
  )
 ),IF(OR(Cases!C186="D",Cases!C186="G",Cases!C186="O",Cases!C186="H",Cases!C186="M",AND(Cases!D186="I",Cases!C186="C"),AND(Cases!D186="I",Cases!C186="F")),IF(M186="DA",Accounts!C$3,CONCATENATE(
   IF(B186="EB",Accounts!E$3,""
   ),IF(B186="EL",Accounts!G$3,""
   ),IF(AND(B186="OA",Cases!B186="3"),Accounts!G$3,""
   ),IF(AND(B186="OA",Cases!B186="Z"),Accounts!E$3,""
   )
  )
 ),IF(M186="DA",Accounts!C$12,CONCATENATE(
   IF(B186="EB",Accounts!E$12,""
   ),IF(B186="EL",Accounts!G$12,""
   ),IF(AND(B186="OA",Cases!B186="3"),Accounts!G$12,""
   ),IF(AND(B186="OA",Cases!B186="Z"),Accounts!E$12,""
   )
  )
 )
)
))</f>
        <v>HU71117490082015982100000000</v>
      </c>
      <c r="T186" t="str">
        <f>IF(Cases!F186="SHA","SLEV",IF(Cases!F186="OUR","DEBT",IF(Cases!F186="BEN","CRED","")))</f>
        <v>DEBT</v>
      </c>
      <c r="U186" s="5" t="str">
        <f>IF(Cases!H186="N","Instrukciók","")</f>
        <v>Instrukciók</v>
      </c>
      <c r="V186" s="5" t="str">
        <f>IF(Cases!E186="I","URGP","")</f>
        <v>URGP</v>
      </c>
      <c r="W186" t="str">
        <f>Cases!L186</f>
        <v>Közl-330 -Elektra/Ebank KKV-KötelezettSzla HUF-FCY-Bankon kívül utalás-Konverziós-Sürgős/AzonKonv-KöltsVis Indító</v>
      </c>
    </row>
    <row r="187" spans="1:23" x14ac:dyDescent="0.3">
      <c r="A187" t="str">
        <f>CONCATENATE(IF(B187="EB",CONCATENATE(IF(Cases!B187&lt;&gt;"7","EBNG","EBNL"),TEXT(Refszámok!$B$1+ROW()-2,"000000000000")),""),IF(B187="EL",CONCATENATE("E",TEXT(Refszámok!$B$2+ROW()-2,"0000000000"),"00001"),""),IF(B187="OA",CONCATENATE("EBNGOA",TEXT(Refszámok!$B$3+ROW()-2,"0000000000")),""))</f>
        <v>E000010118600001</v>
      </c>
      <c r="B187" t="str">
        <f>CONCATENATE(IF(Cases!B187="E","EL",""),IF(Cases!B187="B","EB",""),IF(Cases!B187="Q","EB",""),IF(Cases!B187="7","EB",""),IF(Cases!B187="Z","OA",""),IF(Cases!B187="3","OA",""))</f>
        <v>EL</v>
      </c>
      <c r="C187" t="str">
        <f t="shared" si="10"/>
        <v>E000010118600001</v>
      </c>
      <c r="D187" t="str">
        <f>IF(Cases!K187="Y","2018-11-10","")</f>
        <v/>
      </c>
      <c r="E187" s="5" t="str">
        <f>IF(Cases!C187="Q","BANKKÁRTYA ELSZ",IF(OR(Cases!C187="A",Cases!C187="E",Cases!C187="B",Cases!C187="K",Cases!C187="M"),CONCATENATE(IF(B187="EB",Accounts!B$7,""),IF(B187="EL",Accounts!B$8,""),IF(AND(B187="OA",Cases!B187="3"),Accounts!B$8,""),IF(AND(B187="OA",Cases!B187="Z"),Accounts!B$7,"")),CONCATENATE(IF(B187="EB",Accounts!B$9,""),IF(B187="EL",Accounts!B$10,""),IF(AND(B187="OA",Cases!B187="3"),Accounts!B$10,""),IF(AND(B187="OA",Cases!B187="Z"),Accounts!B$9,""))))</f>
        <v>Electra számlatípus-művelettípus ts</v>
      </c>
      <c r="F187" s="5" t="str">
        <f>IF(Cases!C187="Q","0983731042101",IF(OR(Cases!C187="A",Cases!C187="E",Cases!C187="B",Cases!C187="K",Cases!C187="M"),CONCATENATE(IF(B187="EB",Accounts!C$7,""),IF(B187="EL",Accounts!C$8,""),IF(AND(B187="OA",Cases!B187="3"),Accounts!C$8,""),IF(AND(B187="OA",Cases!B187="Z"),Accounts!C$7,"")),CONCATENATE(IF(B187="EB",Accounts!C$9,""),IF(B187="EL",Accounts!C$10,""),IF(AND(B187="OA",Cases!B187="3"),Accounts!C$10,""),IF(AND(B187="OA",Cases!B187="Z"),Accounts!C$9,""))))</f>
        <v>00021018F0100</v>
      </c>
      <c r="G187" t="s">
        <v>17</v>
      </c>
      <c r="H187" s="5" t="str">
        <f t="shared" si="11"/>
        <v>Electra számlatípus-művelettípus ts</v>
      </c>
      <c r="I187" t="s">
        <v>18</v>
      </c>
      <c r="J187" t="str">
        <f t="shared" si="12"/>
        <v>E000010118600001</v>
      </c>
      <c r="K187" t="str">
        <f t="shared" si="13"/>
        <v>E000010118600001</v>
      </c>
      <c r="L187" s="2" t="s">
        <v>22</v>
      </c>
      <c r="M187" s="2" t="str">
        <f>IF(OR(Cases!C187="A",Cases!C187="C",Cases!C187="G",Cases!C187="J",Cases!C187="O"),"DV","DA")</f>
        <v>DA</v>
      </c>
      <c r="N187" t="s">
        <v>1207</v>
      </c>
      <c r="O187" t="str">
        <f>IF(OR(Cases!C187="A",Cases!C187="B",Cases!C187="C",Cases!C187="E",Cases!C187="F",Cases!C187="I",Cases!C187="J",Cases!C187="K",Cases!C187="L",Cases!C187="Q"),"EUR","HUF")</f>
        <v>EUR</v>
      </c>
      <c r="P187" s="5" t="str">
        <f t="shared" si="14"/>
        <v>1.3</v>
      </c>
      <c r="Q187" t="str">
        <f>IF(Cases!I187="Y","INTC","")</f>
        <v/>
      </c>
      <c r="R187" t="str">
        <f>IF(OR(Cases!C187="K",Cases!C187="L"),IF(M187="DA",Accounts!B$1,CONCATENATE(
IF(B187="EB",Accounts!D$1,""
),IF(B187="EL",Accounts!F$1,""
),IF(AND(B187="OA",Cases!B187="3"),Accounts!F$1,""
),IF(AND(B187="OA",Cases!B187="Z"),Accounts!D$1,""
)
)
),IF(OR(Cases!C187="B",Cases!C187="I",Cases!C187="O",Cases!C187="J",Cases!C187="H"),IF(M187="DA",Accounts!B$4,CONCATENATE(
IF(B187="EB",Accounts!D$4,""
),IF(B187="EL",Accounts!F$4,""
),IF(AND(B187="OA",Cases!B187="3"),Accounts!F$4,""
),IF(AND(B187="OA",Cases!B187="Z"),Accounts!D$4,""
)
)
),IF(OR(Cases!C187="D",Cases!C187="G",Cases!C187="O",Cases!C187="H",Cases!C187="M",AND(Cases!D187="I",Cases!C187="C"),AND(Cases!D187="I",Cases!C187="F")),IF(M187="DA",Accounts!B$3,CONCATENATE(
IF(B187="EB",Accounts!D$3,""
),IF(B187="EL",Accounts!F$3,""
),IF(AND(B187="OA",Cases!B187="3"),Accounts!F$3,""
),IF(AND(B187="OA",Cases!B187="Z"),Accounts!D$3,""
)
)
),IF(M187="DA",Accounts!B$12,CONCATENATE(
IF(B187="EB",Accounts!D$12,""
),IF(B187="EL",Accounts!F$12,""
),IF(AND(B187="OA",Cases!B187="3"),Accounts!F$12,""
),IF(AND(B187="OA",Cases!B187="Z"),Accounts!D$12,""
)
)
)
)
))</f>
        <v>Bank kívüli Kedvezm.</v>
      </c>
      <c r="S187" t="str">
        <f>IF(OR(Cases!C187="K",Cases!C187="L"),IF(M187="DA",Accounts!C$1,CONCATENATE(
   IF(B187="EB",Accounts!E$1,""
   ),IF(B187="EL",Accounts!G$1,""
   ),IF(AND(B187="OA",Cases!B187="3"),Accounts!G$1,""
   ),IF(AND(B187="OA",Cases!B187="Z"),Accounts!E$1,""
   )
  )
 ),IF(OR(Cases!C187="B",Cases!C187="I",Cases!C187="O",Cases!C187="J",Cases!C187="H"),IF(M187="DA",Accounts!C$4,CONCATENATE(
   IF(B187="EB",Accounts!E$4,""
   ),IF(B187="EL",Accounts!G$4,""
   ),IF(AND(B187="OA",Cases!B187="3"),Accounts!G$4,""
   ),IF(AND(B187="OA",Cases!B187="Z"),Accounts!E$4,""
   )
  )
 ),IF(OR(Cases!C187="D",Cases!C187="G",Cases!C187="O",Cases!C187="H",Cases!C187="M",AND(Cases!D187="I",Cases!C187="C"),AND(Cases!D187="I",Cases!C187="F")),IF(M187="DA",Accounts!C$3,CONCATENATE(
   IF(B187="EB",Accounts!E$3,""
   ),IF(B187="EL",Accounts!G$3,""
   ),IF(AND(B187="OA",Cases!B187="3"),Accounts!G$3,""
   ),IF(AND(B187="OA",Cases!B187="Z"),Accounts!E$3,""
   )
  )
 ),IF(M187="DA",Accounts!C$12,CONCATENATE(
   IF(B187="EB",Accounts!E$12,""
   ),IF(B187="EL",Accounts!G$12,""
   ),IF(AND(B187="OA",Cases!B187="3"),Accounts!G$12,""
   ),IF(AND(B187="OA",Cases!B187="Z"),Accounts!E$12,""
   )
  )
 )
)
))</f>
        <v>HU71117490082015982100000000</v>
      </c>
      <c r="T187" t="str">
        <f>IF(Cases!F187="SHA","SLEV",IF(Cases!F187="OUR","DEBT",IF(Cases!F187="BEN","CRED","")))</f>
        <v>CRED</v>
      </c>
      <c r="U187" s="5" t="str">
        <f>IF(Cases!H187="N","Instrukciók","")</f>
        <v>Instrukciók</v>
      </c>
      <c r="V187" s="5" t="str">
        <f>IF(Cases!E187="I","URGP","")</f>
        <v>URGP</v>
      </c>
      <c r="W187" t="str">
        <f>Cases!L187</f>
        <v>Közl-331 -Elektra/Ebank KKV-KötelezettSzla HUF-FCY-Bankon kívül utalás-Konverziós-Sürgős/AzonKonv-KöltsVis Kedvezm</v>
      </c>
    </row>
    <row r="188" spans="1:23" x14ac:dyDescent="0.3">
      <c r="A188" t="str">
        <f>CONCATENATE(IF(B188="EB",CONCATENATE(IF(Cases!B188&lt;&gt;"7","EBNG","EBNL"),TEXT(Refszámok!$B$1+ROW()-2,"000000000000")),""),IF(B188="EL",CONCATENATE("E",TEXT(Refszámok!$B$2+ROW()-2,"0000000000"),"00001"),""),IF(B188="OA",CONCATENATE("EBNGOA",TEXT(Refszámok!$B$3+ROW()-2,"0000000000")),""))</f>
        <v>E000010118700001</v>
      </c>
      <c r="B188" t="str">
        <f>CONCATENATE(IF(Cases!B188="E","EL",""),IF(Cases!B188="B","EB",""),IF(Cases!B188="Q","EB",""),IF(Cases!B188="7","EB",""),IF(Cases!B188="Z","OA",""),IF(Cases!B188="3","OA",""))</f>
        <v>EL</v>
      </c>
      <c r="C188" t="str">
        <f t="shared" si="10"/>
        <v>E000010118700001</v>
      </c>
      <c r="D188" t="str">
        <f>IF(Cases!K188="Y","2018-11-10","")</f>
        <v/>
      </c>
      <c r="E188" s="5" t="str">
        <f>IF(Cases!C188="Q","BANKKÁRTYA ELSZ",IF(OR(Cases!C188="A",Cases!C188="E",Cases!C188="B",Cases!C188="K",Cases!C188="M"),CONCATENATE(IF(B188="EB",Accounts!B$7,""),IF(B188="EL",Accounts!B$8,""),IF(AND(B188="OA",Cases!B188="3"),Accounts!B$8,""),IF(AND(B188="OA",Cases!B188="Z"),Accounts!B$7,"")),CONCATENATE(IF(B188="EB",Accounts!B$9,""),IF(B188="EL",Accounts!B$10,""),IF(AND(B188="OA",Cases!B188="3"),Accounts!B$10,""),IF(AND(B188="OA",Cases!B188="Z"),Accounts!B$9,""))))</f>
        <v>Electra számlatípus-művelettípus EUR</v>
      </c>
      <c r="F188" s="5" t="str">
        <f>IF(Cases!C188="Q","0983731042101",IF(OR(Cases!C188="A",Cases!C188="E",Cases!C188="B",Cases!C188="K",Cases!C188="M"),CONCATENATE(IF(B188="EB",Accounts!C$7,""),IF(B188="EL",Accounts!C$8,""),IF(AND(B188="OA",Cases!B188="3"),Accounts!C$8,""),IF(AND(B188="OA",Cases!B188="Z"),Accounts!C$7,"")),CONCATENATE(IF(B188="EB",Accounts!C$9,""),IF(B188="EL",Accounts!C$10,""),IF(AND(B188="OA",Cases!B188="3"),Accounts!C$10,""),IF(AND(B188="OA",Cases!B188="Z"),Accounts!C$9,""))))</f>
        <v>00021018F0119</v>
      </c>
      <c r="G188" t="s">
        <v>17</v>
      </c>
      <c r="H188" s="5" t="str">
        <f t="shared" si="11"/>
        <v>Electra számlatípus-művelettípus EUR</v>
      </c>
      <c r="I188" t="s">
        <v>18</v>
      </c>
      <c r="J188" t="str">
        <f t="shared" si="12"/>
        <v>E000010118700001</v>
      </c>
      <c r="K188" t="str">
        <f t="shared" si="13"/>
        <v>E000010118700001</v>
      </c>
      <c r="L188" s="2" t="s">
        <v>22</v>
      </c>
      <c r="M188" s="2" t="str">
        <f>IF(OR(Cases!C188="A",Cases!C188="C",Cases!C188="G",Cases!C188="J",Cases!C188="O"),"DV","DA")</f>
        <v>DA</v>
      </c>
      <c r="N188" t="s">
        <v>1207</v>
      </c>
      <c r="O188" t="str">
        <f>IF(OR(Cases!C188="A",Cases!C188="B",Cases!C188="C",Cases!C188="E",Cases!C188="F",Cases!C188="I",Cases!C188="J",Cases!C188="K",Cases!C188="L",Cases!C188="Q"),"EUR","HUF")</f>
        <v>EUR</v>
      </c>
      <c r="P188" s="5" t="str">
        <f t="shared" si="14"/>
        <v>1.3</v>
      </c>
      <c r="Q188" t="str">
        <f>IF(Cases!I188="Y","INTC","")</f>
        <v/>
      </c>
      <c r="R188" t="str">
        <f>IF(OR(Cases!C188="K",Cases!C188="L"),IF(M188="DA",Accounts!B$1,CONCATENATE(
IF(B188="EB",Accounts!D$1,""
),IF(B188="EL",Accounts!F$1,""
),IF(AND(B188="OA",Cases!B188="3"),Accounts!F$1,""
),IF(AND(B188="OA",Cases!B188="Z"),Accounts!D$1,""
)
)
),IF(OR(Cases!C188="B",Cases!C188="I",Cases!C188="O",Cases!C188="J",Cases!C188="H"),IF(M188="DA",Accounts!B$4,CONCATENATE(
IF(B188="EB",Accounts!D$4,""
),IF(B188="EL",Accounts!F$4,""
),IF(AND(B188="OA",Cases!B188="3"),Accounts!F$4,""
),IF(AND(B188="OA",Cases!B188="Z"),Accounts!D$4,""
)
)
),IF(OR(Cases!C188="D",Cases!C188="G",Cases!C188="O",Cases!C188="H",Cases!C188="M",AND(Cases!D188="I",Cases!C188="C"),AND(Cases!D188="I",Cases!C188="F")),IF(M188="DA",Accounts!B$3,CONCATENATE(
IF(B188="EB",Accounts!D$3,""
),IF(B188="EL",Accounts!F$3,""
),IF(AND(B188="OA",Cases!B188="3"),Accounts!F$3,""
),IF(AND(B188="OA",Cases!B188="Z"),Accounts!D$3,""
)
)
),IF(M188="DA",Accounts!B$12,CONCATENATE(
IF(B188="EB",Accounts!D$12,""
),IF(B188="EL",Accounts!F$12,""
),IF(AND(B188="OA",Cases!B188="3"),Accounts!F$12,""
),IF(AND(B188="OA",Cases!B188="Z"),Accounts!D$12,""
)
)
)
)
))</f>
        <v>Bank kívüli Kedvezm.</v>
      </c>
      <c r="S188" t="str">
        <f>IF(OR(Cases!C188="K",Cases!C188="L"),IF(M188="DA",Accounts!C$1,CONCATENATE(
   IF(B188="EB",Accounts!E$1,""
   ),IF(B188="EL",Accounts!G$1,""
   ),IF(AND(B188="OA",Cases!B188="3"),Accounts!G$1,""
   ),IF(AND(B188="OA",Cases!B188="Z"),Accounts!E$1,""
   )
  )
 ),IF(OR(Cases!C188="B",Cases!C188="I",Cases!C188="O",Cases!C188="J",Cases!C188="H"),IF(M188="DA",Accounts!C$4,CONCATENATE(
   IF(B188="EB",Accounts!E$4,""
   ),IF(B188="EL",Accounts!G$4,""
   ),IF(AND(B188="OA",Cases!B188="3"),Accounts!G$4,""
   ),IF(AND(B188="OA",Cases!B188="Z"),Accounts!E$4,""
   )
  )
 ),IF(OR(Cases!C188="D",Cases!C188="G",Cases!C188="O",Cases!C188="H",Cases!C188="M",AND(Cases!D188="I",Cases!C188="C"),AND(Cases!D188="I",Cases!C188="F")),IF(M188="DA",Accounts!C$3,CONCATENATE(
   IF(B188="EB",Accounts!E$3,""
   ),IF(B188="EL",Accounts!G$3,""
   ),IF(AND(B188="OA",Cases!B188="3"),Accounts!G$3,""
   ),IF(AND(B188="OA",Cases!B188="Z"),Accounts!E$3,""
   )
  )
 ),IF(M188="DA",Accounts!C$12,CONCATENATE(
   IF(B188="EB",Accounts!E$12,""
   ),IF(B188="EL",Accounts!G$12,""
   ),IF(AND(B188="OA",Cases!B188="3"),Accounts!G$12,""
   ),IF(AND(B188="OA",Cases!B188="Z"),Accounts!E$12,""
   )
  )
 )
)
))</f>
        <v>HU71117490082015982100000000</v>
      </c>
      <c r="T188" t="str">
        <f>IF(Cases!F188="SHA","SLEV",IF(Cases!F188="OUR","DEBT",IF(Cases!F188="BEN","CRED","")))</f>
        <v>SLEV</v>
      </c>
      <c r="U188" s="5" t="str">
        <f>IF(Cases!H188="N","Instrukciók","")</f>
        <v>Instrukciók</v>
      </c>
      <c r="V188" s="5" t="str">
        <f>IF(Cases!E188="I","URGP","")</f>
        <v/>
      </c>
      <c r="W188" t="str">
        <f>Cases!L188</f>
        <v>Közl-352 -Elektra/Ebank KKV-KötelezettSzla FCY-FCY Bankon kívül utalás-Konverziós-KöltsVis Osztott</v>
      </c>
    </row>
    <row r="189" spans="1:23" x14ac:dyDescent="0.3">
      <c r="A189" t="str">
        <f>CONCATENATE(IF(B189="EB",CONCATENATE(IF(Cases!B189&lt;&gt;"7","EBNG","EBNL"),TEXT(Refszámok!$B$1+ROW()-2,"000000000000")),""),IF(B189="EL",CONCATENATE("E",TEXT(Refszámok!$B$2+ROW()-2,"0000000000"),"00001"),""),IF(B189="OA",CONCATENATE("EBNGOA",TEXT(Refszámok!$B$3+ROW()-2,"0000000000")),""))</f>
        <v>E000010118800001</v>
      </c>
      <c r="B189" t="str">
        <f>CONCATENATE(IF(Cases!B189="E","EL",""),IF(Cases!B189="B","EB",""),IF(Cases!B189="Q","EB",""),IF(Cases!B189="7","EB",""),IF(Cases!B189="Z","OA",""),IF(Cases!B189="3","OA",""))</f>
        <v>EL</v>
      </c>
      <c r="C189" t="str">
        <f t="shared" si="10"/>
        <v>E000010118800001</v>
      </c>
      <c r="D189" t="str">
        <f>IF(Cases!K189="Y","2018-11-10","")</f>
        <v/>
      </c>
      <c r="E189" s="5" t="str">
        <f>IF(Cases!C189="Q","BANKKÁRTYA ELSZ",IF(OR(Cases!C189="A",Cases!C189="E",Cases!C189="B",Cases!C189="K",Cases!C189="M"),CONCATENATE(IF(B189="EB",Accounts!B$7,""),IF(B189="EL",Accounts!B$8,""),IF(AND(B189="OA",Cases!B189="3"),Accounts!B$8,""),IF(AND(B189="OA",Cases!B189="Z"),Accounts!B$7,"")),CONCATENATE(IF(B189="EB",Accounts!B$9,""),IF(B189="EL",Accounts!B$10,""),IF(AND(B189="OA",Cases!B189="3"),Accounts!B$10,""),IF(AND(B189="OA",Cases!B189="Z"),Accounts!B$9,""))))</f>
        <v>Electra számlatípus-művelettípus EUR</v>
      </c>
      <c r="F189" s="5" t="str">
        <f>IF(Cases!C189="Q","0983731042101",IF(OR(Cases!C189="A",Cases!C189="E",Cases!C189="B",Cases!C189="K",Cases!C189="M"),CONCATENATE(IF(B189="EB",Accounts!C$7,""),IF(B189="EL",Accounts!C$8,""),IF(AND(B189="OA",Cases!B189="3"),Accounts!C$8,""),IF(AND(B189="OA",Cases!B189="Z"),Accounts!C$7,"")),CONCATENATE(IF(B189="EB",Accounts!C$9,""),IF(B189="EL",Accounts!C$10,""),IF(AND(B189="OA",Cases!B189="3"),Accounts!C$10,""),IF(AND(B189="OA",Cases!B189="Z"),Accounts!C$9,""))))</f>
        <v>00021018F0119</v>
      </c>
      <c r="G189" t="s">
        <v>17</v>
      </c>
      <c r="H189" s="5" t="str">
        <f t="shared" si="11"/>
        <v>Electra számlatípus-művelettípus EUR</v>
      </c>
      <c r="I189" t="s">
        <v>18</v>
      </c>
      <c r="J189" t="str">
        <f t="shared" si="12"/>
        <v>E000010118800001</v>
      </c>
      <c r="K189" t="str">
        <f t="shared" si="13"/>
        <v>E000010118800001</v>
      </c>
      <c r="L189" s="2" t="s">
        <v>22</v>
      </c>
      <c r="M189" s="2" t="str">
        <f>IF(OR(Cases!C189="A",Cases!C189="C",Cases!C189="G",Cases!C189="J",Cases!C189="O"),"DV","DA")</f>
        <v>DA</v>
      </c>
      <c r="N189" t="s">
        <v>1207</v>
      </c>
      <c r="O189" t="str">
        <f>IF(OR(Cases!C189="A",Cases!C189="B",Cases!C189="C",Cases!C189="E",Cases!C189="F",Cases!C189="I",Cases!C189="J",Cases!C189="K",Cases!C189="L",Cases!C189="Q"),"EUR","HUF")</f>
        <v>EUR</v>
      </c>
      <c r="P189" s="5" t="str">
        <f t="shared" si="14"/>
        <v>1.3</v>
      </c>
      <c r="Q189" t="str">
        <f>IF(Cases!I189="Y","INTC","")</f>
        <v/>
      </c>
      <c r="R189" t="str">
        <f>IF(OR(Cases!C189="K",Cases!C189="L"),IF(M189="DA",Accounts!B$1,CONCATENATE(
IF(B189="EB",Accounts!D$1,""
),IF(B189="EL",Accounts!F$1,""
),IF(AND(B189="OA",Cases!B189="3"),Accounts!F$1,""
),IF(AND(B189="OA",Cases!B189="Z"),Accounts!D$1,""
)
)
),IF(OR(Cases!C189="B",Cases!C189="I",Cases!C189="O",Cases!C189="J",Cases!C189="H"),IF(M189="DA",Accounts!B$4,CONCATENATE(
IF(B189="EB",Accounts!D$4,""
),IF(B189="EL",Accounts!F$4,""
),IF(AND(B189="OA",Cases!B189="3"),Accounts!F$4,""
),IF(AND(B189="OA",Cases!B189="Z"),Accounts!D$4,""
)
)
),IF(OR(Cases!C189="D",Cases!C189="G",Cases!C189="O",Cases!C189="H",Cases!C189="M",AND(Cases!D189="I",Cases!C189="C"),AND(Cases!D189="I",Cases!C189="F")),IF(M189="DA",Accounts!B$3,CONCATENATE(
IF(B189="EB",Accounts!D$3,""
),IF(B189="EL",Accounts!F$3,""
),IF(AND(B189="OA",Cases!B189="3"),Accounts!F$3,""
),IF(AND(B189="OA",Cases!B189="Z"),Accounts!D$3,""
)
)
),IF(M189="DA",Accounts!B$12,CONCATENATE(
IF(B189="EB",Accounts!D$12,""
),IF(B189="EL",Accounts!F$12,""
),IF(AND(B189="OA",Cases!B189="3"),Accounts!F$12,""
),IF(AND(B189="OA",Cases!B189="Z"),Accounts!D$12,""
)
)
)
)
))</f>
        <v>Bank kívüli Kedvezm.</v>
      </c>
      <c r="S189" t="str">
        <f>IF(OR(Cases!C189="K",Cases!C189="L"),IF(M189="DA",Accounts!C$1,CONCATENATE(
   IF(B189="EB",Accounts!E$1,""
   ),IF(B189="EL",Accounts!G$1,""
   ),IF(AND(B189="OA",Cases!B189="3"),Accounts!G$1,""
   ),IF(AND(B189="OA",Cases!B189="Z"),Accounts!E$1,""
   )
  )
 ),IF(OR(Cases!C189="B",Cases!C189="I",Cases!C189="O",Cases!C189="J",Cases!C189="H"),IF(M189="DA",Accounts!C$4,CONCATENATE(
   IF(B189="EB",Accounts!E$4,""
   ),IF(B189="EL",Accounts!G$4,""
   ),IF(AND(B189="OA",Cases!B189="3"),Accounts!G$4,""
   ),IF(AND(B189="OA",Cases!B189="Z"),Accounts!E$4,""
   )
  )
 ),IF(OR(Cases!C189="D",Cases!C189="G",Cases!C189="O",Cases!C189="H",Cases!C189="M",AND(Cases!D189="I",Cases!C189="C"),AND(Cases!D189="I",Cases!C189="F")),IF(M189="DA",Accounts!C$3,CONCATENATE(
   IF(B189="EB",Accounts!E$3,""
   ),IF(B189="EL",Accounts!G$3,""
   ),IF(AND(B189="OA",Cases!B189="3"),Accounts!G$3,""
   ),IF(AND(B189="OA",Cases!B189="Z"),Accounts!E$3,""
   )
  )
 ),IF(M189="DA",Accounts!C$12,CONCATENATE(
   IF(B189="EB",Accounts!E$12,""
   ),IF(B189="EL",Accounts!G$12,""
   ),IF(AND(B189="OA",Cases!B189="3"),Accounts!G$12,""
   ),IF(AND(B189="OA",Cases!B189="Z"),Accounts!E$12,""
   )
  )
 )
)
))</f>
        <v>HU71117490082015982100000000</v>
      </c>
      <c r="T189" t="str">
        <f>IF(Cases!F189="SHA","SLEV",IF(Cases!F189="OUR","DEBT",IF(Cases!F189="BEN","CRED","")))</f>
        <v>DEBT</v>
      </c>
      <c r="U189" s="5" t="str">
        <f>IF(Cases!H189="N","Instrukciók","")</f>
        <v>Instrukciók</v>
      </c>
      <c r="V189" s="5" t="str">
        <f>IF(Cases!E189="I","URGP","")</f>
        <v/>
      </c>
      <c r="W189" t="str">
        <f>Cases!L189</f>
        <v>Közl-353 -Elektra/Ebank KKV-KötelezettSzla FCY-FCY Bankon kívül utalás-Konverziós-KöltsVis Indító</v>
      </c>
    </row>
    <row r="190" spans="1:23" x14ac:dyDescent="0.3">
      <c r="A190" t="str">
        <f>CONCATENATE(IF(B190="EB",CONCATENATE(IF(Cases!B190&lt;&gt;"7","EBNG","EBNL"),TEXT(Refszámok!$B$1+ROW()-2,"000000000000")),""),IF(B190="EL",CONCATENATE("E",TEXT(Refszámok!$B$2+ROW()-2,"0000000000"),"00001"),""),IF(B190="OA",CONCATENATE("EBNGOA",TEXT(Refszámok!$B$3+ROW()-2,"0000000000")),""))</f>
        <v>E000010118900001</v>
      </c>
      <c r="B190" t="str">
        <f>CONCATENATE(IF(Cases!B190="E","EL",""),IF(Cases!B190="B","EB",""),IF(Cases!B190="Q","EB",""),IF(Cases!B190="7","EB",""),IF(Cases!B190="Z","OA",""),IF(Cases!B190="3","OA",""))</f>
        <v>EL</v>
      </c>
      <c r="C190" t="str">
        <f t="shared" si="10"/>
        <v>E000010118900001</v>
      </c>
      <c r="D190" t="str">
        <f>IF(Cases!K190="Y","2018-11-10","")</f>
        <v/>
      </c>
      <c r="E190" s="5" t="str">
        <f>IF(Cases!C190="Q","BANKKÁRTYA ELSZ",IF(OR(Cases!C190="A",Cases!C190="E",Cases!C190="B",Cases!C190="K",Cases!C190="M"),CONCATENATE(IF(B190="EB",Accounts!B$7,""),IF(B190="EL",Accounts!B$8,""),IF(AND(B190="OA",Cases!B190="3"),Accounts!B$8,""),IF(AND(B190="OA",Cases!B190="Z"),Accounts!B$7,"")),CONCATENATE(IF(B190="EB",Accounts!B$9,""),IF(B190="EL",Accounts!B$10,""),IF(AND(B190="OA",Cases!B190="3"),Accounts!B$10,""),IF(AND(B190="OA",Cases!B190="Z"),Accounts!B$9,""))))</f>
        <v>Electra számlatípus-művelettípus EUR</v>
      </c>
      <c r="F190" s="5" t="str">
        <f>IF(Cases!C190="Q","0983731042101",IF(OR(Cases!C190="A",Cases!C190="E",Cases!C190="B",Cases!C190="K",Cases!C190="M"),CONCATENATE(IF(B190="EB",Accounts!C$7,""),IF(B190="EL",Accounts!C$8,""),IF(AND(B190="OA",Cases!B190="3"),Accounts!C$8,""),IF(AND(B190="OA",Cases!B190="Z"),Accounts!C$7,"")),CONCATENATE(IF(B190="EB",Accounts!C$9,""),IF(B190="EL",Accounts!C$10,""),IF(AND(B190="OA",Cases!B190="3"),Accounts!C$10,""),IF(AND(B190="OA",Cases!B190="Z"),Accounts!C$9,""))))</f>
        <v>00021018F0119</v>
      </c>
      <c r="G190" t="s">
        <v>17</v>
      </c>
      <c r="H190" s="5" t="str">
        <f t="shared" si="11"/>
        <v>Electra számlatípus-művelettípus EUR</v>
      </c>
      <c r="I190" t="s">
        <v>18</v>
      </c>
      <c r="J190" t="str">
        <f t="shared" si="12"/>
        <v>E000010118900001</v>
      </c>
      <c r="K190" t="str">
        <f t="shared" si="13"/>
        <v>E000010118900001</v>
      </c>
      <c r="L190" s="2" t="s">
        <v>22</v>
      </c>
      <c r="M190" s="2" t="str">
        <f>IF(OR(Cases!C190="A",Cases!C190="C",Cases!C190="G",Cases!C190="J",Cases!C190="O"),"DV","DA")</f>
        <v>DA</v>
      </c>
      <c r="N190" t="s">
        <v>1207</v>
      </c>
      <c r="O190" t="str">
        <f>IF(OR(Cases!C190="A",Cases!C190="B",Cases!C190="C",Cases!C190="E",Cases!C190="F",Cases!C190="I",Cases!C190="J",Cases!C190="K",Cases!C190="L",Cases!C190="Q"),"EUR","HUF")</f>
        <v>EUR</v>
      </c>
      <c r="P190" s="5" t="str">
        <f t="shared" si="14"/>
        <v>1.3</v>
      </c>
      <c r="Q190" t="str">
        <f>IF(Cases!I190="Y","INTC","")</f>
        <v/>
      </c>
      <c r="R190" t="str">
        <f>IF(OR(Cases!C190="K",Cases!C190="L"),IF(M190="DA",Accounts!B$1,CONCATENATE(
IF(B190="EB",Accounts!D$1,""
),IF(B190="EL",Accounts!F$1,""
),IF(AND(B190="OA",Cases!B190="3"),Accounts!F$1,""
),IF(AND(B190="OA",Cases!B190="Z"),Accounts!D$1,""
)
)
),IF(OR(Cases!C190="B",Cases!C190="I",Cases!C190="O",Cases!C190="J",Cases!C190="H"),IF(M190="DA",Accounts!B$4,CONCATENATE(
IF(B190="EB",Accounts!D$4,""
),IF(B190="EL",Accounts!F$4,""
),IF(AND(B190="OA",Cases!B190="3"),Accounts!F$4,""
),IF(AND(B190="OA",Cases!B190="Z"),Accounts!D$4,""
)
)
),IF(OR(Cases!C190="D",Cases!C190="G",Cases!C190="O",Cases!C190="H",Cases!C190="M",AND(Cases!D190="I",Cases!C190="C"),AND(Cases!D190="I",Cases!C190="F")),IF(M190="DA",Accounts!B$3,CONCATENATE(
IF(B190="EB",Accounts!D$3,""
),IF(B190="EL",Accounts!F$3,""
),IF(AND(B190="OA",Cases!B190="3"),Accounts!F$3,""
),IF(AND(B190="OA",Cases!B190="Z"),Accounts!D$3,""
)
)
),IF(M190="DA",Accounts!B$12,CONCATENATE(
IF(B190="EB",Accounts!D$12,""
),IF(B190="EL",Accounts!F$12,""
),IF(AND(B190="OA",Cases!B190="3"),Accounts!F$12,""
),IF(AND(B190="OA",Cases!B190="Z"),Accounts!D$12,""
)
)
)
)
))</f>
        <v>Bank kívüli Kedvezm.</v>
      </c>
      <c r="S190" t="str">
        <f>IF(OR(Cases!C190="K",Cases!C190="L"),IF(M190="DA",Accounts!C$1,CONCATENATE(
   IF(B190="EB",Accounts!E$1,""
   ),IF(B190="EL",Accounts!G$1,""
   ),IF(AND(B190="OA",Cases!B190="3"),Accounts!G$1,""
   ),IF(AND(B190="OA",Cases!B190="Z"),Accounts!E$1,""
   )
  )
 ),IF(OR(Cases!C190="B",Cases!C190="I",Cases!C190="O",Cases!C190="J",Cases!C190="H"),IF(M190="DA",Accounts!C$4,CONCATENATE(
   IF(B190="EB",Accounts!E$4,""
   ),IF(B190="EL",Accounts!G$4,""
   ),IF(AND(B190="OA",Cases!B190="3"),Accounts!G$4,""
   ),IF(AND(B190="OA",Cases!B190="Z"),Accounts!E$4,""
   )
  )
 ),IF(OR(Cases!C190="D",Cases!C190="G",Cases!C190="O",Cases!C190="H",Cases!C190="M",AND(Cases!D190="I",Cases!C190="C"),AND(Cases!D190="I",Cases!C190="F")),IF(M190="DA",Accounts!C$3,CONCATENATE(
   IF(B190="EB",Accounts!E$3,""
   ),IF(B190="EL",Accounts!G$3,""
   ),IF(AND(B190="OA",Cases!B190="3"),Accounts!G$3,""
   ),IF(AND(B190="OA",Cases!B190="Z"),Accounts!E$3,""
   )
  )
 ),IF(M190="DA",Accounts!C$12,CONCATENATE(
   IF(B190="EB",Accounts!E$12,""
   ),IF(B190="EL",Accounts!G$12,""
   ),IF(AND(B190="OA",Cases!B190="3"),Accounts!G$12,""
   ),IF(AND(B190="OA",Cases!B190="Z"),Accounts!E$12,""
   )
  )
 )
)
))</f>
        <v>HU71117490082015982100000000</v>
      </c>
      <c r="T190" t="str">
        <f>IF(Cases!F190="SHA","SLEV",IF(Cases!F190="OUR","DEBT",IF(Cases!F190="BEN","CRED","")))</f>
        <v>SLEV</v>
      </c>
      <c r="U190" s="5" t="str">
        <f>IF(Cases!H190="N","Instrukciók","")</f>
        <v>Instrukciók</v>
      </c>
      <c r="V190" s="5" t="str">
        <f>IF(Cases!E190="I","URGP","")</f>
        <v>URGP</v>
      </c>
      <c r="W190" t="str">
        <f>Cases!L190</f>
        <v>Közl-354 -Elektra/Ebank KKV-KötelezettSzla FCY-FCY Bankon kívül utalás-Konverziós-Sürgős/AzonKonv-KöltsVis Osztott</v>
      </c>
    </row>
    <row r="191" spans="1:23" x14ac:dyDescent="0.3">
      <c r="A191" t="str">
        <f>CONCATENATE(IF(B191="EB",CONCATENATE(IF(Cases!B191&lt;&gt;"7","EBNG","EBNL"),TEXT(Refszámok!$B$1+ROW()-2,"000000000000")),""),IF(B191="EL",CONCATENATE("E",TEXT(Refszámok!$B$2+ROW()-2,"0000000000"),"00001"),""),IF(B191="OA",CONCATENATE("EBNGOA",TEXT(Refszámok!$B$3+ROW()-2,"0000000000")),""))</f>
        <v>E000010119000001</v>
      </c>
      <c r="B191" t="str">
        <f>CONCATENATE(IF(Cases!B191="E","EL",""),IF(Cases!B191="B","EB",""),IF(Cases!B191="Q","EB",""),IF(Cases!B191="7","EB",""),IF(Cases!B191="Z","OA",""),IF(Cases!B191="3","OA",""))</f>
        <v>EL</v>
      </c>
      <c r="C191" t="str">
        <f t="shared" si="10"/>
        <v>E000010119000001</v>
      </c>
      <c r="D191" t="str">
        <f>IF(Cases!K191="Y","2018-11-10","")</f>
        <v/>
      </c>
      <c r="E191" s="5" t="str">
        <f>IF(Cases!C191="Q","BANKKÁRTYA ELSZ",IF(OR(Cases!C191="A",Cases!C191="E",Cases!C191="B",Cases!C191="K",Cases!C191="M"),CONCATENATE(IF(B191="EB",Accounts!B$7,""),IF(B191="EL",Accounts!B$8,""),IF(AND(B191="OA",Cases!B191="3"),Accounts!B$8,""),IF(AND(B191="OA",Cases!B191="Z"),Accounts!B$7,"")),CONCATENATE(IF(B191="EB",Accounts!B$9,""),IF(B191="EL",Accounts!B$10,""),IF(AND(B191="OA",Cases!B191="3"),Accounts!B$10,""),IF(AND(B191="OA",Cases!B191="Z"),Accounts!B$9,""))))</f>
        <v>Electra számlatípus-művelettípus EUR</v>
      </c>
      <c r="F191" s="5" t="str">
        <f>IF(Cases!C191="Q","0983731042101",IF(OR(Cases!C191="A",Cases!C191="E",Cases!C191="B",Cases!C191="K",Cases!C191="M"),CONCATENATE(IF(B191="EB",Accounts!C$7,""),IF(B191="EL",Accounts!C$8,""),IF(AND(B191="OA",Cases!B191="3"),Accounts!C$8,""),IF(AND(B191="OA",Cases!B191="Z"),Accounts!C$7,"")),CONCATENATE(IF(B191="EB",Accounts!C$9,""),IF(B191="EL",Accounts!C$10,""),IF(AND(B191="OA",Cases!B191="3"),Accounts!C$10,""),IF(AND(B191="OA",Cases!B191="Z"),Accounts!C$9,""))))</f>
        <v>00021018F0119</v>
      </c>
      <c r="G191" t="s">
        <v>17</v>
      </c>
      <c r="H191" s="5" t="str">
        <f t="shared" si="11"/>
        <v>Electra számlatípus-művelettípus EUR</v>
      </c>
      <c r="I191" t="s">
        <v>18</v>
      </c>
      <c r="J191" t="str">
        <f t="shared" si="12"/>
        <v>E000010119000001</v>
      </c>
      <c r="K191" t="str">
        <f t="shared" si="13"/>
        <v>E000010119000001</v>
      </c>
      <c r="L191" s="2" t="s">
        <v>22</v>
      </c>
      <c r="M191" s="2" t="str">
        <f>IF(OR(Cases!C191="A",Cases!C191="C",Cases!C191="G",Cases!C191="J",Cases!C191="O"),"DV","DA")</f>
        <v>DA</v>
      </c>
      <c r="N191" t="s">
        <v>1207</v>
      </c>
      <c r="O191" t="str">
        <f>IF(OR(Cases!C191="A",Cases!C191="B",Cases!C191="C",Cases!C191="E",Cases!C191="F",Cases!C191="I",Cases!C191="J",Cases!C191="K",Cases!C191="L",Cases!C191="Q"),"EUR","HUF")</f>
        <v>EUR</v>
      </c>
      <c r="P191" s="5" t="str">
        <f t="shared" si="14"/>
        <v>1.3</v>
      </c>
      <c r="Q191" t="str">
        <f>IF(Cases!I191="Y","INTC","")</f>
        <v/>
      </c>
      <c r="R191" t="str">
        <f>IF(OR(Cases!C191="K",Cases!C191="L"),IF(M191="DA",Accounts!B$1,CONCATENATE(
IF(B191="EB",Accounts!D$1,""
),IF(B191="EL",Accounts!F$1,""
),IF(AND(B191="OA",Cases!B191="3"),Accounts!F$1,""
),IF(AND(B191="OA",Cases!B191="Z"),Accounts!D$1,""
)
)
),IF(OR(Cases!C191="B",Cases!C191="I",Cases!C191="O",Cases!C191="J",Cases!C191="H"),IF(M191="DA",Accounts!B$4,CONCATENATE(
IF(B191="EB",Accounts!D$4,""
),IF(B191="EL",Accounts!F$4,""
),IF(AND(B191="OA",Cases!B191="3"),Accounts!F$4,""
),IF(AND(B191="OA",Cases!B191="Z"),Accounts!D$4,""
)
)
),IF(OR(Cases!C191="D",Cases!C191="G",Cases!C191="O",Cases!C191="H",Cases!C191="M",AND(Cases!D191="I",Cases!C191="C"),AND(Cases!D191="I",Cases!C191="F")),IF(M191="DA",Accounts!B$3,CONCATENATE(
IF(B191="EB",Accounts!D$3,""
),IF(B191="EL",Accounts!F$3,""
),IF(AND(B191="OA",Cases!B191="3"),Accounts!F$3,""
),IF(AND(B191="OA",Cases!B191="Z"),Accounts!D$3,""
)
)
),IF(M191="DA",Accounts!B$12,CONCATENATE(
IF(B191="EB",Accounts!D$12,""
),IF(B191="EL",Accounts!F$12,""
),IF(AND(B191="OA",Cases!B191="3"),Accounts!F$12,""
),IF(AND(B191="OA",Cases!B191="Z"),Accounts!D$12,""
)
)
)
)
))</f>
        <v>Bank kívüli Kedvezm.</v>
      </c>
      <c r="S191" t="str">
        <f>IF(OR(Cases!C191="K",Cases!C191="L"),IF(M191="DA",Accounts!C$1,CONCATENATE(
   IF(B191="EB",Accounts!E$1,""
   ),IF(B191="EL",Accounts!G$1,""
   ),IF(AND(B191="OA",Cases!B191="3"),Accounts!G$1,""
   ),IF(AND(B191="OA",Cases!B191="Z"),Accounts!E$1,""
   )
  )
 ),IF(OR(Cases!C191="B",Cases!C191="I",Cases!C191="O",Cases!C191="J",Cases!C191="H"),IF(M191="DA",Accounts!C$4,CONCATENATE(
   IF(B191="EB",Accounts!E$4,""
   ),IF(B191="EL",Accounts!G$4,""
   ),IF(AND(B191="OA",Cases!B191="3"),Accounts!G$4,""
   ),IF(AND(B191="OA",Cases!B191="Z"),Accounts!E$4,""
   )
  )
 ),IF(OR(Cases!C191="D",Cases!C191="G",Cases!C191="O",Cases!C191="H",Cases!C191="M",AND(Cases!D191="I",Cases!C191="C"),AND(Cases!D191="I",Cases!C191="F")),IF(M191="DA",Accounts!C$3,CONCATENATE(
   IF(B191="EB",Accounts!E$3,""
   ),IF(B191="EL",Accounts!G$3,""
   ),IF(AND(B191="OA",Cases!B191="3"),Accounts!G$3,""
   ),IF(AND(B191="OA",Cases!B191="Z"),Accounts!E$3,""
   )
  )
 ),IF(M191="DA",Accounts!C$12,CONCATENATE(
   IF(B191="EB",Accounts!E$12,""
   ),IF(B191="EL",Accounts!G$12,""
   ),IF(AND(B191="OA",Cases!B191="3"),Accounts!G$12,""
   ),IF(AND(B191="OA",Cases!B191="Z"),Accounts!E$12,""
   )
  )
 )
)
))</f>
        <v>HU71117490082015982100000000</v>
      </c>
      <c r="T191" t="str">
        <f>IF(Cases!F191="SHA","SLEV",IF(Cases!F191="OUR","DEBT",IF(Cases!F191="BEN","CRED","")))</f>
        <v>DEBT</v>
      </c>
      <c r="U191" s="5" t="str">
        <f>IF(Cases!H191="N","Instrukciók","")</f>
        <v>Instrukciók</v>
      </c>
      <c r="V191" s="5" t="str">
        <f>IF(Cases!E191="I","URGP","")</f>
        <v>URGP</v>
      </c>
      <c r="W191" t="str">
        <f>Cases!L191</f>
        <v>Közl-355 -Elektra/Ebank KKV-KötelezettSzla FCY-FCY Bankon kívül utalás-Konverziós-Sürgős/AzonKonv-KöltsVis Indító</v>
      </c>
    </row>
    <row r="192" spans="1:23" x14ac:dyDescent="0.3">
      <c r="A192" t="str">
        <f>CONCATENATE(IF(B192="EB",CONCATENATE(IF(Cases!B192&lt;&gt;"7","EBNG","EBNL"),TEXT(Refszámok!$B$1+ROW()-2,"000000000000")),""),IF(B192="EL",CONCATENATE("E",TEXT(Refszámok!$B$2+ROW()-2,"0000000000"),"00001"),""),IF(B192="OA",CONCATENATE("EBNGOA",TEXT(Refszámok!$B$3+ROW()-2,"0000000000")),""))</f>
        <v>E000010119100001</v>
      </c>
      <c r="B192" t="str">
        <f>CONCATENATE(IF(Cases!B192="E","EL",""),IF(Cases!B192="B","EB",""),IF(Cases!B192="Q","EB",""),IF(Cases!B192="7","EB",""),IF(Cases!B192="Z","OA",""),IF(Cases!B192="3","OA",""))</f>
        <v>EL</v>
      </c>
      <c r="C192" t="str">
        <f t="shared" si="10"/>
        <v>E000010119100001</v>
      </c>
      <c r="D192" t="str">
        <f>IF(Cases!K192="Y","2018-11-10","")</f>
        <v/>
      </c>
      <c r="E192" s="5" t="str">
        <f>IF(Cases!C192="Q","BANKKÁRTYA ELSZ",IF(OR(Cases!C192="A",Cases!C192="E",Cases!C192="B",Cases!C192="K",Cases!C192="M"),CONCATENATE(IF(B192="EB",Accounts!B$7,""),IF(B192="EL",Accounts!B$8,""),IF(AND(B192="OA",Cases!B192="3"),Accounts!B$8,""),IF(AND(B192="OA",Cases!B192="Z"),Accounts!B$7,"")),CONCATENATE(IF(B192="EB",Accounts!B$9,""),IF(B192="EL",Accounts!B$10,""),IF(AND(B192="OA",Cases!B192="3"),Accounts!B$10,""),IF(AND(B192="OA",Cases!B192="Z"),Accounts!B$9,""))))</f>
        <v>Electra számlatípus-művelettípus EUR</v>
      </c>
      <c r="F192" s="5" t="str">
        <f>IF(Cases!C192="Q","0983731042101",IF(OR(Cases!C192="A",Cases!C192="E",Cases!C192="B",Cases!C192="K",Cases!C192="M"),CONCATENATE(IF(B192="EB",Accounts!C$7,""),IF(B192="EL",Accounts!C$8,""),IF(AND(B192="OA",Cases!B192="3"),Accounts!C$8,""),IF(AND(B192="OA",Cases!B192="Z"),Accounts!C$7,"")),CONCATENATE(IF(B192="EB",Accounts!C$9,""),IF(B192="EL",Accounts!C$10,""),IF(AND(B192="OA",Cases!B192="3"),Accounts!C$10,""),IF(AND(B192="OA",Cases!B192="Z"),Accounts!C$9,""))))</f>
        <v>00021018F0119</v>
      </c>
      <c r="G192" t="s">
        <v>17</v>
      </c>
      <c r="H192" s="5" t="str">
        <f t="shared" si="11"/>
        <v>Electra számlatípus-művelettípus EUR</v>
      </c>
      <c r="I192" t="s">
        <v>18</v>
      </c>
      <c r="J192" t="str">
        <f t="shared" si="12"/>
        <v>E000010119100001</v>
      </c>
      <c r="K192" t="str">
        <f t="shared" si="13"/>
        <v>E000010119100001</v>
      </c>
      <c r="L192" s="2" t="s">
        <v>22</v>
      </c>
      <c r="M192" s="2" t="str">
        <f>IF(OR(Cases!C192="A",Cases!C192="C",Cases!C192="G",Cases!C192="J",Cases!C192="O"),"DV","DA")</f>
        <v>DA</v>
      </c>
      <c r="N192" t="s">
        <v>1207</v>
      </c>
      <c r="O192" t="str">
        <f>IF(OR(Cases!C192="A",Cases!C192="B",Cases!C192="C",Cases!C192="E",Cases!C192="F",Cases!C192="I",Cases!C192="J",Cases!C192="K",Cases!C192="L",Cases!C192="Q"),"EUR","HUF")</f>
        <v>EUR</v>
      </c>
      <c r="P192" s="5" t="str">
        <f t="shared" si="14"/>
        <v>1.3</v>
      </c>
      <c r="Q192" t="str">
        <f>IF(Cases!I192="Y","INTC","")</f>
        <v>INTC</v>
      </c>
      <c r="R192" t="str">
        <f>IF(OR(Cases!C192="K",Cases!C192="L"),IF(M192="DA",Accounts!B$1,CONCATENATE(
IF(B192="EB",Accounts!D$1,""
),IF(B192="EL",Accounts!F$1,""
),IF(AND(B192="OA",Cases!B192="3"),Accounts!F$1,""
),IF(AND(B192="OA",Cases!B192="Z"),Accounts!D$1,""
)
)
),IF(OR(Cases!C192="B",Cases!C192="I",Cases!C192="O",Cases!C192="J",Cases!C192="H"),IF(M192="DA",Accounts!B$4,CONCATENATE(
IF(B192="EB",Accounts!D$4,""
),IF(B192="EL",Accounts!F$4,""
),IF(AND(B192="OA",Cases!B192="3"),Accounts!F$4,""
),IF(AND(B192="OA",Cases!B192="Z"),Accounts!D$4,""
)
)
),IF(OR(Cases!C192="D",Cases!C192="G",Cases!C192="O",Cases!C192="H",Cases!C192="M",AND(Cases!D192="I",Cases!C192="C"),AND(Cases!D192="I",Cases!C192="F")),IF(M192="DA",Accounts!B$3,CONCATENATE(
IF(B192="EB",Accounts!D$3,""
),IF(B192="EL",Accounts!F$3,""
),IF(AND(B192="OA",Cases!B192="3"),Accounts!F$3,""
),IF(AND(B192="OA",Cases!B192="Z"),Accounts!D$3,""
)
)
),IF(M192="DA",Accounts!B$12,CONCATENATE(
IF(B192="EB",Accounts!D$12,""
),IF(B192="EL",Accounts!F$12,""
),IF(AND(B192="OA",Cases!B192="3"),Accounts!F$12,""
),IF(AND(B192="OA",Cases!B192="Z"),Accounts!D$12,""
)
)
)
)
))</f>
        <v>Bank kívüli Kedvezm.</v>
      </c>
      <c r="S192" t="str">
        <f>IF(OR(Cases!C192="K",Cases!C192="L"),IF(M192="DA",Accounts!C$1,CONCATENATE(
   IF(B192="EB",Accounts!E$1,""
   ),IF(B192="EL",Accounts!G$1,""
   ),IF(AND(B192="OA",Cases!B192="3"),Accounts!G$1,""
   ),IF(AND(B192="OA",Cases!B192="Z"),Accounts!E$1,""
   )
  )
 ),IF(OR(Cases!C192="B",Cases!C192="I",Cases!C192="O",Cases!C192="J",Cases!C192="H"),IF(M192="DA",Accounts!C$4,CONCATENATE(
   IF(B192="EB",Accounts!E$4,""
   ),IF(B192="EL",Accounts!G$4,""
   ),IF(AND(B192="OA",Cases!B192="3"),Accounts!G$4,""
   ),IF(AND(B192="OA",Cases!B192="Z"),Accounts!E$4,""
   )
  )
 ),IF(OR(Cases!C192="D",Cases!C192="G",Cases!C192="O",Cases!C192="H",Cases!C192="M",AND(Cases!D192="I",Cases!C192="C"),AND(Cases!D192="I",Cases!C192="F")),IF(M192="DA",Accounts!C$3,CONCATENATE(
   IF(B192="EB",Accounts!E$3,""
   ),IF(B192="EL",Accounts!G$3,""
   ),IF(AND(B192="OA",Cases!B192="3"),Accounts!G$3,""
   ),IF(AND(B192="OA",Cases!B192="Z"),Accounts!E$3,""
   )
  )
 ),IF(M192="DA",Accounts!C$12,CONCATENATE(
   IF(B192="EB",Accounts!E$12,""
   ),IF(B192="EL",Accounts!G$12,""
   ),IF(AND(B192="OA",Cases!B192="3"),Accounts!G$12,""
   ),IF(AND(B192="OA",Cases!B192="Z"),Accounts!E$12,""
   )
  )
 )
)
))</f>
        <v>HU71117490082015982100000000</v>
      </c>
      <c r="T192" t="str">
        <f>IF(Cases!F192="SHA","SLEV",IF(Cases!F192="OUR","DEBT",IF(Cases!F192="BEN","CRED","")))</f>
        <v>SLEV</v>
      </c>
      <c r="U192" s="5" t="str">
        <f>IF(Cases!H192="N","Instrukciók","")</f>
        <v>Instrukciók</v>
      </c>
      <c r="V192" s="5" t="str">
        <f>IF(Cases!E192="I","URGP","")</f>
        <v/>
      </c>
      <c r="W192" t="str">
        <f>Cases!L192</f>
        <v>Közl-36T -Elektra/Ebank KKV-KötelezettSzla FCY-FCY Bankon kívül utalás-InterCompany-Konverziós-KöltsVis Osztott</v>
      </c>
    </row>
    <row r="193" spans="1:23" x14ac:dyDescent="0.3">
      <c r="A193" t="str">
        <f>CONCATENATE(IF(B193="EB",CONCATENATE(IF(Cases!B193&lt;&gt;"7","EBNG","EBNL"),TEXT(Refszámok!$B$1+ROW()-2,"000000000000")),""),IF(B193="EL",CONCATENATE("E",TEXT(Refszámok!$B$2+ROW()-2,"0000000000"),"00001"),""),IF(B193="OA",CONCATENATE("EBNGOA",TEXT(Refszámok!$B$3+ROW()-2,"0000000000")),""))</f>
        <v>E000010119200001</v>
      </c>
      <c r="B193" t="str">
        <f>CONCATENATE(IF(Cases!B193="E","EL",""),IF(Cases!B193="B","EB",""),IF(Cases!B193="Q","EB",""),IF(Cases!B193="7","EB",""),IF(Cases!B193="Z","OA",""),IF(Cases!B193="3","OA",""))</f>
        <v>EL</v>
      </c>
      <c r="C193" t="str">
        <f t="shared" si="10"/>
        <v>E000010119200001</v>
      </c>
      <c r="D193" t="str">
        <f>IF(Cases!K193="Y","2018-11-10","")</f>
        <v/>
      </c>
      <c r="E193" s="5" t="str">
        <f>IF(Cases!C193="Q","BANKKÁRTYA ELSZ",IF(OR(Cases!C193="A",Cases!C193="E",Cases!C193="B",Cases!C193="K",Cases!C193="M"),CONCATENATE(IF(B193="EB",Accounts!B$7,""),IF(B193="EL",Accounts!B$8,""),IF(AND(B193="OA",Cases!B193="3"),Accounts!B$8,""),IF(AND(B193="OA",Cases!B193="Z"),Accounts!B$7,"")),CONCATENATE(IF(B193="EB",Accounts!B$9,""),IF(B193="EL",Accounts!B$10,""),IF(AND(B193="OA",Cases!B193="3"),Accounts!B$10,""),IF(AND(B193="OA",Cases!B193="Z"),Accounts!B$9,""))))</f>
        <v>Electra számlatípus-művelettípus EUR</v>
      </c>
      <c r="F193" s="5" t="str">
        <f>IF(Cases!C193="Q","0983731042101",IF(OR(Cases!C193="A",Cases!C193="E",Cases!C193="B",Cases!C193="K",Cases!C193="M"),CONCATENATE(IF(B193="EB",Accounts!C$7,""),IF(B193="EL",Accounts!C$8,""),IF(AND(B193="OA",Cases!B193="3"),Accounts!C$8,""),IF(AND(B193="OA",Cases!B193="Z"),Accounts!C$7,"")),CONCATENATE(IF(B193="EB",Accounts!C$9,""),IF(B193="EL",Accounts!C$10,""),IF(AND(B193="OA",Cases!B193="3"),Accounts!C$10,""),IF(AND(B193="OA",Cases!B193="Z"),Accounts!C$9,""))))</f>
        <v>00021018F0119</v>
      </c>
      <c r="G193" t="s">
        <v>17</v>
      </c>
      <c r="H193" s="5" t="str">
        <f t="shared" si="11"/>
        <v>Electra számlatípus-művelettípus EUR</v>
      </c>
      <c r="I193" t="s">
        <v>18</v>
      </c>
      <c r="J193" t="str">
        <f t="shared" si="12"/>
        <v>E000010119200001</v>
      </c>
      <c r="K193" t="str">
        <f t="shared" si="13"/>
        <v>E000010119200001</v>
      </c>
      <c r="L193" s="2" t="s">
        <v>22</v>
      </c>
      <c r="M193" s="2" t="str">
        <f>IF(OR(Cases!C193="A",Cases!C193="C",Cases!C193="G",Cases!C193="J",Cases!C193="O"),"DV","DA")</f>
        <v>DA</v>
      </c>
      <c r="N193" t="s">
        <v>1207</v>
      </c>
      <c r="O193" t="str">
        <f>IF(OR(Cases!C193="A",Cases!C193="B",Cases!C193="C",Cases!C193="E",Cases!C193="F",Cases!C193="I",Cases!C193="J",Cases!C193="K",Cases!C193="L",Cases!C193="Q"),"EUR","HUF")</f>
        <v>EUR</v>
      </c>
      <c r="P193" s="5" t="str">
        <f t="shared" si="14"/>
        <v>1.3</v>
      </c>
      <c r="Q193" t="str">
        <f>IF(Cases!I193="Y","INTC","")</f>
        <v>INTC</v>
      </c>
      <c r="R193" t="str">
        <f>IF(OR(Cases!C193="K",Cases!C193="L"),IF(M193="DA",Accounts!B$1,CONCATENATE(
IF(B193="EB",Accounts!D$1,""
),IF(B193="EL",Accounts!F$1,""
),IF(AND(B193="OA",Cases!B193="3"),Accounts!F$1,""
),IF(AND(B193="OA",Cases!B193="Z"),Accounts!D$1,""
)
)
),IF(OR(Cases!C193="B",Cases!C193="I",Cases!C193="O",Cases!C193="J",Cases!C193="H"),IF(M193="DA",Accounts!B$4,CONCATENATE(
IF(B193="EB",Accounts!D$4,""
),IF(B193="EL",Accounts!F$4,""
),IF(AND(B193="OA",Cases!B193="3"),Accounts!F$4,""
),IF(AND(B193="OA",Cases!B193="Z"),Accounts!D$4,""
)
)
),IF(OR(Cases!C193="D",Cases!C193="G",Cases!C193="O",Cases!C193="H",Cases!C193="M",AND(Cases!D193="I",Cases!C193="C"),AND(Cases!D193="I",Cases!C193="F")),IF(M193="DA",Accounts!B$3,CONCATENATE(
IF(B193="EB",Accounts!D$3,""
),IF(B193="EL",Accounts!F$3,""
),IF(AND(B193="OA",Cases!B193="3"),Accounts!F$3,""
),IF(AND(B193="OA",Cases!B193="Z"),Accounts!D$3,""
)
)
),IF(M193="DA",Accounts!B$12,CONCATENATE(
IF(B193="EB",Accounts!D$12,""
),IF(B193="EL",Accounts!F$12,""
),IF(AND(B193="OA",Cases!B193="3"),Accounts!F$12,""
),IF(AND(B193="OA",Cases!B193="Z"),Accounts!D$12,""
)
)
)
)
))</f>
        <v>Bank kívüli Kedvezm.</v>
      </c>
      <c r="S193" t="str">
        <f>IF(OR(Cases!C193="K",Cases!C193="L"),IF(M193="DA",Accounts!C$1,CONCATENATE(
   IF(B193="EB",Accounts!E$1,""
   ),IF(B193="EL",Accounts!G$1,""
   ),IF(AND(B193="OA",Cases!B193="3"),Accounts!G$1,""
   ),IF(AND(B193="OA",Cases!B193="Z"),Accounts!E$1,""
   )
  )
 ),IF(OR(Cases!C193="B",Cases!C193="I",Cases!C193="O",Cases!C193="J",Cases!C193="H"),IF(M193="DA",Accounts!C$4,CONCATENATE(
   IF(B193="EB",Accounts!E$4,""
   ),IF(B193="EL",Accounts!G$4,""
   ),IF(AND(B193="OA",Cases!B193="3"),Accounts!G$4,""
   ),IF(AND(B193="OA",Cases!B193="Z"),Accounts!E$4,""
   )
  )
 ),IF(OR(Cases!C193="D",Cases!C193="G",Cases!C193="O",Cases!C193="H",Cases!C193="M",AND(Cases!D193="I",Cases!C193="C"),AND(Cases!D193="I",Cases!C193="F")),IF(M193="DA",Accounts!C$3,CONCATENATE(
   IF(B193="EB",Accounts!E$3,""
   ),IF(B193="EL",Accounts!G$3,""
   ),IF(AND(B193="OA",Cases!B193="3"),Accounts!G$3,""
   ),IF(AND(B193="OA",Cases!B193="Z"),Accounts!E$3,""
   )
  )
 ),IF(M193="DA",Accounts!C$12,CONCATENATE(
   IF(B193="EB",Accounts!E$12,""
   ),IF(B193="EL",Accounts!G$12,""
   ),IF(AND(B193="OA",Cases!B193="3"),Accounts!G$12,""
   ),IF(AND(B193="OA",Cases!B193="Z"),Accounts!E$12,""
   )
  )
 )
)
))</f>
        <v>HU71117490082015982100000000</v>
      </c>
      <c r="T193" t="str">
        <f>IF(Cases!F193="SHA","SLEV",IF(Cases!F193="OUR","DEBT",IF(Cases!F193="BEN","CRED","")))</f>
        <v>DEBT</v>
      </c>
      <c r="U193" s="5" t="str">
        <f>IF(Cases!H193="N","Instrukciók","")</f>
        <v>Instrukciók</v>
      </c>
      <c r="V193" s="5" t="str">
        <f>IF(Cases!E193="I","URGP","")</f>
        <v/>
      </c>
      <c r="W193" t="str">
        <f>Cases!L193</f>
        <v>Közl-36U -Elektra/Ebank KKV-KötelezettSzla FCY-FCY Bankon kívül utalás-InterCompany-Konverziós-KöltsVis Indító</v>
      </c>
    </row>
    <row r="194" spans="1:23" x14ac:dyDescent="0.3">
      <c r="A194" t="str">
        <f>CONCATENATE(IF(B194="EB",CONCATENATE(IF(Cases!B194&lt;&gt;"7","EBNG","EBNL"),TEXT(Refszámok!$B$1+ROW()-2,"000000000000")),""),IF(B194="EL",CONCATENATE("E",TEXT(Refszámok!$B$2+ROW()-2,"0000000000"),"00001"),""),IF(B194="OA",CONCATENATE("EBNGOA",TEXT(Refszámok!$B$3+ROW()-2,"0000000000")),""))</f>
        <v>E000010119300001</v>
      </c>
      <c r="B194" t="str">
        <f>CONCATENATE(IF(Cases!B194="E","EL",""),IF(Cases!B194="B","EB",""),IF(Cases!B194="Q","EB",""),IF(Cases!B194="7","EB",""),IF(Cases!B194="Z","OA",""),IF(Cases!B194="3","OA",""))</f>
        <v>EL</v>
      </c>
      <c r="C194" t="str">
        <f t="shared" si="10"/>
        <v>E000010119300001</v>
      </c>
      <c r="D194" t="str">
        <f>IF(Cases!K194="Y","2018-11-10","")</f>
        <v/>
      </c>
      <c r="E194" s="5" t="str">
        <f>IF(Cases!C194="Q","BANKKÁRTYA ELSZ",IF(OR(Cases!C194="A",Cases!C194="E",Cases!C194="B",Cases!C194="K",Cases!C194="M"),CONCATENATE(IF(B194="EB",Accounts!B$7,""),IF(B194="EL",Accounts!B$8,""),IF(AND(B194="OA",Cases!B194="3"),Accounts!B$8,""),IF(AND(B194="OA",Cases!B194="Z"),Accounts!B$7,"")),CONCATENATE(IF(B194="EB",Accounts!B$9,""),IF(B194="EL",Accounts!B$10,""),IF(AND(B194="OA",Cases!B194="3"),Accounts!B$10,""),IF(AND(B194="OA",Cases!B194="Z"),Accounts!B$9,""))))</f>
        <v>Electra számlatípus-művelettípus EUR</v>
      </c>
      <c r="F194" s="5" t="str">
        <f>IF(Cases!C194="Q","0983731042101",IF(OR(Cases!C194="A",Cases!C194="E",Cases!C194="B",Cases!C194="K",Cases!C194="M"),CONCATENATE(IF(B194="EB",Accounts!C$7,""),IF(B194="EL",Accounts!C$8,""),IF(AND(B194="OA",Cases!B194="3"),Accounts!C$8,""),IF(AND(B194="OA",Cases!B194="Z"),Accounts!C$7,"")),CONCATENATE(IF(B194="EB",Accounts!C$9,""),IF(B194="EL",Accounts!C$10,""),IF(AND(B194="OA",Cases!B194="3"),Accounts!C$10,""),IF(AND(B194="OA",Cases!B194="Z"),Accounts!C$9,""))))</f>
        <v>00021018F0119</v>
      </c>
      <c r="G194" t="s">
        <v>17</v>
      </c>
      <c r="H194" s="5" t="str">
        <f t="shared" si="11"/>
        <v>Electra számlatípus-művelettípus EUR</v>
      </c>
      <c r="I194" t="s">
        <v>18</v>
      </c>
      <c r="J194" t="str">
        <f t="shared" si="12"/>
        <v>E000010119300001</v>
      </c>
      <c r="K194" t="str">
        <f t="shared" si="13"/>
        <v>E000010119300001</v>
      </c>
      <c r="L194" s="2" t="s">
        <v>22</v>
      </c>
      <c r="M194" s="2" t="str">
        <f>IF(OR(Cases!C194="A",Cases!C194="C",Cases!C194="G",Cases!C194="J",Cases!C194="O"),"DV","DA")</f>
        <v>DA</v>
      </c>
      <c r="N194" t="s">
        <v>1207</v>
      </c>
      <c r="O194" t="str">
        <f>IF(OR(Cases!C194="A",Cases!C194="B",Cases!C194="C",Cases!C194="E",Cases!C194="F",Cases!C194="I",Cases!C194="J",Cases!C194="K",Cases!C194="L",Cases!C194="Q"),"EUR","HUF")</f>
        <v>EUR</v>
      </c>
      <c r="P194" s="5" t="str">
        <f t="shared" si="14"/>
        <v>1.3</v>
      </c>
      <c r="Q194" t="str">
        <f>IF(Cases!I194="Y","INTC","")</f>
        <v>INTC</v>
      </c>
      <c r="R194" t="str">
        <f>IF(OR(Cases!C194="K",Cases!C194="L"),IF(M194="DA",Accounts!B$1,CONCATENATE(
IF(B194="EB",Accounts!D$1,""
),IF(B194="EL",Accounts!F$1,""
),IF(AND(B194="OA",Cases!B194="3"),Accounts!F$1,""
),IF(AND(B194="OA",Cases!B194="Z"),Accounts!D$1,""
)
)
),IF(OR(Cases!C194="B",Cases!C194="I",Cases!C194="O",Cases!C194="J",Cases!C194="H"),IF(M194="DA",Accounts!B$4,CONCATENATE(
IF(B194="EB",Accounts!D$4,""
),IF(B194="EL",Accounts!F$4,""
),IF(AND(B194="OA",Cases!B194="3"),Accounts!F$4,""
),IF(AND(B194="OA",Cases!B194="Z"),Accounts!D$4,""
)
)
),IF(OR(Cases!C194="D",Cases!C194="G",Cases!C194="O",Cases!C194="H",Cases!C194="M",AND(Cases!D194="I",Cases!C194="C"),AND(Cases!D194="I",Cases!C194="F")),IF(M194="DA",Accounts!B$3,CONCATENATE(
IF(B194="EB",Accounts!D$3,""
),IF(B194="EL",Accounts!F$3,""
),IF(AND(B194="OA",Cases!B194="3"),Accounts!F$3,""
),IF(AND(B194="OA",Cases!B194="Z"),Accounts!D$3,""
)
)
),IF(M194="DA",Accounts!B$12,CONCATENATE(
IF(B194="EB",Accounts!D$12,""
),IF(B194="EL",Accounts!F$12,""
),IF(AND(B194="OA",Cases!B194="3"),Accounts!F$12,""
),IF(AND(B194="OA",Cases!B194="Z"),Accounts!D$12,""
)
)
)
)
))</f>
        <v>Bank kívüli Kedvezm.</v>
      </c>
      <c r="S194" t="str">
        <f>IF(OR(Cases!C194="K",Cases!C194="L"),IF(M194="DA",Accounts!C$1,CONCATENATE(
   IF(B194="EB",Accounts!E$1,""
   ),IF(B194="EL",Accounts!G$1,""
   ),IF(AND(B194="OA",Cases!B194="3"),Accounts!G$1,""
   ),IF(AND(B194="OA",Cases!B194="Z"),Accounts!E$1,""
   )
  )
 ),IF(OR(Cases!C194="B",Cases!C194="I",Cases!C194="O",Cases!C194="J",Cases!C194="H"),IF(M194="DA",Accounts!C$4,CONCATENATE(
   IF(B194="EB",Accounts!E$4,""
   ),IF(B194="EL",Accounts!G$4,""
   ),IF(AND(B194="OA",Cases!B194="3"),Accounts!G$4,""
   ),IF(AND(B194="OA",Cases!B194="Z"),Accounts!E$4,""
   )
  )
 ),IF(OR(Cases!C194="D",Cases!C194="G",Cases!C194="O",Cases!C194="H",Cases!C194="M",AND(Cases!D194="I",Cases!C194="C"),AND(Cases!D194="I",Cases!C194="F")),IF(M194="DA",Accounts!C$3,CONCATENATE(
   IF(B194="EB",Accounts!E$3,""
   ),IF(B194="EL",Accounts!G$3,""
   ),IF(AND(B194="OA",Cases!B194="3"),Accounts!G$3,""
   ),IF(AND(B194="OA",Cases!B194="Z"),Accounts!E$3,""
   )
  )
 ),IF(M194="DA",Accounts!C$12,CONCATENATE(
   IF(B194="EB",Accounts!E$12,""
   ),IF(B194="EL",Accounts!G$12,""
   ),IF(AND(B194="OA",Cases!B194="3"),Accounts!G$12,""
   ),IF(AND(B194="OA",Cases!B194="Z"),Accounts!E$12,""
   )
  )
 )
)
))</f>
        <v>HU71117490082015982100000000</v>
      </c>
      <c r="T194" t="str">
        <f>IF(Cases!F194="SHA","SLEV",IF(Cases!F194="OUR","DEBT",IF(Cases!F194="BEN","CRED","")))</f>
        <v>CRED</v>
      </c>
      <c r="U194" s="5" t="str">
        <f>IF(Cases!H194="N","Instrukciók","")</f>
        <v>Instrukciók</v>
      </c>
      <c r="V194" s="5" t="str">
        <f>IF(Cases!E194="I","URGP","")</f>
        <v/>
      </c>
      <c r="W194" t="str">
        <f>Cases!L194</f>
        <v>Közl-36V -Elektra/Ebank KKV-KötelezettSzla FCY-FCY Bankon kívül utalás-InterCompany-Konverziós-KöltsVis Kedvezm</v>
      </c>
    </row>
    <row r="195" spans="1:23" x14ac:dyDescent="0.3">
      <c r="A195" t="str">
        <f>CONCATENATE(IF(B195="EB",CONCATENATE(IF(Cases!B195&lt;&gt;"7","EBNG","EBNL"),TEXT(Refszámok!$B$1+ROW()-2,"000000000000")),""),IF(B195="EL",CONCATENATE("E",TEXT(Refszámok!$B$2+ROW()-2,"0000000000"),"00001"),""),IF(B195="OA",CONCATENATE("EBNGOA",TEXT(Refszámok!$B$3+ROW()-2,"0000000000")),""))</f>
        <v>E000010119400001</v>
      </c>
      <c r="B195" t="str">
        <f>CONCATENATE(IF(Cases!B195="E","EL",""),IF(Cases!B195="B","EB",""),IF(Cases!B195="Q","EB",""),IF(Cases!B195="7","EB",""),IF(Cases!B195="Z","OA",""),IF(Cases!B195="3","OA",""))</f>
        <v>EL</v>
      </c>
      <c r="C195" t="str">
        <f t="shared" ref="C195:C258" si="15">A195</f>
        <v>E000010119400001</v>
      </c>
      <c r="D195" t="str">
        <f>IF(Cases!K195="Y","2018-11-10","")</f>
        <v/>
      </c>
      <c r="E195" s="5" t="str">
        <f>IF(Cases!C195="Q","BANKKÁRTYA ELSZ",IF(OR(Cases!C195="A",Cases!C195="E",Cases!C195="B",Cases!C195="K",Cases!C195="M"),CONCATENATE(IF(B195="EB",Accounts!B$7,""),IF(B195="EL",Accounts!B$8,""),IF(AND(B195="OA",Cases!B195="3"),Accounts!B$8,""),IF(AND(B195="OA",Cases!B195="Z"),Accounts!B$7,"")),CONCATENATE(IF(B195="EB",Accounts!B$9,""),IF(B195="EL",Accounts!B$10,""),IF(AND(B195="OA",Cases!B195="3"),Accounts!B$10,""),IF(AND(B195="OA",Cases!B195="Z"),Accounts!B$9,""))))</f>
        <v>Electra számlatípus-művelettípus EUR</v>
      </c>
      <c r="F195" s="5" t="str">
        <f>IF(Cases!C195="Q","0983731042101",IF(OR(Cases!C195="A",Cases!C195="E",Cases!C195="B",Cases!C195="K",Cases!C195="M"),CONCATENATE(IF(B195="EB",Accounts!C$7,""),IF(B195="EL",Accounts!C$8,""),IF(AND(B195="OA",Cases!B195="3"),Accounts!C$8,""),IF(AND(B195="OA",Cases!B195="Z"),Accounts!C$7,"")),CONCATENATE(IF(B195="EB",Accounts!C$9,""),IF(B195="EL",Accounts!C$10,""),IF(AND(B195="OA",Cases!B195="3"),Accounts!C$10,""),IF(AND(B195="OA",Cases!B195="Z"),Accounts!C$9,""))))</f>
        <v>00021018F0119</v>
      </c>
      <c r="G195" t="s">
        <v>17</v>
      </c>
      <c r="H195" s="5" t="str">
        <f t="shared" ref="H195:H258" si="16">E195</f>
        <v>Electra számlatípus-művelettípus EUR</v>
      </c>
      <c r="I195" t="s">
        <v>18</v>
      </c>
      <c r="J195" t="str">
        <f t="shared" ref="J195:J258" si="17">A195</f>
        <v>E000010119400001</v>
      </c>
      <c r="K195" t="str">
        <f t="shared" ref="K195:K258" si="18">A195</f>
        <v>E000010119400001</v>
      </c>
      <c r="L195" s="2" t="s">
        <v>22</v>
      </c>
      <c r="M195" s="2" t="str">
        <f>IF(OR(Cases!C195="A",Cases!C195="C",Cases!C195="G",Cases!C195="J",Cases!C195="O"),"DV","DA")</f>
        <v>DA</v>
      </c>
      <c r="N195" t="s">
        <v>1207</v>
      </c>
      <c r="O195" t="str">
        <f>IF(OR(Cases!C195="A",Cases!C195="B",Cases!C195="C",Cases!C195="E",Cases!C195="F",Cases!C195="I",Cases!C195="J",Cases!C195="K",Cases!C195="L",Cases!C195="Q"),"EUR","HUF")</f>
        <v>EUR</v>
      </c>
      <c r="P195" s="5" t="str">
        <f t="shared" ref="P195:P258" si="19">IF(O195="HUF","2","1.3")</f>
        <v>1.3</v>
      </c>
      <c r="Q195" t="str">
        <f>IF(Cases!I195="Y","INTC","")</f>
        <v/>
      </c>
      <c r="R195" t="str">
        <f>IF(OR(Cases!C195="K",Cases!C195="L"),IF(M195="DA",Accounts!B$1,CONCATENATE(
IF(B195="EB",Accounts!D$1,""
),IF(B195="EL",Accounts!F$1,""
),IF(AND(B195="OA",Cases!B195="3"),Accounts!F$1,""
),IF(AND(B195="OA",Cases!B195="Z"),Accounts!D$1,""
)
)
),IF(OR(Cases!C195="B",Cases!C195="I",Cases!C195="O",Cases!C195="J",Cases!C195="H"),IF(M195="DA",Accounts!B$4,CONCATENATE(
IF(B195="EB",Accounts!D$4,""
),IF(B195="EL",Accounts!F$4,""
),IF(AND(B195="OA",Cases!B195="3"),Accounts!F$4,""
),IF(AND(B195="OA",Cases!B195="Z"),Accounts!D$4,""
)
)
),IF(OR(Cases!C195="D",Cases!C195="G",Cases!C195="O",Cases!C195="H",Cases!C195="M",AND(Cases!D195="I",Cases!C195="C"),AND(Cases!D195="I",Cases!C195="F")),IF(M195="DA",Accounts!B$3,CONCATENATE(
IF(B195="EB",Accounts!D$3,""
),IF(B195="EL",Accounts!F$3,""
),IF(AND(B195="OA",Cases!B195="3"),Accounts!F$3,""
),IF(AND(B195="OA",Cases!B195="Z"),Accounts!D$3,""
)
)
),IF(M195="DA",Accounts!B$12,CONCATENATE(
IF(B195="EB",Accounts!D$12,""
),IF(B195="EL",Accounts!F$12,""
),IF(AND(B195="OA",Cases!B195="3"),Accounts!F$12,""
),IF(AND(B195="OA",Cases!B195="Z"),Accounts!D$12,""
)
)
)
)
))</f>
        <v>Bank kívüli Kedvezm.</v>
      </c>
      <c r="S195" t="str">
        <f>IF(OR(Cases!C195="K",Cases!C195="L"),IF(M195="DA",Accounts!C$1,CONCATENATE(
   IF(B195="EB",Accounts!E$1,""
   ),IF(B195="EL",Accounts!G$1,""
   ),IF(AND(B195="OA",Cases!B195="3"),Accounts!G$1,""
   ),IF(AND(B195="OA",Cases!B195="Z"),Accounts!E$1,""
   )
  )
 ),IF(OR(Cases!C195="B",Cases!C195="I",Cases!C195="O",Cases!C195="J",Cases!C195="H"),IF(M195="DA",Accounts!C$4,CONCATENATE(
   IF(B195="EB",Accounts!E$4,""
   ),IF(B195="EL",Accounts!G$4,""
   ),IF(AND(B195="OA",Cases!B195="3"),Accounts!G$4,""
   ),IF(AND(B195="OA",Cases!B195="Z"),Accounts!E$4,""
   )
  )
 ),IF(OR(Cases!C195="D",Cases!C195="G",Cases!C195="O",Cases!C195="H",Cases!C195="M",AND(Cases!D195="I",Cases!C195="C"),AND(Cases!D195="I",Cases!C195="F")),IF(M195="DA",Accounts!C$3,CONCATENATE(
   IF(B195="EB",Accounts!E$3,""
   ),IF(B195="EL",Accounts!G$3,""
   ),IF(AND(B195="OA",Cases!B195="3"),Accounts!G$3,""
   ),IF(AND(B195="OA",Cases!B195="Z"),Accounts!E$3,""
   )
  )
 ),IF(M195="DA",Accounts!C$12,CONCATENATE(
   IF(B195="EB",Accounts!E$12,""
   ),IF(B195="EL",Accounts!G$12,""
   ),IF(AND(B195="OA",Cases!B195="3"),Accounts!G$12,""
   ),IF(AND(B195="OA",Cases!B195="Z"),Accounts!E$12,""
   )
  )
 )
)
))</f>
        <v>HU71117490082015982100000000</v>
      </c>
      <c r="T195" t="str">
        <f>IF(Cases!F195="SHA","SLEV",IF(Cases!F195="OUR","DEBT",IF(Cases!F195="BEN","CRED","")))</f>
        <v>CRED</v>
      </c>
      <c r="U195" s="5" t="str">
        <f>IF(Cases!H195="N","Instrukciók","")</f>
        <v>Instrukciók</v>
      </c>
      <c r="V195" s="5" t="str">
        <f>IF(Cases!E195="I","URGP","")</f>
        <v/>
      </c>
      <c r="W195" t="str">
        <f>Cases!L195</f>
        <v>Közl-360 -Elektra/Ebank KKV-KötelezettSzla FCY-FCY Bankon kívül utalás-Konverziós-KöltsVis Kedvezm</v>
      </c>
    </row>
    <row r="196" spans="1:23" x14ac:dyDescent="0.3">
      <c r="A196" t="str">
        <f>CONCATENATE(IF(B196="EB",CONCATENATE(IF(Cases!B196&lt;&gt;"7","EBNG","EBNL"),TEXT(Refszámok!$B$1+ROW()-2,"000000000000")),""),IF(B196="EL",CONCATENATE("E",TEXT(Refszámok!$B$2+ROW()-2,"0000000000"),"00001"),""),IF(B196="OA",CONCATENATE("EBNGOA",TEXT(Refszámok!$B$3+ROW()-2,"0000000000")),""))</f>
        <v>E000010119500001</v>
      </c>
      <c r="B196" t="str">
        <f>CONCATENATE(IF(Cases!B196="E","EL",""),IF(Cases!B196="B","EB",""),IF(Cases!B196="Q","EB",""),IF(Cases!B196="7","EB",""),IF(Cases!B196="Z","OA",""),IF(Cases!B196="3","OA",""))</f>
        <v>EL</v>
      </c>
      <c r="C196" t="str">
        <f t="shared" si="15"/>
        <v>E000010119500001</v>
      </c>
      <c r="D196" t="str">
        <f>IF(Cases!K196="Y","2018-11-10","")</f>
        <v/>
      </c>
      <c r="E196" s="5" t="str">
        <f>IF(Cases!C196="Q","BANKKÁRTYA ELSZ",IF(OR(Cases!C196="A",Cases!C196="E",Cases!C196="B",Cases!C196="K",Cases!C196="M"),CONCATENATE(IF(B196="EB",Accounts!B$7,""),IF(B196="EL",Accounts!B$8,""),IF(AND(B196="OA",Cases!B196="3"),Accounts!B$8,""),IF(AND(B196="OA",Cases!B196="Z"),Accounts!B$7,"")),CONCATENATE(IF(B196="EB",Accounts!B$9,""),IF(B196="EL",Accounts!B$10,""),IF(AND(B196="OA",Cases!B196="3"),Accounts!B$10,""),IF(AND(B196="OA",Cases!B196="Z"),Accounts!B$9,""))))</f>
        <v>Electra számlatípus-művelettípus EUR</v>
      </c>
      <c r="F196" s="5" t="str">
        <f>IF(Cases!C196="Q","0983731042101",IF(OR(Cases!C196="A",Cases!C196="E",Cases!C196="B",Cases!C196="K",Cases!C196="M"),CONCATENATE(IF(B196="EB",Accounts!C$7,""),IF(B196="EL",Accounts!C$8,""),IF(AND(B196="OA",Cases!B196="3"),Accounts!C$8,""),IF(AND(B196="OA",Cases!B196="Z"),Accounts!C$7,"")),CONCATENATE(IF(B196="EB",Accounts!C$9,""),IF(B196="EL",Accounts!C$10,""),IF(AND(B196="OA",Cases!B196="3"),Accounts!C$10,""),IF(AND(B196="OA",Cases!B196="Z"),Accounts!C$9,""))))</f>
        <v>00021018F0119</v>
      </c>
      <c r="G196" t="s">
        <v>17</v>
      </c>
      <c r="H196" s="5" t="str">
        <f t="shared" si="16"/>
        <v>Electra számlatípus-művelettípus EUR</v>
      </c>
      <c r="I196" t="s">
        <v>18</v>
      </c>
      <c r="J196" t="str">
        <f t="shared" si="17"/>
        <v>E000010119500001</v>
      </c>
      <c r="K196" t="str">
        <f t="shared" si="18"/>
        <v>E000010119500001</v>
      </c>
      <c r="L196" s="2" t="s">
        <v>22</v>
      </c>
      <c r="M196" s="2" t="str">
        <f>IF(OR(Cases!C196="A",Cases!C196="C",Cases!C196="G",Cases!C196="J",Cases!C196="O"),"DV","DA")</f>
        <v>DA</v>
      </c>
      <c r="N196" t="s">
        <v>1207</v>
      </c>
      <c r="O196" t="str">
        <f>IF(OR(Cases!C196="A",Cases!C196="B",Cases!C196="C",Cases!C196="E",Cases!C196="F",Cases!C196="I",Cases!C196="J",Cases!C196="K",Cases!C196="L",Cases!C196="Q"),"EUR","HUF")</f>
        <v>EUR</v>
      </c>
      <c r="P196" s="5" t="str">
        <f t="shared" si="19"/>
        <v>1.3</v>
      </c>
      <c r="Q196" t="str">
        <f>IF(Cases!I196="Y","INTC","")</f>
        <v/>
      </c>
      <c r="R196" t="str">
        <f>IF(OR(Cases!C196="K",Cases!C196="L"),IF(M196="DA",Accounts!B$1,CONCATENATE(
IF(B196="EB",Accounts!D$1,""
),IF(B196="EL",Accounts!F$1,""
),IF(AND(B196="OA",Cases!B196="3"),Accounts!F$1,""
),IF(AND(B196="OA",Cases!B196="Z"),Accounts!D$1,""
)
)
),IF(OR(Cases!C196="B",Cases!C196="I",Cases!C196="O",Cases!C196="J",Cases!C196="H"),IF(M196="DA",Accounts!B$4,CONCATENATE(
IF(B196="EB",Accounts!D$4,""
),IF(B196="EL",Accounts!F$4,""
),IF(AND(B196="OA",Cases!B196="3"),Accounts!F$4,""
),IF(AND(B196="OA",Cases!B196="Z"),Accounts!D$4,""
)
)
),IF(OR(Cases!C196="D",Cases!C196="G",Cases!C196="O",Cases!C196="H",Cases!C196="M",AND(Cases!D196="I",Cases!C196="C"),AND(Cases!D196="I",Cases!C196="F")),IF(M196="DA",Accounts!B$3,CONCATENATE(
IF(B196="EB",Accounts!D$3,""
),IF(B196="EL",Accounts!F$3,""
),IF(AND(B196="OA",Cases!B196="3"),Accounts!F$3,""
),IF(AND(B196="OA",Cases!B196="Z"),Accounts!D$3,""
)
)
),IF(M196="DA",Accounts!B$12,CONCATENATE(
IF(B196="EB",Accounts!D$12,""
),IF(B196="EL",Accounts!F$12,""
),IF(AND(B196="OA",Cases!B196="3"),Accounts!F$12,""
),IF(AND(B196="OA",Cases!B196="Z"),Accounts!D$12,""
)
)
)
)
))</f>
        <v>Bank kívüli Kedvezm.</v>
      </c>
      <c r="S196" t="str">
        <f>IF(OR(Cases!C196="K",Cases!C196="L"),IF(M196="DA",Accounts!C$1,CONCATENATE(
   IF(B196="EB",Accounts!E$1,""
   ),IF(B196="EL",Accounts!G$1,""
   ),IF(AND(B196="OA",Cases!B196="3"),Accounts!G$1,""
   ),IF(AND(B196="OA",Cases!B196="Z"),Accounts!E$1,""
   )
  )
 ),IF(OR(Cases!C196="B",Cases!C196="I",Cases!C196="O",Cases!C196="J",Cases!C196="H"),IF(M196="DA",Accounts!C$4,CONCATENATE(
   IF(B196="EB",Accounts!E$4,""
   ),IF(B196="EL",Accounts!G$4,""
   ),IF(AND(B196="OA",Cases!B196="3"),Accounts!G$4,""
   ),IF(AND(B196="OA",Cases!B196="Z"),Accounts!E$4,""
   )
  )
 ),IF(OR(Cases!C196="D",Cases!C196="G",Cases!C196="O",Cases!C196="H",Cases!C196="M",AND(Cases!D196="I",Cases!C196="C"),AND(Cases!D196="I",Cases!C196="F")),IF(M196="DA",Accounts!C$3,CONCATENATE(
   IF(B196="EB",Accounts!E$3,""
   ),IF(B196="EL",Accounts!G$3,""
   ),IF(AND(B196="OA",Cases!B196="3"),Accounts!G$3,""
   ),IF(AND(B196="OA",Cases!B196="Z"),Accounts!E$3,""
   )
  )
 ),IF(M196="DA",Accounts!C$12,CONCATENATE(
   IF(B196="EB",Accounts!E$12,""
   ),IF(B196="EL",Accounts!G$12,""
   ),IF(AND(B196="OA",Cases!B196="3"),Accounts!G$12,""
   ),IF(AND(B196="OA",Cases!B196="Z"),Accounts!E$12,""
   )
  )
 )
)
))</f>
        <v>HU71117490082015982100000000</v>
      </c>
      <c r="T196" t="str">
        <f>IF(Cases!F196="SHA","SLEV",IF(Cases!F196="OUR","DEBT",IF(Cases!F196="BEN","CRED","")))</f>
        <v>CRED</v>
      </c>
      <c r="U196" s="5" t="str">
        <f>IF(Cases!H196="N","Instrukciók","")</f>
        <v>Instrukciók</v>
      </c>
      <c r="V196" s="5" t="str">
        <f>IF(Cases!E196="I","URGP","")</f>
        <v>URGP</v>
      </c>
      <c r="W196" t="str">
        <f>Cases!L196</f>
        <v>Közl-361 -Elektra/Ebank KKV-KötelezettSzla FCY-FCY Bankon kívül utalás-Konverziós-Sürgős/AzonKonv-KöltsVis Kedvezm</v>
      </c>
    </row>
    <row r="197" spans="1:23" x14ac:dyDescent="0.3">
      <c r="A197" t="str">
        <f>CONCATENATE(IF(B197="EB",CONCATENATE(IF(Cases!B197&lt;&gt;"7","EBNG","EBNL"),TEXT(Refszámok!$B$1+ROW()-2,"000000000000")),""),IF(B197="EL",CONCATENATE("E",TEXT(Refszámok!$B$2+ROW()-2,"0000000000"),"00001"),""),IF(B197="OA",CONCATENATE("EBNGOA",TEXT(Refszámok!$B$3+ROW()-2,"0000000000")),""))</f>
        <v>E000010119600001</v>
      </c>
      <c r="B197" t="str">
        <f>CONCATENATE(IF(Cases!B197="E","EL",""),IF(Cases!B197="B","EB",""),IF(Cases!B197="Q","EB",""),IF(Cases!B197="7","EB",""),IF(Cases!B197="Z","OA",""),IF(Cases!B197="3","OA",""))</f>
        <v>EL</v>
      </c>
      <c r="C197" t="str">
        <f t="shared" si="15"/>
        <v>E000010119600001</v>
      </c>
      <c r="D197" t="str">
        <f>IF(Cases!K197="Y","2018-11-10","")</f>
        <v/>
      </c>
      <c r="E197" s="5" t="str">
        <f>IF(Cases!C197="Q","BANKKÁRTYA ELSZ",IF(OR(Cases!C197="A",Cases!C197="E",Cases!C197="B",Cases!C197="K",Cases!C197="M"),CONCATENATE(IF(B197="EB",Accounts!B$7,""),IF(B197="EL",Accounts!B$8,""),IF(AND(B197="OA",Cases!B197="3"),Accounts!B$8,""),IF(AND(B197="OA",Cases!B197="Z"),Accounts!B$7,"")),CONCATENATE(IF(B197="EB",Accounts!B$9,""),IF(B197="EL",Accounts!B$10,""),IF(AND(B197="OA",Cases!B197="3"),Accounts!B$10,""),IF(AND(B197="OA",Cases!B197="Z"),Accounts!B$9,""))))</f>
        <v>Electra számlatípus-művelettípus EUR</v>
      </c>
      <c r="F197" s="5" t="str">
        <f>IF(Cases!C197="Q","0983731042101",IF(OR(Cases!C197="A",Cases!C197="E",Cases!C197="B",Cases!C197="K",Cases!C197="M"),CONCATENATE(IF(B197="EB",Accounts!C$7,""),IF(B197="EL",Accounts!C$8,""),IF(AND(B197="OA",Cases!B197="3"),Accounts!C$8,""),IF(AND(B197="OA",Cases!B197="Z"),Accounts!C$7,"")),CONCATENATE(IF(B197="EB",Accounts!C$9,""),IF(B197="EL",Accounts!C$10,""),IF(AND(B197="OA",Cases!B197="3"),Accounts!C$10,""),IF(AND(B197="OA",Cases!B197="Z"),Accounts!C$9,""))))</f>
        <v>00021018F0119</v>
      </c>
      <c r="G197" t="s">
        <v>17</v>
      </c>
      <c r="H197" s="5" t="str">
        <f t="shared" si="16"/>
        <v>Electra számlatípus-művelettípus EUR</v>
      </c>
      <c r="I197" t="s">
        <v>18</v>
      </c>
      <c r="J197" t="str">
        <f t="shared" si="17"/>
        <v>E000010119600001</v>
      </c>
      <c r="K197" t="str">
        <f t="shared" si="18"/>
        <v>E000010119600001</v>
      </c>
      <c r="L197" s="2" t="s">
        <v>22</v>
      </c>
      <c r="M197" s="2" t="str">
        <f>IF(OR(Cases!C197="A",Cases!C197="C",Cases!C197="G",Cases!C197="J",Cases!C197="O"),"DV","DA")</f>
        <v>DA</v>
      </c>
      <c r="N197" t="s">
        <v>1207</v>
      </c>
      <c r="O197" t="str">
        <f>IF(OR(Cases!C197="A",Cases!C197="B",Cases!C197="C",Cases!C197="E",Cases!C197="F",Cases!C197="I",Cases!C197="J",Cases!C197="K",Cases!C197="L",Cases!C197="Q"),"EUR","HUF")</f>
        <v>EUR</v>
      </c>
      <c r="P197" s="5" t="str">
        <f t="shared" si="19"/>
        <v>1.3</v>
      </c>
      <c r="Q197" t="str">
        <f>IF(Cases!I197="Y","INTC","")</f>
        <v>INTC</v>
      </c>
      <c r="R197" t="str">
        <f>IF(OR(Cases!C197="K",Cases!C197="L"),IF(M197="DA",Accounts!B$1,CONCATENATE(
IF(B197="EB",Accounts!D$1,""
),IF(B197="EL",Accounts!F$1,""
),IF(AND(B197="OA",Cases!B197="3"),Accounts!F$1,""
),IF(AND(B197="OA",Cases!B197="Z"),Accounts!D$1,""
)
)
),IF(OR(Cases!C197="B",Cases!C197="I",Cases!C197="O",Cases!C197="J",Cases!C197="H"),IF(M197="DA",Accounts!B$4,CONCATENATE(
IF(B197="EB",Accounts!D$4,""
),IF(B197="EL",Accounts!F$4,""
),IF(AND(B197="OA",Cases!B197="3"),Accounts!F$4,""
),IF(AND(B197="OA",Cases!B197="Z"),Accounts!D$4,""
)
)
),IF(OR(Cases!C197="D",Cases!C197="G",Cases!C197="O",Cases!C197="H",Cases!C197="M",AND(Cases!D197="I",Cases!C197="C"),AND(Cases!D197="I",Cases!C197="F")),IF(M197="DA",Accounts!B$3,CONCATENATE(
IF(B197="EB",Accounts!D$3,""
),IF(B197="EL",Accounts!F$3,""
),IF(AND(B197="OA",Cases!B197="3"),Accounts!F$3,""
),IF(AND(B197="OA",Cases!B197="Z"),Accounts!D$3,""
)
)
),IF(M197="DA",Accounts!B$12,CONCATENATE(
IF(B197="EB",Accounts!D$12,""
),IF(B197="EL",Accounts!F$12,""
),IF(AND(B197="OA",Cases!B197="3"),Accounts!F$12,""
),IF(AND(B197="OA",Cases!B197="Z"),Accounts!D$12,""
)
)
)
)
))</f>
        <v>Bank kívüli Kedvezm.</v>
      </c>
      <c r="S197" t="str">
        <f>IF(OR(Cases!C197="K",Cases!C197="L"),IF(M197="DA",Accounts!C$1,CONCATENATE(
   IF(B197="EB",Accounts!E$1,""
   ),IF(B197="EL",Accounts!G$1,""
   ),IF(AND(B197="OA",Cases!B197="3"),Accounts!G$1,""
   ),IF(AND(B197="OA",Cases!B197="Z"),Accounts!E$1,""
   )
  )
 ),IF(OR(Cases!C197="B",Cases!C197="I",Cases!C197="O",Cases!C197="J",Cases!C197="H"),IF(M197="DA",Accounts!C$4,CONCATENATE(
   IF(B197="EB",Accounts!E$4,""
   ),IF(B197="EL",Accounts!G$4,""
   ),IF(AND(B197="OA",Cases!B197="3"),Accounts!G$4,""
   ),IF(AND(B197="OA",Cases!B197="Z"),Accounts!E$4,""
   )
  )
 ),IF(OR(Cases!C197="D",Cases!C197="G",Cases!C197="O",Cases!C197="H",Cases!C197="M",AND(Cases!D197="I",Cases!C197="C"),AND(Cases!D197="I",Cases!C197="F")),IF(M197="DA",Accounts!C$3,CONCATENATE(
   IF(B197="EB",Accounts!E$3,""
   ),IF(B197="EL",Accounts!G$3,""
   ),IF(AND(B197="OA",Cases!B197="3"),Accounts!G$3,""
   ),IF(AND(B197="OA",Cases!B197="Z"),Accounts!E$3,""
   )
  )
 ),IF(M197="DA",Accounts!C$12,CONCATENATE(
   IF(B197="EB",Accounts!E$12,""
   ),IF(B197="EL",Accounts!G$12,""
   ),IF(AND(B197="OA",Cases!B197="3"),Accounts!G$12,""
   ),IF(AND(B197="OA",Cases!B197="Z"),Accounts!E$12,""
   )
  )
 )
)
))</f>
        <v>HU71117490082015982100000000</v>
      </c>
      <c r="T197" t="str">
        <f>IF(Cases!F197="SHA","SLEV",IF(Cases!F197="OUR","DEBT",IF(Cases!F197="BEN","CRED","")))</f>
        <v>SLEV</v>
      </c>
      <c r="U197" s="5" t="str">
        <f>IF(Cases!H197="N","Instrukciók","")</f>
        <v>Instrukciók</v>
      </c>
      <c r="V197" s="5" t="str">
        <f>IF(Cases!E197="I","URGP","")</f>
        <v>URGP</v>
      </c>
      <c r="W197" t="str">
        <f>Cases!L197</f>
        <v>Közl-37F -Elektra/Ebank KKV-KötelezettSzla FCY-FCY Bankon kívül utalás-InterCompany-Konverziós-Sürgős/AzonKonv-KöltsVis Osztott</v>
      </c>
    </row>
    <row r="198" spans="1:23" x14ac:dyDescent="0.3">
      <c r="A198" t="str">
        <f>CONCATENATE(IF(B198="EB",CONCATENATE(IF(Cases!B198&lt;&gt;"7","EBNG","EBNL"),TEXT(Refszámok!$B$1+ROW()-2,"000000000000")),""),IF(B198="EL",CONCATENATE("E",TEXT(Refszámok!$B$2+ROW()-2,"0000000000"),"00001"),""),IF(B198="OA",CONCATENATE("EBNGOA",TEXT(Refszámok!$B$3+ROW()-2,"0000000000")),""))</f>
        <v>E000010119700001</v>
      </c>
      <c r="B198" t="str">
        <f>CONCATENATE(IF(Cases!B198="E","EL",""),IF(Cases!B198="B","EB",""),IF(Cases!B198="Q","EB",""),IF(Cases!B198="7","EB",""),IF(Cases!B198="Z","OA",""),IF(Cases!B198="3","OA",""))</f>
        <v>EL</v>
      </c>
      <c r="C198" t="str">
        <f t="shared" si="15"/>
        <v>E000010119700001</v>
      </c>
      <c r="D198" t="str">
        <f>IF(Cases!K198="Y","2018-11-10","")</f>
        <v/>
      </c>
      <c r="E198" s="5" t="str">
        <f>IF(Cases!C198="Q","BANKKÁRTYA ELSZ",IF(OR(Cases!C198="A",Cases!C198="E",Cases!C198="B",Cases!C198="K",Cases!C198="M"),CONCATENATE(IF(B198="EB",Accounts!B$7,""),IF(B198="EL",Accounts!B$8,""),IF(AND(B198="OA",Cases!B198="3"),Accounts!B$8,""),IF(AND(B198="OA",Cases!B198="Z"),Accounts!B$7,"")),CONCATENATE(IF(B198="EB",Accounts!B$9,""),IF(B198="EL",Accounts!B$10,""),IF(AND(B198="OA",Cases!B198="3"),Accounts!B$10,""),IF(AND(B198="OA",Cases!B198="Z"),Accounts!B$9,""))))</f>
        <v>Electra számlatípus-művelettípus EUR</v>
      </c>
      <c r="F198" s="5" t="str">
        <f>IF(Cases!C198="Q","0983731042101",IF(OR(Cases!C198="A",Cases!C198="E",Cases!C198="B",Cases!C198="K",Cases!C198="M"),CONCATENATE(IF(B198="EB",Accounts!C$7,""),IF(B198="EL",Accounts!C$8,""),IF(AND(B198="OA",Cases!B198="3"),Accounts!C$8,""),IF(AND(B198="OA",Cases!B198="Z"),Accounts!C$7,"")),CONCATENATE(IF(B198="EB",Accounts!C$9,""),IF(B198="EL",Accounts!C$10,""),IF(AND(B198="OA",Cases!B198="3"),Accounts!C$10,""),IF(AND(B198="OA",Cases!B198="Z"),Accounts!C$9,""))))</f>
        <v>00021018F0119</v>
      </c>
      <c r="G198" t="s">
        <v>17</v>
      </c>
      <c r="H198" s="5" t="str">
        <f t="shared" si="16"/>
        <v>Electra számlatípus-művelettípus EUR</v>
      </c>
      <c r="I198" t="s">
        <v>18</v>
      </c>
      <c r="J198" t="str">
        <f t="shared" si="17"/>
        <v>E000010119700001</v>
      </c>
      <c r="K198" t="str">
        <f t="shared" si="18"/>
        <v>E000010119700001</v>
      </c>
      <c r="L198" s="2" t="s">
        <v>22</v>
      </c>
      <c r="M198" s="2" t="str">
        <f>IF(OR(Cases!C198="A",Cases!C198="C",Cases!C198="G",Cases!C198="J",Cases!C198="O"),"DV","DA")</f>
        <v>DA</v>
      </c>
      <c r="N198" t="s">
        <v>1207</v>
      </c>
      <c r="O198" t="str">
        <f>IF(OR(Cases!C198="A",Cases!C198="B",Cases!C198="C",Cases!C198="E",Cases!C198="F",Cases!C198="I",Cases!C198="J",Cases!C198="K",Cases!C198="L",Cases!C198="Q"),"EUR","HUF")</f>
        <v>EUR</v>
      </c>
      <c r="P198" s="5" t="str">
        <f t="shared" si="19"/>
        <v>1.3</v>
      </c>
      <c r="Q198" t="str">
        <f>IF(Cases!I198="Y","INTC","")</f>
        <v>INTC</v>
      </c>
      <c r="R198" t="str">
        <f>IF(OR(Cases!C198="K",Cases!C198="L"),IF(M198="DA",Accounts!B$1,CONCATENATE(
IF(B198="EB",Accounts!D$1,""
),IF(B198="EL",Accounts!F$1,""
),IF(AND(B198="OA",Cases!B198="3"),Accounts!F$1,""
),IF(AND(B198="OA",Cases!B198="Z"),Accounts!D$1,""
)
)
),IF(OR(Cases!C198="B",Cases!C198="I",Cases!C198="O",Cases!C198="J",Cases!C198="H"),IF(M198="DA",Accounts!B$4,CONCATENATE(
IF(B198="EB",Accounts!D$4,""
),IF(B198="EL",Accounts!F$4,""
),IF(AND(B198="OA",Cases!B198="3"),Accounts!F$4,""
),IF(AND(B198="OA",Cases!B198="Z"),Accounts!D$4,""
)
)
),IF(OR(Cases!C198="D",Cases!C198="G",Cases!C198="O",Cases!C198="H",Cases!C198="M",AND(Cases!D198="I",Cases!C198="C"),AND(Cases!D198="I",Cases!C198="F")),IF(M198="DA",Accounts!B$3,CONCATENATE(
IF(B198="EB",Accounts!D$3,""
),IF(B198="EL",Accounts!F$3,""
),IF(AND(B198="OA",Cases!B198="3"),Accounts!F$3,""
),IF(AND(B198="OA",Cases!B198="Z"),Accounts!D$3,""
)
)
),IF(M198="DA",Accounts!B$12,CONCATENATE(
IF(B198="EB",Accounts!D$12,""
),IF(B198="EL",Accounts!F$12,""
),IF(AND(B198="OA",Cases!B198="3"),Accounts!F$12,""
),IF(AND(B198="OA",Cases!B198="Z"),Accounts!D$12,""
)
)
)
)
))</f>
        <v>Bank kívüli Kedvezm.</v>
      </c>
      <c r="S198" t="str">
        <f>IF(OR(Cases!C198="K",Cases!C198="L"),IF(M198="DA",Accounts!C$1,CONCATENATE(
   IF(B198="EB",Accounts!E$1,""
   ),IF(B198="EL",Accounts!G$1,""
   ),IF(AND(B198="OA",Cases!B198="3"),Accounts!G$1,""
   ),IF(AND(B198="OA",Cases!B198="Z"),Accounts!E$1,""
   )
  )
 ),IF(OR(Cases!C198="B",Cases!C198="I",Cases!C198="O",Cases!C198="J",Cases!C198="H"),IF(M198="DA",Accounts!C$4,CONCATENATE(
   IF(B198="EB",Accounts!E$4,""
   ),IF(B198="EL",Accounts!G$4,""
   ),IF(AND(B198="OA",Cases!B198="3"),Accounts!G$4,""
   ),IF(AND(B198="OA",Cases!B198="Z"),Accounts!E$4,""
   )
  )
 ),IF(OR(Cases!C198="D",Cases!C198="G",Cases!C198="O",Cases!C198="H",Cases!C198="M",AND(Cases!D198="I",Cases!C198="C"),AND(Cases!D198="I",Cases!C198="F")),IF(M198="DA",Accounts!C$3,CONCATENATE(
   IF(B198="EB",Accounts!E$3,""
   ),IF(B198="EL",Accounts!G$3,""
   ),IF(AND(B198="OA",Cases!B198="3"),Accounts!G$3,""
   ),IF(AND(B198="OA",Cases!B198="Z"),Accounts!E$3,""
   )
  )
 ),IF(M198="DA",Accounts!C$12,CONCATENATE(
   IF(B198="EB",Accounts!E$12,""
   ),IF(B198="EL",Accounts!G$12,""
   ),IF(AND(B198="OA",Cases!B198="3"),Accounts!G$12,""
   ),IF(AND(B198="OA",Cases!B198="Z"),Accounts!E$12,""
   )
  )
 )
)
))</f>
        <v>HU71117490082015982100000000</v>
      </c>
      <c r="T198" t="str">
        <f>IF(Cases!F198="SHA","SLEV",IF(Cases!F198="OUR","DEBT",IF(Cases!F198="BEN","CRED","")))</f>
        <v>DEBT</v>
      </c>
      <c r="U198" s="5" t="str">
        <f>IF(Cases!H198="N","Instrukciók","")</f>
        <v>Instrukciók</v>
      </c>
      <c r="V198" s="5" t="str">
        <f>IF(Cases!E198="I","URGP","")</f>
        <v>URGP</v>
      </c>
      <c r="W198" t="str">
        <f>Cases!L198</f>
        <v>Közl-37G -Elektra/Ebank KKV-KötelezettSzla FCY-FCY Bankon kívül utalás-InterCompany-Konverziós-Sürgős/AzonKonv-KöltsVis Indító</v>
      </c>
    </row>
    <row r="199" spans="1:23" x14ac:dyDescent="0.3">
      <c r="A199" t="str">
        <f>CONCATENATE(IF(B199="EB",CONCATENATE(IF(Cases!B199&lt;&gt;"7","EBNG","EBNL"),TEXT(Refszámok!$B$1+ROW()-2,"000000000000")),""),IF(B199="EL",CONCATENATE("E",TEXT(Refszámok!$B$2+ROW()-2,"0000000000"),"00001"),""),IF(B199="OA",CONCATENATE("EBNGOA",TEXT(Refszámok!$B$3+ROW()-2,"0000000000")),""))</f>
        <v>E000010119800001</v>
      </c>
      <c r="B199" t="str">
        <f>CONCATENATE(IF(Cases!B199="E","EL",""),IF(Cases!B199="B","EB",""),IF(Cases!B199="Q","EB",""),IF(Cases!B199="7","EB",""),IF(Cases!B199="Z","OA",""),IF(Cases!B199="3","OA",""))</f>
        <v>EL</v>
      </c>
      <c r="C199" t="str">
        <f t="shared" si="15"/>
        <v>E000010119800001</v>
      </c>
      <c r="D199" t="str">
        <f>IF(Cases!K199="Y","2018-11-10","")</f>
        <v/>
      </c>
      <c r="E199" s="5" t="str">
        <f>IF(Cases!C199="Q","BANKKÁRTYA ELSZ",IF(OR(Cases!C199="A",Cases!C199="E",Cases!C199="B",Cases!C199="K",Cases!C199="M"),CONCATENATE(IF(B199="EB",Accounts!B$7,""),IF(B199="EL",Accounts!B$8,""),IF(AND(B199="OA",Cases!B199="3"),Accounts!B$8,""),IF(AND(B199="OA",Cases!B199="Z"),Accounts!B$7,"")),CONCATENATE(IF(B199="EB",Accounts!B$9,""),IF(B199="EL",Accounts!B$10,""),IF(AND(B199="OA",Cases!B199="3"),Accounts!B$10,""),IF(AND(B199="OA",Cases!B199="Z"),Accounts!B$9,""))))</f>
        <v>Electra számlatípus-művelettípus EUR</v>
      </c>
      <c r="F199" s="5" t="str">
        <f>IF(Cases!C199="Q","0983731042101",IF(OR(Cases!C199="A",Cases!C199="E",Cases!C199="B",Cases!C199="K",Cases!C199="M"),CONCATENATE(IF(B199="EB",Accounts!C$7,""),IF(B199="EL",Accounts!C$8,""),IF(AND(B199="OA",Cases!B199="3"),Accounts!C$8,""),IF(AND(B199="OA",Cases!B199="Z"),Accounts!C$7,"")),CONCATENATE(IF(B199="EB",Accounts!C$9,""),IF(B199="EL",Accounts!C$10,""),IF(AND(B199="OA",Cases!B199="3"),Accounts!C$10,""),IF(AND(B199="OA",Cases!B199="Z"),Accounts!C$9,""))))</f>
        <v>00021018F0119</v>
      </c>
      <c r="G199" t="s">
        <v>17</v>
      </c>
      <c r="H199" s="5" t="str">
        <f t="shared" si="16"/>
        <v>Electra számlatípus-művelettípus EUR</v>
      </c>
      <c r="I199" t="s">
        <v>18</v>
      </c>
      <c r="J199" t="str">
        <f t="shared" si="17"/>
        <v>E000010119800001</v>
      </c>
      <c r="K199" t="str">
        <f t="shared" si="18"/>
        <v>E000010119800001</v>
      </c>
      <c r="L199" s="2" t="s">
        <v>22</v>
      </c>
      <c r="M199" s="2" t="str">
        <f>IF(OR(Cases!C199="A",Cases!C199="C",Cases!C199="G",Cases!C199="J",Cases!C199="O"),"DV","DA")</f>
        <v>DA</v>
      </c>
      <c r="N199" t="s">
        <v>1207</v>
      </c>
      <c r="O199" t="str">
        <f>IF(OR(Cases!C199="A",Cases!C199="B",Cases!C199="C",Cases!C199="E",Cases!C199="F",Cases!C199="I",Cases!C199="J",Cases!C199="K",Cases!C199="L",Cases!C199="Q"),"EUR","HUF")</f>
        <v>EUR</v>
      </c>
      <c r="P199" s="5" t="str">
        <f t="shared" si="19"/>
        <v>1.3</v>
      </c>
      <c r="Q199" t="str">
        <f>IF(Cases!I199="Y","INTC","")</f>
        <v>INTC</v>
      </c>
      <c r="R199" t="str">
        <f>IF(OR(Cases!C199="K",Cases!C199="L"),IF(M199="DA",Accounts!B$1,CONCATENATE(
IF(B199="EB",Accounts!D$1,""
),IF(B199="EL",Accounts!F$1,""
),IF(AND(B199="OA",Cases!B199="3"),Accounts!F$1,""
),IF(AND(B199="OA",Cases!B199="Z"),Accounts!D$1,""
)
)
),IF(OR(Cases!C199="B",Cases!C199="I",Cases!C199="O",Cases!C199="J",Cases!C199="H"),IF(M199="DA",Accounts!B$4,CONCATENATE(
IF(B199="EB",Accounts!D$4,""
),IF(B199="EL",Accounts!F$4,""
),IF(AND(B199="OA",Cases!B199="3"),Accounts!F$4,""
),IF(AND(B199="OA",Cases!B199="Z"),Accounts!D$4,""
)
)
),IF(OR(Cases!C199="D",Cases!C199="G",Cases!C199="O",Cases!C199="H",Cases!C199="M",AND(Cases!D199="I",Cases!C199="C"),AND(Cases!D199="I",Cases!C199="F")),IF(M199="DA",Accounts!B$3,CONCATENATE(
IF(B199="EB",Accounts!D$3,""
),IF(B199="EL",Accounts!F$3,""
),IF(AND(B199="OA",Cases!B199="3"),Accounts!F$3,""
),IF(AND(B199="OA",Cases!B199="Z"),Accounts!D$3,""
)
)
),IF(M199="DA",Accounts!B$12,CONCATENATE(
IF(B199="EB",Accounts!D$12,""
),IF(B199="EL",Accounts!F$12,""
),IF(AND(B199="OA",Cases!B199="3"),Accounts!F$12,""
),IF(AND(B199="OA",Cases!B199="Z"),Accounts!D$12,""
)
)
)
)
))</f>
        <v>Bank kívüli Kedvezm.</v>
      </c>
      <c r="S199" t="str">
        <f>IF(OR(Cases!C199="K",Cases!C199="L"),IF(M199="DA",Accounts!C$1,CONCATENATE(
   IF(B199="EB",Accounts!E$1,""
   ),IF(B199="EL",Accounts!G$1,""
   ),IF(AND(B199="OA",Cases!B199="3"),Accounts!G$1,""
   ),IF(AND(B199="OA",Cases!B199="Z"),Accounts!E$1,""
   )
  )
 ),IF(OR(Cases!C199="B",Cases!C199="I",Cases!C199="O",Cases!C199="J",Cases!C199="H"),IF(M199="DA",Accounts!C$4,CONCATENATE(
   IF(B199="EB",Accounts!E$4,""
   ),IF(B199="EL",Accounts!G$4,""
   ),IF(AND(B199="OA",Cases!B199="3"),Accounts!G$4,""
   ),IF(AND(B199="OA",Cases!B199="Z"),Accounts!E$4,""
   )
  )
 ),IF(OR(Cases!C199="D",Cases!C199="G",Cases!C199="O",Cases!C199="H",Cases!C199="M",AND(Cases!D199="I",Cases!C199="C"),AND(Cases!D199="I",Cases!C199="F")),IF(M199="DA",Accounts!C$3,CONCATENATE(
   IF(B199="EB",Accounts!E$3,""
   ),IF(B199="EL",Accounts!G$3,""
   ),IF(AND(B199="OA",Cases!B199="3"),Accounts!G$3,""
   ),IF(AND(B199="OA",Cases!B199="Z"),Accounts!E$3,""
   )
  )
 ),IF(M199="DA",Accounts!C$12,CONCATENATE(
   IF(B199="EB",Accounts!E$12,""
   ),IF(B199="EL",Accounts!G$12,""
   ),IF(AND(B199="OA",Cases!B199="3"),Accounts!G$12,""
   ),IF(AND(B199="OA",Cases!B199="Z"),Accounts!E$12,""
   )
  )
 )
)
))</f>
        <v>HU71117490082015982100000000</v>
      </c>
      <c r="T199" t="str">
        <f>IF(Cases!F199="SHA","SLEV",IF(Cases!F199="OUR","DEBT",IF(Cases!F199="BEN","CRED","")))</f>
        <v>CRED</v>
      </c>
      <c r="U199" s="5" t="str">
        <f>IF(Cases!H199="N","Instrukciók","")</f>
        <v>Instrukciók</v>
      </c>
      <c r="V199" s="5" t="str">
        <f>IF(Cases!E199="I","URGP","")</f>
        <v>URGP</v>
      </c>
      <c r="W199" t="str">
        <f>Cases!L199</f>
        <v>Közl-37H -Elektra/Ebank KKV-KötelezettSzla FCY-FCY Bankon kívül utalás-InterCompany-Konverziós-Sürgős/AzonKonv-KöltsVis Kedvezm</v>
      </c>
    </row>
    <row r="200" spans="1:23" x14ac:dyDescent="0.3">
      <c r="A200" t="str">
        <f>CONCATENATE(IF(B200="EB",CONCATENATE(IF(Cases!B200&lt;&gt;"7","EBNG","EBNL"),TEXT(Refszámok!$B$1+ROW()-2,"000000000000")),""),IF(B200="EL",CONCATENATE("E",TEXT(Refszámok!$B$2+ROW()-2,"0000000000"),"00001"),""),IF(B200="OA",CONCATENATE("EBNGOA",TEXT(Refszámok!$B$3+ROW()-2,"0000000000")),""))</f>
        <v>E000010119900001</v>
      </c>
      <c r="B200" t="str">
        <f>CONCATENATE(IF(Cases!B200="E","EL",""),IF(Cases!B200="B","EB",""),IF(Cases!B200="Q","EB",""),IF(Cases!B200="7","EB",""),IF(Cases!B200="Z","OA",""),IF(Cases!B200="3","OA",""))</f>
        <v>EL</v>
      </c>
      <c r="C200" t="str">
        <f t="shared" si="15"/>
        <v>E000010119900001</v>
      </c>
      <c r="D200" t="str">
        <f>IF(Cases!K200="Y","2018-11-10","")</f>
        <v/>
      </c>
      <c r="E200" s="5" t="str">
        <f>IF(Cases!C200="Q","BANKKÁRTYA ELSZ",IF(OR(Cases!C200="A",Cases!C200="E",Cases!C200="B",Cases!C200="K",Cases!C200="M"),CONCATENATE(IF(B200="EB",Accounts!B$7,""),IF(B200="EL",Accounts!B$8,""),IF(AND(B200="OA",Cases!B200="3"),Accounts!B$8,""),IF(AND(B200="OA",Cases!B200="Z"),Accounts!B$7,"")),CONCATENATE(IF(B200="EB",Accounts!B$9,""),IF(B200="EL",Accounts!B$10,""),IF(AND(B200="OA",Cases!B200="3"),Accounts!B$10,""),IF(AND(B200="OA",Cases!B200="Z"),Accounts!B$9,""))))</f>
        <v>Electra számlatípus-művelettípus EUR</v>
      </c>
      <c r="F200" s="5" t="str">
        <f>IF(Cases!C200="Q","0983731042101",IF(OR(Cases!C200="A",Cases!C200="E",Cases!C200="B",Cases!C200="K",Cases!C200="M"),CONCATENATE(IF(B200="EB",Accounts!C$7,""),IF(B200="EL",Accounts!C$8,""),IF(AND(B200="OA",Cases!B200="3"),Accounts!C$8,""),IF(AND(B200="OA",Cases!B200="Z"),Accounts!C$7,"")),CONCATENATE(IF(B200="EB",Accounts!C$9,""),IF(B200="EL",Accounts!C$10,""),IF(AND(B200="OA",Cases!B200="3"),Accounts!C$10,""),IF(AND(B200="OA",Cases!B200="Z"),Accounts!C$9,""))))</f>
        <v>00021018F0119</v>
      </c>
      <c r="G200" t="s">
        <v>17</v>
      </c>
      <c r="H200" s="5" t="str">
        <f t="shared" si="16"/>
        <v>Electra számlatípus-művelettípus EUR</v>
      </c>
      <c r="I200" t="s">
        <v>18</v>
      </c>
      <c r="J200" t="str">
        <f t="shared" si="17"/>
        <v>E000010119900001</v>
      </c>
      <c r="K200" t="str">
        <f t="shared" si="18"/>
        <v>E000010119900001</v>
      </c>
      <c r="L200" s="2" t="s">
        <v>22</v>
      </c>
      <c r="M200" s="2" t="str">
        <f>IF(OR(Cases!C200="A",Cases!C200="C",Cases!C200="G",Cases!C200="J",Cases!C200="O"),"DV","DA")</f>
        <v>DA</v>
      </c>
      <c r="N200" t="s">
        <v>1207</v>
      </c>
      <c r="O200" t="str">
        <f>IF(OR(Cases!C200="A",Cases!C200="B",Cases!C200="C",Cases!C200="E",Cases!C200="F",Cases!C200="I",Cases!C200="J",Cases!C200="K",Cases!C200="L",Cases!C200="Q"),"EUR","HUF")</f>
        <v>EUR</v>
      </c>
      <c r="P200" s="5" t="str">
        <f t="shared" si="19"/>
        <v>1.3</v>
      </c>
      <c r="Q200" t="str">
        <f>IF(Cases!I200="Y","INTC","")</f>
        <v/>
      </c>
      <c r="R200" t="str">
        <f>IF(OR(Cases!C200="K",Cases!C200="L"),IF(M200="DA",Accounts!B$1,CONCATENATE(
IF(B200="EB",Accounts!D$1,""
),IF(B200="EL",Accounts!F$1,""
),IF(AND(B200="OA",Cases!B200="3"),Accounts!F$1,""
),IF(AND(B200="OA",Cases!B200="Z"),Accounts!D$1,""
)
)
),IF(OR(Cases!C200="B",Cases!C200="I",Cases!C200="O",Cases!C200="J",Cases!C200="H"),IF(M200="DA",Accounts!B$4,CONCATENATE(
IF(B200="EB",Accounts!D$4,""
),IF(B200="EL",Accounts!F$4,""
),IF(AND(B200="OA",Cases!B200="3"),Accounts!F$4,""
),IF(AND(B200="OA",Cases!B200="Z"),Accounts!D$4,""
)
)
),IF(OR(Cases!C200="D",Cases!C200="G",Cases!C200="O",Cases!C200="H",Cases!C200="M",AND(Cases!D200="I",Cases!C200="C"),AND(Cases!D200="I",Cases!C200="F")),IF(M200="DA",Accounts!B$3,CONCATENATE(
IF(B200="EB",Accounts!D$3,""
),IF(B200="EL",Accounts!F$3,""
),IF(AND(B200="OA",Cases!B200="3"),Accounts!F$3,""
),IF(AND(B200="OA",Cases!B200="Z"),Accounts!D$3,""
)
)
),IF(M200="DA",Accounts!B$12,CONCATENATE(
IF(B200="EB",Accounts!D$12,""
),IF(B200="EL",Accounts!F$12,""
),IF(AND(B200="OA",Cases!B200="3"),Accounts!F$12,""
),IF(AND(B200="OA",Cases!B200="Z"),Accounts!D$12,""
)
)
)
)
))</f>
        <v>Bank kívüli Kedvezm.</v>
      </c>
      <c r="S200" t="str">
        <f>IF(OR(Cases!C200="K",Cases!C200="L"),IF(M200="DA",Accounts!C$1,CONCATENATE(
   IF(B200="EB",Accounts!E$1,""
   ),IF(B200="EL",Accounts!G$1,""
   ),IF(AND(B200="OA",Cases!B200="3"),Accounts!G$1,""
   ),IF(AND(B200="OA",Cases!B200="Z"),Accounts!E$1,""
   )
  )
 ),IF(OR(Cases!C200="B",Cases!C200="I",Cases!C200="O",Cases!C200="J",Cases!C200="H"),IF(M200="DA",Accounts!C$4,CONCATENATE(
   IF(B200="EB",Accounts!E$4,""
   ),IF(B200="EL",Accounts!G$4,""
   ),IF(AND(B200="OA",Cases!B200="3"),Accounts!G$4,""
   ),IF(AND(B200="OA",Cases!B200="Z"),Accounts!E$4,""
   )
  )
 ),IF(OR(Cases!C200="D",Cases!C200="G",Cases!C200="O",Cases!C200="H",Cases!C200="M",AND(Cases!D200="I",Cases!C200="C"),AND(Cases!D200="I",Cases!C200="F")),IF(M200="DA",Accounts!C$3,CONCATENATE(
   IF(B200="EB",Accounts!E$3,""
   ),IF(B200="EL",Accounts!G$3,""
   ),IF(AND(B200="OA",Cases!B200="3"),Accounts!G$3,""
   ),IF(AND(B200="OA",Cases!B200="Z"),Accounts!E$3,""
   )
  )
 ),IF(M200="DA",Accounts!C$12,CONCATENATE(
   IF(B200="EB",Accounts!E$12,""
   ),IF(B200="EL",Accounts!G$12,""
   ),IF(AND(B200="OA",Cases!B200="3"),Accounts!G$12,""
   ),IF(AND(B200="OA",Cases!B200="Z"),Accounts!E$12,""
   )
  )
 )
)
))</f>
        <v>HU71117490082015982100000000</v>
      </c>
      <c r="T200" t="str">
        <f>IF(Cases!F200="SHA","SLEV",IF(Cases!F200="OUR","DEBT",IF(Cases!F200="BEN","CRED","")))</f>
        <v>SLEV</v>
      </c>
      <c r="U200" s="5" t="str">
        <f>IF(Cases!H200="N","Instrukciók","")</f>
        <v>Instrukciók</v>
      </c>
      <c r="V200" s="5" t="str">
        <f>IF(Cases!E200="I","URGP","")</f>
        <v/>
      </c>
      <c r="W200" t="str">
        <f>Cases!L200</f>
        <v>Közl-382 -Elektra/Ebank KKV-KötelezettSzla FCY-FCY Bankon kívül utalás-KöltsVis Osztott</v>
      </c>
    </row>
    <row r="201" spans="1:23" x14ac:dyDescent="0.3">
      <c r="A201" t="str">
        <f>CONCATENATE(IF(B201="EB",CONCATENATE(IF(Cases!B201&lt;&gt;"7","EBNG","EBNL"),TEXT(Refszámok!$B$1+ROW()-2,"000000000000")),""),IF(B201="EL",CONCATENATE("E",TEXT(Refszámok!$B$2+ROW()-2,"0000000000"),"00001"),""),IF(B201="OA",CONCATENATE("EBNGOA",TEXT(Refszámok!$B$3+ROW()-2,"0000000000")),""))</f>
        <v>E000010120000001</v>
      </c>
      <c r="B201" t="str">
        <f>CONCATENATE(IF(Cases!B201="E","EL",""),IF(Cases!B201="B","EB",""),IF(Cases!B201="Q","EB",""),IF(Cases!B201="7","EB",""),IF(Cases!B201="Z","OA",""),IF(Cases!B201="3","OA",""))</f>
        <v>EL</v>
      </c>
      <c r="C201" t="str">
        <f t="shared" si="15"/>
        <v>E000010120000001</v>
      </c>
      <c r="D201" t="str">
        <f>IF(Cases!K201="Y","2018-11-10","")</f>
        <v/>
      </c>
      <c r="E201" s="5" t="str">
        <f>IF(Cases!C201="Q","BANKKÁRTYA ELSZ",IF(OR(Cases!C201="A",Cases!C201="E",Cases!C201="B",Cases!C201="K",Cases!C201="M"),CONCATENATE(IF(B201="EB",Accounts!B$7,""),IF(B201="EL",Accounts!B$8,""),IF(AND(B201="OA",Cases!B201="3"),Accounts!B$8,""),IF(AND(B201="OA",Cases!B201="Z"),Accounts!B$7,"")),CONCATENATE(IF(B201="EB",Accounts!B$9,""),IF(B201="EL",Accounts!B$10,""),IF(AND(B201="OA",Cases!B201="3"),Accounts!B$10,""),IF(AND(B201="OA",Cases!B201="Z"),Accounts!B$9,""))))</f>
        <v>Electra számlatípus-művelettípus EUR</v>
      </c>
      <c r="F201" s="5" t="str">
        <f>IF(Cases!C201="Q","0983731042101",IF(OR(Cases!C201="A",Cases!C201="E",Cases!C201="B",Cases!C201="K",Cases!C201="M"),CONCATENATE(IF(B201="EB",Accounts!C$7,""),IF(B201="EL",Accounts!C$8,""),IF(AND(B201="OA",Cases!B201="3"),Accounts!C$8,""),IF(AND(B201="OA",Cases!B201="Z"),Accounts!C$7,"")),CONCATENATE(IF(B201="EB",Accounts!C$9,""),IF(B201="EL",Accounts!C$10,""),IF(AND(B201="OA",Cases!B201="3"),Accounts!C$10,""),IF(AND(B201="OA",Cases!B201="Z"),Accounts!C$9,""))))</f>
        <v>00021018F0119</v>
      </c>
      <c r="G201" t="s">
        <v>17</v>
      </c>
      <c r="H201" s="5" t="str">
        <f t="shared" si="16"/>
        <v>Electra számlatípus-művelettípus EUR</v>
      </c>
      <c r="I201" t="s">
        <v>18</v>
      </c>
      <c r="J201" t="str">
        <f t="shared" si="17"/>
        <v>E000010120000001</v>
      </c>
      <c r="K201" t="str">
        <f t="shared" si="18"/>
        <v>E000010120000001</v>
      </c>
      <c r="L201" s="2" t="s">
        <v>22</v>
      </c>
      <c r="M201" s="2" t="str">
        <f>IF(OR(Cases!C201="A",Cases!C201="C",Cases!C201="G",Cases!C201="J",Cases!C201="O"),"DV","DA")</f>
        <v>DA</v>
      </c>
      <c r="N201" t="s">
        <v>1207</v>
      </c>
      <c r="O201" t="str">
        <f>IF(OR(Cases!C201="A",Cases!C201="B",Cases!C201="C",Cases!C201="E",Cases!C201="F",Cases!C201="I",Cases!C201="J",Cases!C201="K",Cases!C201="L",Cases!C201="Q"),"EUR","HUF")</f>
        <v>EUR</v>
      </c>
      <c r="P201" s="5" t="str">
        <f t="shared" si="19"/>
        <v>1.3</v>
      </c>
      <c r="Q201" t="str">
        <f>IF(Cases!I201="Y","INTC","")</f>
        <v/>
      </c>
      <c r="R201" t="str">
        <f>IF(OR(Cases!C201="K",Cases!C201="L"),IF(M201="DA",Accounts!B$1,CONCATENATE(
IF(B201="EB",Accounts!D$1,""
),IF(B201="EL",Accounts!F$1,""
),IF(AND(B201="OA",Cases!B201="3"),Accounts!F$1,""
),IF(AND(B201="OA",Cases!B201="Z"),Accounts!D$1,""
)
)
),IF(OR(Cases!C201="B",Cases!C201="I",Cases!C201="O",Cases!C201="J",Cases!C201="H"),IF(M201="DA",Accounts!B$4,CONCATENATE(
IF(B201="EB",Accounts!D$4,""
),IF(B201="EL",Accounts!F$4,""
),IF(AND(B201="OA",Cases!B201="3"),Accounts!F$4,""
),IF(AND(B201="OA",Cases!B201="Z"),Accounts!D$4,""
)
)
),IF(OR(Cases!C201="D",Cases!C201="G",Cases!C201="O",Cases!C201="H",Cases!C201="M",AND(Cases!D201="I",Cases!C201="C"),AND(Cases!D201="I",Cases!C201="F")),IF(M201="DA",Accounts!B$3,CONCATENATE(
IF(B201="EB",Accounts!D$3,""
),IF(B201="EL",Accounts!F$3,""
),IF(AND(B201="OA",Cases!B201="3"),Accounts!F$3,""
),IF(AND(B201="OA",Cases!B201="Z"),Accounts!D$3,""
)
)
),IF(M201="DA",Accounts!B$12,CONCATENATE(
IF(B201="EB",Accounts!D$12,""
),IF(B201="EL",Accounts!F$12,""
),IF(AND(B201="OA",Cases!B201="3"),Accounts!F$12,""
),IF(AND(B201="OA",Cases!B201="Z"),Accounts!D$12,""
)
)
)
)
))</f>
        <v>Bank kívüli Kedvezm.</v>
      </c>
      <c r="S201" t="str">
        <f>IF(OR(Cases!C201="K",Cases!C201="L"),IF(M201="DA",Accounts!C$1,CONCATENATE(
   IF(B201="EB",Accounts!E$1,""
   ),IF(B201="EL",Accounts!G$1,""
   ),IF(AND(B201="OA",Cases!B201="3"),Accounts!G$1,""
   ),IF(AND(B201="OA",Cases!B201="Z"),Accounts!E$1,""
   )
  )
 ),IF(OR(Cases!C201="B",Cases!C201="I",Cases!C201="O",Cases!C201="J",Cases!C201="H"),IF(M201="DA",Accounts!C$4,CONCATENATE(
   IF(B201="EB",Accounts!E$4,""
   ),IF(B201="EL",Accounts!G$4,""
   ),IF(AND(B201="OA",Cases!B201="3"),Accounts!G$4,""
   ),IF(AND(B201="OA",Cases!B201="Z"),Accounts!E$4,""
   )
  )
 ),IF(OR(Cases!C201="D",Cases!C201="G",Cases!C201="O",Cases!C201="H",Cases!C201="M",AND(Cases!D201="I",Cases!C201="C"),AND(Cases!D201="I",Cases!C201="F")),IF(M201="DA",Accounts!C$3,CONCATENATE(
   IF(B201="EB",Accounts!E$3,""
   ),IF(B201="EL",Accounts!G$3,""
   ),IF(AND(B201="OA",Cases!B201="3"),Accounts!G$3,""
   ),IF(AND(B201="OA",Cases!B201="Z"),Accounts!E$3,""
   )
  )
 ),IF(M201="DA",Accounts!C$12,CONCATENATE(
   IF(B201="EB",Accounts!E$12,""
   ),IF(B201="EL",Accounts!G$12,""
   ),IF(AND(B201="OA",Cases!B201="3"),Accounts!G$12,""
   ),IF(AND(B201="OA",Cases!B201="Z"),Accounts!E$12,""
   )
  )
 )
)
))</f>
        <v>HU71117490082015982100000000</v>
      </c>
      <c r="T201" t="str">
        <f>IF(Cases!F201="SHA","SLEV",IF(Cases!F201="OUR","DEBT",IF(Cases!F201="BEN","CRED","")))</f>
        <v>DEBT</v>
      </c>
      <c r="U201" s="5" t="str">
        <f>IF(Cases!H201="N","Instrukciók","")</f>
        <v>Instrukciók</v>
      </c>
      <c r="V201" s="5" t="str">
        <f>IF(Cases!E201="I","URGP","")</f>
        <v/>
      </c>
      <c r="W201" t="str">
        <f>Cases!L201</f>
        <v>Közl-383 -Elektra/Ebank KKV-KötelezettSzla FCY-FCY Bankon kívül utalás-KöltsVis Indító</v>
      </c>
    </row>
    <row r="202" spans="1:23" x14ac:dyDescent="0.3">
      <c r="A202" t="str">
        <f>CONCATENATE(IF(B202="EB",CONCATENATE(IF(Cases!B202&lt;&gt;"7","EBNG","EBNL"),TEXT(Refszámok!$B$1+ROW()-2,"000000000000")),""),IF(B202="EL",CONCATENATE("E",TEXT(Refszámok!$B$2+ROW()-2,"0000000000"),"00001"),""),IF(B202="OA",CONCATENATE("EBNGOA",TEXT(Refszámok!$B$3+ROW()-2,"0000000000")),""))</f>
        <v>E000010120100001</v>
      </c>
      <c r="B202" t="str">
        <f>CONCATENATE(IF(Cases!B202="E","EL",""),IF(Cases!B202="B","EB",""),IF(Cases!B202="Q","EB",""),IF(Cases!B202="7","EB",""),IF(Cases!B202="Z","OA",""),IF(Cases!B202="3","OA",""))</f>
        <v>EL</v>
      </c>
      <c r="C202" t="str">
        <f t="shared" si="15"/>
        <v>E000010120100001</v>
      </c>
      <c r="D202" t="str">
        <f>IF(Cases!K202="Y","2018-11-10","")</f>
        <v/>
      </c>
      <c r="E202" s="5" t="str">
        <f>IF(Cases!C202="Q","BANKKÁRTYA ELSZ",IF(OR(Cases!C202="A",Cases!C202="E",Cases!C202="B",Cases!C202="K",Cases!C202="M"),CONCATENATE(IF(B202="EB",Accounts!B$7,""),IF(B202="EL",Accounts!B$8,""),IF(AND(B202="OA",Cases!B202="3"),Accounts!B$8,""),IF(AND(B202="OA",Cases!B202="Z"),Accounts!B$7,"")),CONCATENATE(IF(B202="EB",Accounts!B$9,""),IF(B202="EL",Accounts!B$10,""),IF(AND(B202="OA",Cases!B202="3"),Accounts!B$10,""),IF(AND(B202="OA",Cases!B202="Z"),Accounts!B$9,""))))</f>
        <v>Electra számlatípus-művelettípus EUR</v>
      </c>
      <c r="F202" s="5" t="str">
        <f>IF(Cases!C202="Q","0983731042101",IF(OR(Cases!C202="A",Cases!C202="E",Cases!C202="B",Cases!C202="K",Cases!C202="M"),CONCATENATE(IF(B202="EB",Accounts!C$7,""),IF(B202="EL",Accounts!C$8,""),IF(AND(B202="OA",Cases!B202="3"),Accounts!C$8,""),IF(AND(B202="OA",Cases!B202="Z"),Accounts!C$7,"")),CONCATENATE(IF(B202="EB",Accounts!C$9,""),IF(B202="EL",Accounts!C$10,""),IF(AND(B202="OA",Cases!B202="3"),Accounts!C$10,""),IF(AND(B202="OA",Cases!B202="Z"),Accounts!C$9,""))))</f>
        <v>00021018F0119</v>
      </c>
      <c r="G202" t="s">
        <v>17</v>
      </c>
      <c r="H202" s="5" t="str">
        <f t="shared" si="16"/>
        <v>Electra számlatípus-művelettípus EUR</v>
      </c>
      <c r="I202" t="s">
        <v>18</v>
      </c>
      <c r="J202" t="str">
        <f t="shared" si="17"/>
        <v>E000010120100001</v>
      </c>
      <c r="K202" t="str">
        <f t="shared" si="18"/>
        <v>E000010120100001</v>
      </c>
      <c r="L202" s="2" t="s">
        <v>22</v>
      </c>
      <c r="M202" s="2" t="str">
        <f>IF(OR(Cases!C202="A",Cases!C202="C",Cases!C202="G",Cases!C202="J",Cases!C202="O"),"DV","DA")</f>
        <v>DA</v>
      </c>
      <c r="N202" t="s">
        <v>1207</v>
      </c>
      <c r="O202" t="str">
        <f>IF(OR(Cases!C202="A",Cases!C202="B",Cases!C202="C",Cases!C202="E",Cases!C202="F",Cases!C202="I",Cases!C202="J",Cases!C202="K",Cases!C202="L",Cases!C202="Q"),"EUR","HUF")</f>
        <v>EUR</v>
      </c>
      <c r="P202" s="5" t="str">
        <f t="shared" si="19"/>
        <v>1.3</v>
      </c>
      <c r="Q202" t="str">
        <f>IF(Cases!I202="Y","INTC","")</f>
        <v/>
      </c>
      <c r="R202" t="str">
        <f>IF(OR(Cases!C202="K",Cases!C202="L"),IF(M202="DA",Accounts!B$1,CONCATENATE(
IF(B202="EB",Accounts!D$1,""
),IF(B202="EL",Accounts!F$1,""
),IF(AND(B202="OA",Cases!B202="3"),Accounts!F$1,""
),IF(AND(B202="OA",Cases!B202="Z"),Accounts!D$1,""
)
)
),IF(OR(Cases!C202="B",Cases!C202="I",Cases!C202="O",Cases!C202="J",Cases!C202="H"),IF(M202="DA",Accounts!B$4,CONCATENATE(
IF(B202="EB",Accounts!D$4,""
),IF(B202="EL",Accounts!F$4,""
),IF(AND(B202="OA",Cases!B202="3"),Accounts!F$4,""
),IF(AND(B202="OA",Cases!B202="Z"),Accounts!D$4,""
)
)
),IF(OR(Cases!C202="D",Cases!C202="G",Cases!C202="O",Cases!C202="H",Cases!C202="M",AND(Cases!D202="I",Cases!C202="C"),AND(Cases!D202="I",Cases!C202="F")),IF(M202="DA",Accounts!B$3,CONCATENATE(
IF(B202="EB",Accounts!D$3,""
),IF(B202="EL",Accounts!F$3,""
),IF(AND(B202="OA",Cases!B202="3"),Accounts!F$3,""
),IF(AND(B202="OA",Cases!B202="Z"),Accounts!D$3,""
)
)
),IF(M202="DA",Accounts!B$12,CONCATENATE(
IF(B202="EB",Accounts!D$12,""
),IF(B202="EL",Accounts!F$12,""
),IF(AND(B202="OA",Cases!B202="3"),Accounts!F$12,""
),IF(AND(B202="OA",Cases!B202="Z"),Accounts!D$12,""
)
)
)
)
))</f>
        <v>Bank kívüli Kedvezm.</v>
      </c>
      <c r="S202" t="str">
        <f>IF(OR(Cases!C202="K",Cases!C202="L"),IF(M202="DA",Accounts!C$1,CONCATENATE(
   IF(B202="EB",Accounts!E$1,""
   ),IF(B202="EL",Accounts!G$1,""
   ),IF(AND(B202="OA",Cases!B202="3"),Accounts!G$1,""
   ),IF(AND(B202="OA",Cases!B202="Z"),Accounts!E$1,""
   )
  )
 ),IF(OR(Cases!C202="B",Cases!C202="I",Cases!C202="O",Cases!C202="J",Cases!C202="H"),IF(M202="DA",Accounts!C$4,CONCATENATE(
   IF(B202="EB",Accounts!E$4,""
   ),IF(B202="EL",Accounts!G$4,""
   ),IF(AND(B202="OA",Cases!B202="3"),Accounts!G$4,""
   ),IF(AND(B202="OA",Cases!B202="Z"),Accounts!E$4,""
   )
  )
 ),IF(OR(Cases!C202="D",Cases!C202="G",Cases!C202="O",Cases!C202="H",Cases!C202="M",AND(Cases!D202="I",Cases!C202="C"),AND(Cases!D202="I",Cases!C202="F")),IF(M202="DA",Accounts!C$3,CONCATENATE(
   IF(B202="EB",Accounts!E$3,""
   ),IF(B202="EL",Accounts!G$3,""
   ),IF(AND(B202="OA",Cases!B202="3"),Accounts!G$3,""
   ),IF(AND(B202="OA",Cases!B202="Z"),Accounts!E$3,""
   )
  )
 ),IF(M202="DA",Accounts!C$12,CONCATENATE(
   IF(B202="EB",Accounts!E$12,""
   ),IF(B202="EL",Accounts!G$12,""
   ),IF(AND(B202="OA",Cases!B202="3"),Accounts!G$12,""
   ),IF(AND(B202="OA",Cases!B202="Z"),Accounts!E$12,""
   )
  )
 )
)
))</f>
        <v>HU71117490082015982100000000</v>
      </c>
      <c r="T202" t="str">
        <f>IF(Cases!F202="SHA","SLEV",IF(Cases!F202="OUR","DEBT",IF(Cases!F202="BEN","CRED","")))</f>
        <v>CRED</v>
      </c>
      <c r="U202" s="5" t="str">
        <f>IF(Cases!H202="N","Instrukciók","")</f>
        <v>Instrukciók</v>
      </c>
      <c r="V202" s="5" t="str">
        <f>IF(Cases!E202="I","URGP","")</f>
        <v/>
      </c>
      <c r="W202" t="str">
        <f>Cases!L202</f>
        <v>Közl-385 -Elektra/Ebank KKV-KötelezettSzla FCY-FCY Bankon kívül utalás-KöltsVis Kedvezm</v>
      </c>
    </row>
    <row r="203" spans="1:23" x14ac:dyDescent="0.3">
      <c r="A203" t="str">
        <f>CONCATENATE(IF(B203="EB",CONCATENATE(IF(Cases!B203&lt;&gt;"7","EBNG","EBNL"),TEXT(Refszámok!$B$1+ROW()-2,"000000000000")),""),IF(B203="EL",CONCATENATE("E",TEXT(Refszámok!$B$2+ROW()-2,"0000000000"),"00001"),""),IF(B203="OA",CONCATENATE("EBNGOA",TEXT(Refszámok!$B$3+ROW()-2,"0000000000")),""))</f>
        <v>E000010120200001</v>
      </c>
      <c r="B203" t="str">
        <f>CONCATENATE(IF(Cases!B203="E","EL",""),IF(Cases!B203="B","EB",""),IF(Cases!B203="Q","EB",""),IF(Cases!B203="7","EB",""),IF(Cases!B203="Z","OA",""),IF(Cases!B203="3","OA",""))</f>
        <v>EL</v>
      </c>
      <c r="C203" t="str">
        <f t="shared" si="15"/>
        <v>E000010120200001</v>
      </c>
      <c r="D203" t="str">
        <f>IF(Cases!K203="Y","2018-11-10","")</f>
        <v/>
      </c>
      <c r="E203" s="5" t="str">
        <f>IF(Cases!C203="Q","BANKKÁRTYA ELSZ",IF(OR(Cases!C203="A",Cases!C203="E",Cases!C203="B",Cases!C203="K",Cases!C203="M"),CONCATENATE(IF(B203="EB",Accounts!B$7,""),IF(B203="EL",Accounts!B$8,""),IF(AND(B203="OA",Cases!B203="3"),Accounts!B$8,""),IF(AND(B203="OA",Cases!B203="Z"),Accounts!B$7,"")),CONCATENATE(IF(B203="EB",Accounts!B$9,""),IF(B203="EL",Accounts!B$10,""),IF(AND(B203="OA",Cases!B203="3"),Accounts!B$10,""),IF(AND(B203="OA",Cases!B203="Z"),Accounts!B$9,""))))</f>
        <v>Electra számlatípus-művelettípus EUR</v>
      </c>
      <c r="F203" s="5" t="str">
        <f>IF(Cases!C203="Q","0983731042101",IF(OR(Cases!C203="A",Cases!C203="E",Cases!C203="B",Cases!C203="K",Cases!C203="M"),CONCATENATE(IF(B203="EB",Accounts!C$7,""),IF(B203="EL",Accounts!C$8,""),IF(AND(B203="OA",Cases!B203="3"),Accounts!C$8,""),IF(AND(B203="OA",Cases!B203="Z"),Accounts!C$7,"")),CONCATENATE(IF(B203="EB",Accounts!C$9,""),IF(B203="EL",Accounts!C$10,""),IF(AND(B203="OA",Cases!B203="3"),Accounts!C$10,""),IF(AND(B203="OA",Cases!B203="Z"),Accounts!C$9,""))))</f>
        <v>00021018F0119</v>
      </c>
      <c r="G203" t="s">
        <v>17</v>
      </c>
      <c r="H203" s="5" t="str">
        <f t="shared" si="16"/>
        <v>Electra számlatípus-művelettípus EUR</v>
      </c>
      <c r="I203" t="s">
        <v>18</v>
      </c>
      <c r="J203" t="str">
        <f t="shared" si="17"/>
        <v>E000010120200001</v>
      </c>
      <c r="K203" t="str">
        <f t="shared" si="18"/>
        <v>E000010120200001</v>
      </c>
      <c r="L203" s="2" t="s">
        <v>22</v>
      </c>
      <c r="M203" s="2" t="str">
        <f>IF(OR(Cases!C203="A",Cases!C203="C",Cases!C203="G",Cases!C203="J",Cases!C203="O"),"DV","DA")</f>
        <v>DA</v>
      </c>
      <c r="N203" t="s">
        <v>1207</v>
      </c>
      <c r="O203" t="str">
        <f>IF(OR(Cases!C203="A",Cases!C203="B",Cases!C203="C",Cases!C203="E",Cases!C203="F",Cases!C203="I",Cases!C203="J",Cases!C203="K",Cases!C203="L",Cases!C203="Q"),"EUR","HUF")</f>
        <v>EUR</v>
      </c>
      <c r="P203" s="5" t="str">
        <f t="shared" si="19"/>
        <v>1.3</v>
      </c>
      <c r="Q203" t="str">
        <f>IF(Cases!I203="Y","INTC","")</f>
        <v/>
      </c>
      <c r="R203" t="str">
        <f>IF(OR(Cases!C203="K",Cases!C203="L"),IF(M203="DA",Accounts!B$1,CONCATENATE(
IF(B203="EB",Accounts!D$1,""
),IF(B203="EL",Accounts!F$1,""
),IF(AND(B203="OA",Cases!B203="3"),Accounts!F$1,""
),IF(AND(B203="OA",Cases!B203="Z"),Accounts!D$1,""
)
)
),IF(OR(Cases!C203="B",Cases!C203="I",Cases!C203="O",Cases!C203="J",Cases!C203="H"),IF(M203="DA",Accounts!B$4,CONCATENATE(
IF(B203="EB",Accounts!D$4,""
),IF(B203="EL",Accounts!F$4,""
),IF(AND(B203="OA",Cases!B203="3"),Accounts!F$4,""
),IF(AND(B203="OA",Cases!B203="Z"),Accounts!D$4,""
)
)
),IF(OR(Cases!C203="D",Cases!C203="G",Cases!C203="O",Cases!C203="H",Cases!C203="M",AND(Cases!D203="I",Cases!C203="C"),AND(Cases!D203="I",Cases!C203="F")),IF(M203="DA",Accounts!B$3,CONCATENATE(
IF(B203="EB",Accounts!D$3,""
),IF(B203="EL",Accounts!F$3,""
),IF(AND(B203="OA",Cases!B203="3"),Accounts!F$3,""
),IF(AND(B203="OA",Cases!B203="Z"),Accounts!D$3,""
)
)
),IF(M203="DA",Accounts!B$12,CONCATENATE(
IF(B203="EB",Accounts!D$12,""
),IF(B203="EL",Accounts!F$12,""
),IF(AND(B203="OA",Cases!B203="3"),Accounts!F$12,""
),IF(AND(B203="OA",Cases!B203="Z"),Accounts!D$12,""
)
)
)
)
))</f>
        <v>Bank kívüli Kedvezm.</v>
      </c>
      <c r="S203" t="str">
        <f>IF(OR(Cases!C203="K",Cases!C203="L"),IF(M203="DA",Accounts!C$1,CONCATENATE(
   IF(B203="EB",Accounts!E$1,""
   ),IF(B203="EL",Accounts!G$1,""
   ),IF(AND(B203="OA",Cases!B203="3"),Accounts!G$1,""
   ),IF(AND(B203="OA",Cases!B203="Z"),Accounts!E$1,""
   )
  )
 ),IF(OR(Cases!C203="B",Cases!C203="I",Cases!C203="O",Cases!C203="J",Cases!C203="H"),IF(M203="DA",Accounts!C$4,CONCATENATE(
   IF(B203="EB",Accounts!E$4,""
   ),IF(B203="EL",Accounts!G$4,""
   ),IF(AND(B203="OA",Cases!B203="3"),Accounts!G$4,""
   ),IF(AND(B203="OA",Cases!B203="Z"),Accounts!E$4,""
   )
  )
 ),IF(OR(Cases!C203="D",Cases!C203="G",Cases!C203="O",Cases!C203="H",Cases!C203="M",AND(Cases!D203="I",Cases!C203="C"),AND(Cases!D203="I",Cases!C203="F")),IF(M203="DA",Accounts!C$3,CONCATENATE(
   IF(B203="EB",Accounts!E$3,""
   ),IF(B203="EL",Accounts!G$3,""
   ),IF(AND(B203="OA",Cases!B203="3"),Accounts!G$3,""
   ),IF(AND(B203="OA",Cases!B203="Z"),Accounts!E$3,""
   )
  )
 ),IF(M203="DA",Accounts!C$12,CONCATENATE(
   IF(B203="EB",Accounts!E$12,""
   ),IF(B203="EL",Accounts!G$12,""
   ),IF(AND(B203="OA",Cases!B203="3"),Accounts!G$12,""
   ),IF(AND(B203="OA",Cases!B203="Z"),Accounts!E$12,""
   )
  )
 )
)
))</f>
        <v>HU71117490082015982100000000</v>
      </c>
      <c r="T203" t="str">
        <f>IF(Cases!F203="SHA","SLEV",IF(Cases!F203="OUR","DEBT",IF(Cases!F203="BEN","CRED","")))</f>
        <v>SLEV</v>
      </c>
      <c r="U203" s="5" t="str">
        <f>IF(Cases!H203="N","Instrukciók","")</f>
        <v>Instrukciók</v>
      </c>
      <c r="V203" s="5" t="str">
        <f>IF(Cases!E203="I","URGP","")</f>
        <v>URGP</v>
      </c>
      <c r="W203" t="str">
        <f>Cases!L203</f>
        <v>Közl-39Q -Elektra/Ebank KKV-KötelezettSzla FCY-FCY Bankon kívül utalás-Sürgős/AzonKonv-KöltsVis Osztott</v>
      </c>
    </row>
    <row r="204" spans="1:23" x14ac:dyDescent="0.3">
      <c r="A204" t="str">
        <f>CONCATENATE(IF(B204="EB",CONCATENATE(IF(Cases!B204&lt;&gt;"7","EBNG","EBNL"),TEXT(Refszámok!$B$1+ROW()-2,"000000000000")),""),IF(B204="EL",CONCATENATE("E",TEXT(Refszámok!$B$2+ROW()-2,"0000000000"),"00001"),""),IF(B204="OA",CONCATENATE("EBNGOA",TEXT(Refszámok!$B$3+ROW()-2,"0000000000")),""))</f>
        <v>E000010120300001</v>
      </c>
      <c r="B204" t="str">
        <f>CONCATENATE(IF(Cases!B204="E","EL",""),IF(Cases!B204="B","EB",""),IF(Cases!B204="Q","EB",""),IF(Cases!B204="7","EB",""),IF(Cases!B204="Z","OA",""),IF(Cases!B204="3","OA",""))</f>
        <v>EL</v>
      </c>
      <c r="C204" t="str">
        <f t="shared" si="15"/>
        <v>E000010120300001</v>
      </c>
      <c r="D204" t="str">
        <f>IF(Cases!K204="Y","2018-11-10","")</f>
        <v/>
      </c>
      <c r="E204" s="5" t="str">
        <f>IF(Cases!C204="Q","BANKKÁRTYA ELSZ",IF(OR(Cases!C204="A",Cases!C204="E",Cases!C204="B",Cases!C204="K",Cases!C204="M"),CONCATENATE(IF(B204="EB",Accounts!B$7,""),IF(B204="EL",Accounts!B$8,""),IF(AND(B204="OA",Cases!B204="3"),Accounts!B$8,""),IF(AND(B204="OA",Cases!B204="Z"),Accounts!B$7,"")),CONCATENATE(IF(B204="EB",Accounts!B$9,""),IF(B204="EL",Accounts!B$10,""),IF(AND(B204="OA",Cases!B204="3"),Accounts!B$10,""),IF(AND(B204="OA",Cases!B204="Z"),Accounts!B$9,""))))</f>
        <v>Electra számlatípus-művelettípus EUR</v>
      </c>
      <c r="F204" s="5" t="str">
        <f>IF(Cases!C204="Q","0983731042101",IF(OR(Cases!C204="A",Cases!C204="E",Cases!C204="B",Cases!C204="K",Cases!C204="M"),CONCATENATE(IF(B204="EB",Accounts!C$7,""),IF(B204="EL",Accounts!C$8,""),IF(AND(B204="OA",Cases!B204="3"),Accounts!C$8,""),IF(AND(B204="OA",Cases!B204="Z"),Accounts!C$7,"")),CONCATENATE(IF(B204="EB",Accounts!C$9,""),IF(B204="EL",Accounts!C$10,""),IF(AND(B204="OA",Cases!B204="3"),Accounts!C$10,""),IF(AND(B204="OA",Cases!B204="Z"),Accounts!C$9,""))))</f>
        <v>00021018F0119</v>
      </c>
      <c r="G204" t="s">
        <v>17</v>
      </c>
      <c r="H204" s="5" t="str">
        <f t="shared" si="16"/>
        <v>Electra számlatípus-művelettípus EUR</v>
      </c>
      <c r="I204" t="s">
        <v>18</v>
      </c>
      <c r="J204" t="str">
        <f t="shared" si="17"/>
        <v>E000010120300001</v>
      </c>
      <c r="K204" t="str">
        <f t="shared" si="18"/>
        <v>E000010120300001</v>
      </c>
      <c r="L204" s="2" t="s">
        <v>22</v>
      </c>
      <c r="M204" s="2" t="str">
        <f>IF(OR(Cases!C204="A",Cases!C204="C",Cases!C204="G",Cases!C204="J",Cases!C204="O"),"DV","DA")</f>
        <v>DA</v>
      </c>
      <c r="N204" t="s">
        <v>1207</v>
      </c>
      <c r="O204" t="str">
        <f>IF(OR(Cases!C204="A",Cases!C204="B",Cases!C204="C",Cases!C204="E",Cases!C204="F",Cases!C204="I",Cases!C204="J",Cases!C204="K",Cases!C204="L",Cases!C204="Q"),"EUR","HUF")</f>
        <v>EUR</v>
      </c>
      <c r="P204" s="5" t="str">
        <f t="shared" si="19"/>
        <v>1.3</v>
      </c>
      <c r="Q204" t="str">
        <f>IF(Cases!I204="Y","INTC","")</f>
        <v/>
      </c>
      <c r="R204" t="str">
        <f>IF(OR(Cases!C204="K",Cases!C204="L"),IF(M204="DA",Accounts!B$1,CONCATENATE(
IF(B204="EB",Accounts!D$1,""
),IF(B204="EL",Accounts!F$1,""
),IF(AND(B204="OA",Cases!B204="3"),Accounts!F$1,""
),IF(AND(B204="OA",Cases!B204="Z"),Accounts!D$1,""
)
)
),IF(OR(Cases!C204="B",Cases!C204="I",Cases!C204="O",Cases!C204="J",Cases!C204="H"),IF(M204="DA",Accounts!B$4,CONCATENATE(
IF(B204="EB",Accounts!D$4,""
),IF(B204="EL",Accounts!F$4,""
),IF(AND(B204="OA",Cases!B204="3"),Accounts!F$4,""
),IF(AND(B204="OA",Cases!B204="Z"),Accounts!D$4,""
)
)
),IF(OR(Cases!C204="D",Cases!C204="G",Cases!C204="O",Cases!C204="H",Cases!C204="M",AND(Cases!D204="I",Cases!C204="C"),AND(Cases!D204="I",Cases!C204="F")),IF(M204="DA",Accounts!B$3,CONCATENATE(
IF(B204="EB",Accounts!D$3,""
),IF(B204="EL",Accounts!F$3,""
),IF(AND(B204="OA",Cases!B204="3"),Accounts!F$3,""
),IF(AND(B204="OA",Cases!B204="Z"),Accounts!D$3,""
)
)
),IF(M204="DA",Accounts!B$12,CONCATENATE(
IF(B204="EB",Accounts!D$12,""
),IF(B204="EL",Accounts!F$12,""
),IF(AND(B204="OA",Cases!B204="3"),Accounts!F$12,""
),IF(AND(B204="OA",Cases!B204="Z"),Accounts!D$12,""
)
)
)
)
))</f>
        <v>Bank kívüli Kedvezm.</v>
      </c>
      <c r="S204" t="str">
        <f>IF(OR(Cases!C204="K",Cases!C204="L"),IF(M204="DA",Accounts!C$1,CONCATENATE(
   IF(B204="EB",Accounts!E$1,""
   ),IF(B204="EL",Accounts!G$1,""
   ),IF(AND(B204="OA",Cases!B204="3"),Accounts!G$1,""
   ),IF(AND(B204="OA",Cases!B204="Z"),Accounts!E$1,""
   )
  )
 ),IF(OR(Cases!C204="B",Cases!C204="I",Cases!C204="O",Cases!C204="J",Cases!C204="H"),IF(M204="DA",Accounts!C$4,CONCATENATE(
   IF(B204="EB",Accounts!E$4,""
   ),IF(B204="EL",Accounts!G$4,""
   ),IF(AND(B204="OA",Cases!B204="3"),Accounts!G$4,""
   ),IF(AND(B204="OA",Cases!B204="Z"),Accounts!E$4,""
   )
  )
 ),IF(OR(Cases!C204="D",Cases!C204="G",Cases!C204="O",Cases!C204="H",Cases!C204="M",AND(Cases!D204="I",Cases!C204="C"),AND(Cases!D204="I",Cases!C204="F")),IF(M204="DA",Accounts!C$3,CONCATENATE(
   IF(B204="EB",Accounts!E$3,""
   ),IF(B204="EL",Accounts!G$3,""
   ),IF(AND(B204="OA",Cases!B204="3"),Accounts!G$3,""
   ),IF(AND(B204="OA",Cases!B204="Z"),Accounts!E$3,""
   )
  )
 ),IF(M204="DA",Accounts!C$12,CONCATENATE(
   IF(B204="EB",Accounts!E$12,""
   ),IF(B204="EL",Accounts!G$12,""
   ),IF(AND(B204="OA",Cases!B204="3"),Accounts!G$12,""
   ),IF(AND(B204="OA",Cases!B204="Z"),Accounts!E$12,""
   )
  )
 )
)
))</f>
        <v>HU71117490082015982100000000</v>
      </c>
      <c r="T204" t="str">
        <f>IF(Cases!F204="SHA","SLEV",IF(Cases!F204="OUR","DEBT",IF(Cases!F204="BEN","CRED","")))</f>
        <v>DEBT</v>
      </c>
      <c r="U204" s="5" t="str">
        <f>IF(Cases!H204="N","Instrukciók","")</f>
        <v>Instrukciók</v>
      </c>
      <c r="V204" s="5" t="str">
        <f>IF(Cases!E204="I","URGP","")</f>
        <v>URGP</v>
      </c>
      <c r="W204" t="str">
        <f>Cases!L204</f>
        <v>Közl-39R -Elektra/Ebank KKV-KötelezettSzla FCY-FCY Bankon kívül utalás-Sürgős/AzonKonv-KöltsVis Indító</v>
      </c>
    </row>
    <row r="205" spans="1:23" x14ac:dyDescent="0.3">
      <c r="A205" t="str">
        <f>CONCATENATE(IF(B205="EB",CONCATENATE(IF(Cases!B205&lt;&gt;"7","EBNG","EBNL"),TEXT(Refszámok!$B$1+ROW()-2,"000000000000")),""),IF(B205="EL",CONCATENATE("E",TEXT(Refszámok!$B$2+ROW()-2,"0000000000"),"00001"),""),IF(B205="OA",CONCATENATE("EBNGOA",TEXT(Refszámok!$B$3+ROW()-2,"0000000000")),""))</f>
        <v>E000010120400001</v>
      </c>
      <c r="B205" t="str">
        <f>CONCATENATE(IF(Cases!B205="E","EL",""),IF(Cases!B205="B","EB",""),IF(Cases!B205="Q","EB",""),IF(Cases!B205="7","EB",""),IF(Cases!B205="Z","OA",""),IF(Cases!B205="3","OA",""))</f>
        <v>EL</v>
      </c>
      <c r="C205" t="str">
        <f t="shared" si="15"/>
        <v>E000010120400001</v>
      </c>
      <c r="D205" t="str">
        <f>IF(Cases!K205="Y","2018-11-10","")</f>
        <v/>
      </c>
      <c r="E205" s="5" t="str">
        <f>IF(Cases!C205="Q","BANKKÁRTYA ELSZ",IF(OR(Cases!C205="A",Cases!C205="E",Cases!C205="B",Cases!C205="K",Cases!C205="M"),CONCATENATE(IF(B205="EB",Accounts!B$7,""),IF(B205="EL",Accounts!B$8,""),IF(AND(B205="OA",Cases!B205="3"),Accounts!B$8,""),IF(AND(B205="OA",Cases!B205="Z"),Accounts!B$7,"")),CONCATENATE(IF(B205="EB",Accounts!B$9,""),IF(B205="EL",Accounts!B$10,""),IF(AND(B205="OA",Cases!B205="3"),Accounts!B$10,""),IF(AND(B205="OA",Cases!B205="Z"),Accounts!B$9,""))))</f>
        <v>Electra számlatípus-művelettípus EUR</v>
      </c>
      <c r="F205" s="5" t="str">
        <f>IF(Cases!C205="Q","0983731042101",IF(OR(Cases!C205="A",Cases!C205="E",Cases!C205="B",Cases!C205="K",Cases!C205="M"),CONCATENATE(IF(B205="EB",Accounts!C$7,""),IF(B205="EL",Accounts!C$8,""),IF(AND(B205="OA",Cases!B205="3"),Accounts!C$8,""),IF(AND(B205="OA",Cases!B205="Z"),Accounts!C$7,"")),CONCATENATE(IF(B205="EB",Accounts!C$9,""),IF(B205="EL",Accounts!C$10,""),IF(AND(B205="OA",Cases!B205="3"),Accounts!C$10,""),IF(AND(B205="OA",Cases!B205="Z"),Accounts!C$9,""))))</f>
        <v>00021018F0119</v>
      </c>
      <c r="G205" t="s">
        <v>17</v>
      </c>
      <c r="H205" s="5" t="str">
        <f t="shared" si="16"/>
        <v>Electra számlatípus-művelettípus EUR</v>
      </c>
      <c r="I205" t="s">
        <v>18</v>
      </c>
      <c r="J205" t="str">
        <f t="shared" si="17"/>
        <v>E000010120400001</v>
      </c>
      <c r="K205" t="str">
        <f t="shared" si="18"/>
        <v>E000010120400001</v>
      </c>
      <c r="L205" s="2" t="s">
        <v>22</v>
      </c>
      <c r="M205" s="2" t="str">
        <f>IF(OR(Cases!C205="A",Cases!C205="C",Cases!C205="G",Cases!C205="J",Cases!C205="O"),"DV","DA")</f>
        <v>DA</v>
      </c>
      <c r="N205" t="s">
        <v>1207</v>
      </c>
      <c r="O205" t="str">
        <f>IF(OR(Cases!C205="A",Cases!C205="B",Cases!C205="C",Cases!C205="E",Cases!C205="F",Cases!C205="I",Cases!C205="J",Cases!C205="K",Cases!C205="L",Cases!C205="Q"),"EUR","HUF")</f>
        <v>EUR</v>
      </c>
      <c r="P205" s="5" t="str">
        <f t="shared" si="19"/>
        <v>1.3</v>
      </c>
      <c r="Q205" t="str">
        <f>IF(Cases!I205="Y","INTC","")</f>
        <v/>
      </c>
      <c r="R205" t="str">
        <f>IF(OR(Cases!C205="K",Cases!C205="L"),IF(M205="DA",Accounts!B$1,CONCATENATE(
IF(B205="EB",Accounts!D$1,""
),IF(B205="EL",Accounts!F$1,""
),IF(AND(B205="OA",Cases!B205="3"),Accounts!F$1,""
),IF(AND(B205="OA",Cases!B205="Z"),Accounts!D$1,""
)
)
),IF(OR(Cases!C205="B",Cases!C205="I",Cases!C205="O",Cases!C205="J",Cases!C205="H"),IF(M205="DA",Accounts!B$4,CONCATENATE(
IF(B205="EB",Accounts!D$4,""
),IF(B205="EL",Accounts!F$4,""
),IF(AND(B205="OA",Cases!B205="3"),Accounts!F$4,""
),IF(AND(B205="OA",Cases!B205="Z"),Accounts!D$4,""
)
)
),IF(OR(Cases!C205="D",Cases!C205="G",Cases!C205="O",Cases!C205="H",Cases!C205="M",AND(Cases!D205="I",Cases!C205="C"),AND(Cases!D205="I",Cases!C205="F")),IF(M205="DA",Accounts!B$3,CONCATENATE(
IF(B205="EB",Accounts!D$3,""
),IF(B205="EL",Accounts!F$3,""
),IF(AND(B205="OA",Cases!B205="3"),Accounts!F$3,""
),IF(AND(B205="OA",Cases!B205="Z"),Accounts!D$3,""
)
)
),IF(M205="DA",Accounts!B$12,CONCATENATE(
IF(B205="EB",Accounts!D$12,""
),IF(B205="EL",Accounts!F$12,""
),IF(AND(B205="OA",Cases!B205="3"),Accounts!F$12,""
),IF(AND(B205="OA",Cases!B205="Z"),Accounts!D$12,""
)
)
)
)
))</f>
        <v>Bank kívüli Kedvezm.</v>
      </c>
      <c r="S205" t="str">
        <f>IF(OR(Cases!C205="K",Cases!C205="L"),IF(M205="DA",Accounts!C$1,CONCATENATE(
   IF(B205="EB",Accounts!E$1,""
   ),IF(B205="EL",Accounts!G$1,""
   ),IF(AND(B205="OA",Cases!B205="3"),Accounts!G$1,""
   ),IF(AND(B205="OA",Cases!B205="Z"),Accounts!E$1,""
   )
  )
 ),IF(OR(Cases!C205="B",Cases!C205="I",Cases!C205="O",Cases!C205="J",Cases!C205="H"),IF(M205="DA",Accounts!C$4,CONCATENATE(
   IF(B205="EB",Accounts!E$4,""
   ),IF(B205="EL",Accounts!G$4,""
   ),IF(AND(B205="OA",Cases!B205="3"),Accounts!G$4,""
   ),IF(AND(B205="OA",Cases!B205="Z"),Accounts!E$4,""
   )
  )
 ),IF(OR(Cases!C205="D",Cases!C205="G",Cases!C205="O",Cases!C205="H",Cases!C205="M",AND(Cases!D205="I",Cases!C205="C"),AND(Cases!D205="I",Cases!C205="F")),IF(M205="DA",Accounts!C$3,CONCATENATE(
   IF(B205="EB",Accounts!E$3,""
   ),IF(B205="EL",Accounts!G$3,""
   ),IF(AND(B205="OA",Cases!B205="3"),Accounts!G$3,""
   ),IF(AND(B205="OA",Cases!B205="Z"),Accounts!E$3,""
   )
  )
 ),IF(M205="DA",Accounts!C$12,CONCATENATE(
   IF(B205="EB",Accounts!E$12,""
   ),IF(B205="EL",Accounts!G$12,""
   ),IF(AND(B205="OA",Cases!B205="3"),Accounts!G$12,""
   ),IF(AND(B205="OA",Cases!B205="Z"),Accounts!E$12,""
   )
  )
 )
)
))</f>
        <v>HU71117490082015982100000000</v>
      </c>
      <c r="T205" t="str">
        <f>IF(Cases!F205="SHA","SLEV",IF(Cases!F205="OUR","DEBT",IF(Cases!F205="BEN","CRED","")))</f>
        <v>CRED</v>
      </c>
      <c r="U205" s="5" t="str">
        <f>IF(Cases!H205="N","Instrukciók","")</f>
        <v>Instrukciók</v>
      </c>
      <c r="V205" s="5" t="str">
        <f>IF(Cases!E205="I","URGP","")</f>
        <v>URGP</v>
      </c>
      <c r="W205" t="str">
        <f>Cases!L205</f>
        <v>Közl-39S -Elektra/Ebank KKV-KötelezettSzla FCY-FCY Bankon kívül utalás-Sürgős/AzonKonv-KöltsVis Kedvezm</v>
      </c>
    </row>
    <row r="206" spans="1:23" x14ac:dyDescent="0.3">
      <c r="A206" t="str">
        <f>CONCATENATE(IF(B206="EB",CONCATENATE(IF(Cases!B206&lt;&gt;"7","EBNG","EBNL"),TEXT(Refszámok!$B$1+ROW()-2,"000000000000")),""),IF(B206="EL",CONCATENATE("E",TEXT(Refszámok!$B$2+ROW()-2,"0000000000"),"00001"),""),IF(B206="OA",CONCATENATE("EBNGOA",TEXT(Refszámok!$B$3+ROW()-2,"0000000000")),""))</f>
        <v>E000010120500001</v>
      </c>
      <c r="B206" t="str">
        <f>CONCATENATE(IF(Cases!B206="E","EL",""),IF(Cases!B206="B","EB",""),IF(Cases!B206="Q","EB",""),IF(Cases!B206="7","EB",""),IF(Cases!B206="Z","OA",""),IF(Cases!B206="3","OA",""))</f>
        <v>EL</v>
      </c>
      <c r="C206" t="str">
        <f t="shared" si="15"/>
        <v>E000010120500001</v>
      </c>
      <c r="D206" t="str">
        <f>IF(Cases!K206="Y","2018-11-10","")</f>
        <v/>
      </c>
      <c r="E206" s="5" t="str">
        <f>IF(Cases!C206="Q","BANKKÁRTYA ELSZ",IF(OR(Cases!C206="A",Cases!C206="E",Cases!C206="B",Cases!C206="K",Cases!C206="M"),CONCATENATE(IF(B206="EB",Accounts!B$7,""),IF(B206="EL",Accounts!B$8,""),IF(AND(B206="OA",Cases!B206="3"),Accounts!B$8,""),IF(AND(B206="OA",Cases!B206="Z"),Accounts!B$7,"")),CONCATENATE(IF(B206="EB",Accounts!B$9,""),IF(B206="EL",Accounts!B$10,""),IF(AND(B206="OA",Cases!B206="3"),Accounts!B$10,""),IF(AND(B206="OA",Cases!B206="Z"),Accounts!B$9,""))))</f>
        <v>Electra számlatípus-művelettípus EUR</v>
      </c>
      <c r="F206" s="5" t="str">
        <f>IF(Cases!C206="Q","0983731042101",IF(OR(Cases!C206="A",Cases!C206="E",Cases!C206="B",Cases!C206="K",Cases!C206="M"),CONCATENATE(IF(B206="EB",Accounts!C$7,""),IF(B206="EL",Accounts!C$8,""),IF(AND(B206="OA",Cases!B206="3"),Accounts!C$8,""),IF(AND(B206="OA",Cases!B206="Z"),Accounts!C$7,"")),CONCATENATE(IF(B206="EB",Accounts!C$9,""),IF(B206="EL",Accounts!C$10,""),IF(AND(B206="OA",Cases!B206="3"),Accounts!C$10,""),IF(AND(B206="OA",Cases!B206="Z"),Accounts!C$9,""))))</f>
        <v>00021018F0119</v>
      </c>
      <c r="G206" t="s">
        <v>17</v>
      </c>
      <c r="H206" s="5" t="str">
        <f t="shared" si="16"/>
        <v>Electra számlatípus-művelettípus EUR</v>
      </c>
      <c r="I206" t="s">
        <v>18</v>
      </c>
      <c r="J206" t="str">
        <f t="shared" si="17"/>
        <v>E000010120500001</v>
      </c>
      <c r="K206" t="str">
        <f t="shared" si="18"/>
        <v>E000010120500001</v>
      </c>
      <c r="L206" s="2" t="s">
        <v>22</v>
      </c>
      <c r="M206" s="2" t="str">
        <f>IF(OR(Cases!C206="A",Cases!C206="C",Cases!C206="G",Cases!C206="J",Cases!C206="O"),"DV","DA")</f>
        <v>DA</v>
      </c>
      <c r="N206" t="s">
        <v>1207</v>
      </c>
      <c r="O206" t="str">
        <f>IF(OR(Cases!C206="A",Cases!C206="B",Cases!C206="C",Cases!C206="E",Cases!C206="F",Cases!C206="I",Cases!C206="J",Cases!C206="K",Cases!C206="L",Cases!C206="Q"),"EUR","HUF")</f>
        <v>EUR</v>
      </c>
      <c r="P206" s="5" t="str">
        <f t="shared" si="19"/>
        <v>1.3</v>
      </c>
      <c r="Q206" t="str">
        <f>IF(Cases!I206="Y","INTC","")</f>
        <v>INTC</v>
      </c>
      <c r="R206" t="str">
        <f>IF(OR(Cases!C206="K",Cases!C206="L"),IF(M206="DA",Accounts!B$1,CONCATENATE(
IF(B206="EB",Accounts!D$1,""
),IF(B206="EL",Accounts!F$1,""
),IF(AND(B206="OA",Cases!B206="3"),Accounts!F$1,""
),IF(AND(B206="OA",Cases!B206="Z"),Accounts!D$1,""
)
)
),IF(OR(Cases!C206="B",Cases!C206="I",Cases!C206="O",Cases!C206="J",Cases!C206="H"),IF(M206="DA",Accounts!B$4,CONCATENATE(
IF(B206="EB",Accounts!D$4,""
),IF(B206="EL",Accounts!F$4,""
),IF(AND(B206="OA",Cases!B206="3"),Accounts!F$4,""
),IF(AND(B206="OA",Cases!B206="Z"),Accounts!D$4,""
)
)
),IF(OR(Cases!C206="D",Cases!C206="G",Cases!C206="O",Cases!C206="H",Cases!C206="M",AND(Cases!D206="I",Cases!C206="C"),AND(Cases!D206="I",Cases!C206="F")),IF(M206="DA",Accounts!B$3,CONCATENATE(
IF(B206="EB",Accounts!D$3,""
),IF(B206="EL",Accounts!F$3,""
),IF(AND(B206="OA",Cases!B206="3"),Accounts!F$3,""
),IF(AND(B206="OA",Cases!B206="Z"),Accounts!D$3,""
)
)
),IF(M206="DA",Accounts!B$12,CONCATENATE(
IF(B206="EB",Accounts!D$12,""
),IF(B206="EL",Accounts!F$12,""
),IF(AND(B206="OA",Cases!B206="3"),Accounts!F$12,""
),IF(AND(B206="OA",Cases!B206="Z"),Accounts!D$12,""
)
)
)
)
))</f>
        <v>Bank kívüli Kedvezm.</v>
      </c>
      <c r="S206" t="str">
        <f>IF(OR(Cases!C206="K",Cases!C206="L"),IF(M206="DA",Accounts!C$1,CONCATENATE(
   IF(B206="EB",Accounts!E$1,""
   ),IF(B206="EL",Accounts!G$1,""
   ),IF(AND(B206="OA",Cases!B206="3"),Accounts!G$1,""
   ),IF(AND(B206="OA",Cases!B206="Z"),Accounts!E$1,""
   )
  )
 ),IF(OR(Cases!C206="B",Cases!C206="I",Cases!C206="O",Cases!C206="J",Cases!C206="H"),IF(M206="DA",Accounts!C$4,CONCATENATE(
   IF(B206="EB",Accounts!E$4,""
   ),IF(B206="EL",Accounts!G$4,""
   ),IF(AND(B206="OA",Cases!B206="3"),Accounts!G$4,""
   ),IF(AND(B206="OA",Cases!B206="Z"),Accounts!E$4,""
   )
  )
 ),IF(OR(Cases!C206="D",Cases!C206="G",Cases!C206="O",Cases!C206="H",Cases!C206="M",AND(Cases!D206="I",Cases!C206="C"),AND(Cases!D206="I",Cases!C206="F")),IF(M206="DA",Accounts!C$3,CONCATENATE(
   IF(B206="EB",Accounts!E$3,""
   ),IF(B206="EL",Accounts!G$3,""
   ),IF(AND(B206="OA",Cases!B206="3"),Accounts!G$3,""
   ),IF(AND(B206="OA",Cases!B206="Z"),Accounts!E$3,""
   )
  )
 ),IF(M206="DA",Accounts!C$12,CONCATENATE(
   IF(B206="EB",Accounts!E$12,""
   ),IF(B206="EL",Accounts!G$12,""
   ),IF(AND(B206="OA",Cases!B206="3"),Accounts!G$12,""
   ),IF(AND(B206="OA",Cases!B206="Z"),Accounts!E$12,""
   )
  )
 )
)
))</f>
        <v>HU71117490082015982100000000</v>
      </c>
      <c r="T206" t="str">
        <f>IF(Cases!F206="SHA","SLEV",IF(Cases!F206="OUR","DEBT",IF(Cases!F206="BEN","CRED","")))</f>
        <v>SLEV</v>
      </c>
      <c r="U206" s="5" t="str">
        <f>IF(Cases!H206="N","Instrukciók","")</f>
        <v>Instrukciók</v>
      </c>
      <c r="V206" s="5" t="str">
        <f>IF(Cases!E206="I","URGP","")</f>
        <v/>
      </c>
      <c r="W206" t="str">
        <f>Cases!L206</f>
        <v>Közl-39W -Elektra/Ebank KKV-KötelezettSzla FCY-FCY Bankon kívül utalás-InterCompany-KöltsVis Osztott</v>
      </c>
    </row>
    <row r="207" spans="1:23" x14ac:dyDescent="0.3">
      <c r="A207" t="str">
        <f>CONCATENATE(IF(B207="EB",CONCATENATE(IF(Cases!B207&lt;&gt;"7","EBNG","EBNL"),TEXT(Refszámok!$B$1+ROW()-2,"000000000000")),""),IF(B207="EL",CONCATENATE("E",TEXT(Refszámok!$B$2+ROW()-2,"0000000000"),"00001"),""),IF(B207="OA",CONCATENATE("EBNGOA",TEXT(Refszámok!$B$3+ROW()-2,"0000000000")),""))</f>
        <v>E000010120600001</v>
      </c>
      <c r="B207" t="str">
        <f>CONCATENATE(IF(Cases!B207="E","EL",""),IF(Cases!B207="B","EB",""),IF(Cases!B207="Q","EB",""),IF(Cases!B207="7","EB",""),IF(Cases!B207="Z","OA",""),IF(Cases!B207="3","OA",""))</f>
        <v>EL</v>
      </c>
      <c r="C207" t="str">
        <f t="shared" si="15"/>
        <v>E000010120600001</v>
      </c>
      <c r="D207" t="str">
        <f>IF(Cases!K207="Y","2018-11-10","")</f>
        <v/>
      </c>
      <c r="E207" s="5" t="str">
        <f>IF(Cases!C207="Q","BANKKÁRTYA ELSZ",IF(OR(Cases!C207="A",Cases!C207="E",Cases!C207="B",Cases!C207="K",Cases!C207="M"),CONCATENATE(IF(B207="EB",Accounts!B$7,""),IF(B207="EL",Accounts!B$8,""),IF(AND(B207="OA",Cases!B207="3"),Accounts!B$8,""),IF(AND(B207="OA",Cases!B207="Z"),Accounts!B$7,"")),CONCATENATE(IF(B207="EB",Accounts!B$9,""),IF(B207="EL",Accounts!B$10,""),IF(AND(B207="OA",Cases!B207="3"),Accounts!B$10,""),IF(AND(B207="OA",Cases!B207="Z"),Accounts!B$9,""))))</f>
        <v>Electra számlatípus-művelettípus EUR</v>
      </c>
      <c r="F207" s="5" t="str">
        <f>IF(Cases!C207="Q","0983731042101",IF(OR(Cases!C207="A",Cases!C207="E",Cases!C207="B",Cases!C207="K",Cases!C207="M"),CONCATENATE(IF(B207="EB",Accounts!C$7,""),IF(B207="EL",Accounts!C$8,""),IF(AND(B207="OA",Cases!B207="3"),Accounts!C$8,""),IF(AND(B207="OA",Cases!B207="Z"),Accounts!C$7,"")),CONCATENATE(IF(B207="EB",Accounts!C$9,""),IF(B207="EL",Accounts!C$10,""),IF(AND(B207="OA",Cases!B207="3"),Accounts!C$10,""),IF(AND(B207="OA",Cases!B207="Z"),Accounts!C$9,""))))</f>
        <v>00021018F0119</v>
      </c>
      <c r="G207" t="s">
        <v>17</v>
      </c>
      <c r="H207" s="5" t="str">
        <f t="shared" si="16"/>
        <v>Electra számlatípus-művelettípus EUR</v>
      </c>
      <c r="I207" t="s">
        <v>18</v>
      </c>
      <c r="J207" t="str">
        <f t="shared" si="17"/>
        <v>E000010120600001</v>
      </c>
      <c r="K207" t="str">
        <f t="shared" si="18"/>
        <v>E000010120600001</v>
      </c>
      <c r="L207" s="2" t="s">
        <v>22</v>
      </c>
      <c r="M207" s="2" t="str">
        <f>IF(OR(Cases!C207="A",Cases!C207="C",Cases!C207="G",Cases!C207="J",Cases!C207="O"),"DV","DA")</f>
        <v>DA</v>
      </c>
      <c r="N207" t="s">
        <v>1207</v>
      </c>
      <c r="O207" t="str">
        <f>IF(OR(Cases!C207="A",Cases!C207="B",Cases!C207="C",Cases!C207="E",Cases!C207="F",Cases!C207="I",Cases!C207="J",Cases!C207="K",Cases!C207="L",Cases!C207="Q"),"EUR","HUF")</f>
        <v>EUR</v>
      </c>
      <c r="P207" s="5" t="str">
        <f t="shared" si="19"/>
        <v>1.3</v>
      </c>
      <c r="Q207" t="str">
        <f>IF(Cases!I207="Y","INTC","")</f>
        <v>INTC</v>
      </c>
      <c r="R207" t="str">
        <f>IF(OR(Cases!C207="K",Cases!C207="L"),IF(M207="DA",Accounts!B$1,CONCATENATE(
IF(B207="EB",Accounts!D$1,""
),IF(B207="EL",Accounts!F$1,""
),IF(AND(B207="OA",Cases!B207="3"),Accounts!F$1,""
),IF(AND(B207="OA",Cases!B207="Z"),Accounts!D$1,""
)
)
),IF(OR(Cases!C207="B",Cases!C207="I",Cases!C207="O",Cases!C207="J",Cases!C207="H"),IF(M207="DA",Accounts!B$4,CONCATENATE(
IF(B207="EB",Accounts!D$4,""
),IF(B207="EL",Accounts!F$4,""
),IF(AND(B207="OA",Cases!B207="3"),Accounts!F$4,""
),IF(AND(B207="OA",Cases!B207="Z"),Accounts!D$4,""
)
)
),IF(OR(Cases!C207="D",Cases!C207="G",Cases!C207="O",Cases!C207="H",Cases!C207="M",AND(Cases!D207="I",Cases!C207="C"),AND(Cases!D207="I",Cases!C207="F")),IF(M207="DA",Accounts!B$3,CONCATENATE(
IF(B207="EB",Accounts!D$3,""
),IF(B207="EL",Accounts!F$3,""
),IF(AND(B207="OA",Cases!B207="3"),Accounts!F$3,""
),IF(AND(B207="OA",Cases!B207="Z"),Accounts!D$3,""
)
)
),IF(M207="DA",Accounts!B$12,CONCATENATE(
IF(B207="EB",Accounts!D$12,""
),IF(B207="EL",Accounts!F$12,""
),IF(AND(B207="OA",Cases!B207="3"),Accounts!F$12,""
),IF(AND(B207="OA",Cases!B207="Z"),Accounts!D$12,""
)
)
)
)
))</f>
        <v>Bank kívüli Kedvezm.</v>
      </c>
      <c r="S207" t="str">
        <f>IF(OR(Cases!C207="K",Cases!C207="L"),IF(M207="DA",Accounts!C$1,CONCATENATE(
   IF(B207="EB",Accounts!E$1,""
   ),IF(B207="EL",Accounts!G$1,""
   ),IF(AND(B207="OA",Cases!B207="3"),Accounts!G$1,""
   ),IF(AND(B207="OA",Cases!B207="Z"),Accounts!E$1,""
   )
  )
 ),IF(OR(Cases!C207="B",Cases!C207="I",Cases!C207="O",Cases!C207="J",Cases!C207="H"),IF(M207="DA",Accounts!C$4,CONCATENATE(
   IF(B207="EB",Accounts!E$4,""
   ),IF(B207="EL",Accounts!G$4,""
   ),IF(AND(B207="OA",Cases!B207="3"),Accounts!G$4,""
   ),IF(AND(B207="OA",Cases!B207="Z"),Accounts!E$4,""
   )
  )
 ),IF(OR(Cases!C207="D",Cases!C207="G",Cases!C207="O",Cases!C207="H",Cases!C207="M",AND(Cases!D207="I",Cases!C207="C"),AND(Cases!D207="I",Cases!C207="F")),IF(M207="DA",Accounts!C$3,CONCATENATE(
   IF(B207="EB",Accounts!E$3,""
   ),IF(B207="EL",Accounts!G$3,""
   ),IF(AND(B207="OA",Cases!B207="3"),Accounts!G$3,""
   ),IF(AND(B207="OA",Cases!B207="Z"),Accounts!E$3,""
   )
  )
 ),IF(M207="DA",Accounts!C$12,CONCATENATE(
   IF(B207="EB",Accounts!E$12,""
   ),IF(B207="EL",Accounts!G$12,""
   ),IF(AND(B207="OA",Cases!B207="3"),Accounts!G$12,""
   ),IF(AND(B207="OA",Cases!B207="Z"),Accounts!E$12,""
   )
  )
 )
)
))</f>
        <v>HU71117490082015982100000000</v>
      </c>
      <c r="T207" t="str">
        <f>IF(Cases!F207="SHA","SLEV",IF(Cases!F207="OUR","DEBT",IF(Cases!F207="BEN","CRED","")))</f>
        <v>DEBT</v>
      </c>
      <c r="U207" s="5" t="str">
        <f>IF(Cases!H207="N","Instrukciók","")</f>
        <v>Instrukciók</v>
      </c>
      <c r="V207" s="5" t="str">
        <f>IF(Cases!E207="I","URGP","")</f>
        <v/>
      </c>
      <c r="W207" t="str">
        <f>Cases!L207</f>
        <v>Közl-40A -Elektra/Ebank KKV-KötelezettSzla FCY-FCY Bankon kívül utalás-InterCompany-KöltsVis Indító</v>
      </c>
    </row>
    <row r="208" spans="1:23" x14ac:dyDescent="0.3">
      <c r="A208" t="str">
        <f>CONCATENATE(IF(B208="EB",CONCATENATE(IF(Cases!B208&lt;&gt;"7","EBNG","EBNL"),TEXT(Refszámok!$B$1+ROW()-2,"000000000000")),""),IF(B208="EL",CONCATENATE("E",TEXT(Refszámok!$B$2+ROW()-2,"0000000000"),"00001"),""),IF(B208="OA",CONCATENATE("EBNGOA",TEXT(Refszámok!$B$3+ROW()-2,"0000000000")),""))</f>
        <v>E000010120700001</v>
      </c>
      <c r="B208" t="str">
        <f>CONCATENATE(IF(Cases!B208="E","EL",""),IF(Cases!B208="B","EB",""),IF(Cases!B208="Q","EB",""),IF(Cases!B208="7","EB",""),IF(Cases!B208="Z","OA",""),IF(Cases!B208="3","OA",""))</f>
        <v>EL</v>
      </c>
      <c r="C208" t="str">
        <f t="shared" si="15"/>
        <v>E000010120700001</v>
      </c>
      <c r="D208" t="str">
        <f>IF(Cases!K208="Y","2018-11-10","")</f>
        <v/>
      </c>
      <c r="E208" s="5" t="str">
        <f>IF(Cases!C208="Q","BANKKÁRTYA ELSZ",IF(OR(Cases!C208="A",Cases!C208="E",Cases!C208="B",Cases!C208="K",Cases!C208="M"),CONCATENATE(IF(B208="EB",Accounts!B$7,""),IF(B208="EL",Accounts!B$8,""),IF(AND(B208="OA",Cases!B208="3"),Accounts!B$8,""),IF(AND(B208="OA",Cases!B208="Z"),Accounts!B$7,"")),CONCATENATE(IF(B208="EB",Accounts!B$9,""),IF(B208="EL",Accounts!B$10,""),IF(AND(B208="OA",Cases!B208="3"),Accounts!B$10,""),IF(AND(B208="OA",Cases!B208="Z"),Accounts!B$9,""))))</f>
        <v>Electra számlatípus-művelettípus EUR</v>
      </c>
      <c r="F208" s="5" t="str">
        <f>IF(Cases!C208="Q","0983731042101",IF(OR(Cases!C208="A",Cases!C208="E",Cases!C208="B",Cases!C208="K",Cases!C208="M"),CONCATENATE(IF(B208="EB",Accounts!C$7,""),IF(B208="EL",Accounts!C$8,""),IF(AND(B208="OA",Cases!B208="3"),Accounts!C$8,""),IF(AND(B208="OA",Cases!B208="Z"),Accounts!C$7,"")),CONCATENATE(IF(B208="EB",Accounts!C$9,""),IF(B208="EL",Accounts!C$10,""),IF(AND(B208="OA",Cases!B208="3"),Accounts!C$10,""),IF(AND(B208="OA",Cases!B208="Z"),Accounts!C$9,""))))</f>
        <v>00021018F0119</v>
      </c>
      <c r="G208" t="s">
        <v>17</v>
      </c>
      <c r="H208" s="5" t="str">
        <f t="shared" si="16"/>
        <v>Electra számlatípus-művelettípus EUR</v>
      </c>
      <c r="I208" t="s">
        <v>18</v>
      </c>
      <c r="J208" t="str">
        <f t="shared" si="17"/>
        <v>E000010120700001</v>
      </c>
      <c r="K208" t="str">
        <f t="shared" si="18"/>
        <v>E000010120700001</v>
      </c>
      <c r="L208" s="2" t="s">
        <v>22</v>
      </c>
      <c r="M208" s="2" t="str">
        <f>IF(OR(Cases!C208="A",Cases!C208="C",Cases!C208="G",Cases!C208="J",Cases!C208="O"),"DV","DA")</f>
        <v>DA</v>
      </c>
      <c r="N208" t="s">
        <v>1207</v>
      </c>
      <c r="O208" t="str">
        <f>IF(OR(Cases!C208="A",Cases!C208="B",Cases!C208="C",Cases!C208="E",Cases!C208="F",Cases!C208="I",Cases!C208="J",Cases!C208="K",Cases!C208="L",Cases!C208="Q"),"EUR","HUF")</f>
        <v>EUR</v>
      </c>
      <c r="P208" s="5" t="str">
        <f t="shared" si="19"/>
        <v>1.3</v>
      </c>
      <c r="Q208" t="str">
        <f>IF(Cases!I208="Y","INTC","")</f>
        <v>INTC</v>
      </c>
      <c r="R208" t="str">
        <f>IF(OR(Cases!C208="K",Cases!C208="L"),IF(M208="DA",Accounts!B$1,CONCATENATE(
IF(B208="EB",Accounts!D$1,""
),IF(B208="EL",Accounts!F$1,""
),IF(AND(B208="OA",Cases!B208="3"),Accounts!F$1,""
),IF(AND(B208="OA",Cases!B208="Z"),Accounts!D$1,""
)
)
),IF(OR(Cases!C208="B",Cases!C208="I",Cases!C208="O",Cases!C208="J",Cases!C208="H"),IF(M208="DA",Accounts!B$4,CONCATENATE(
IF(B208="EB",Accounts!D$4,""
),IF(B208="EL",Accounts!F$4,""
),IF(AND(B208="OA",Cases!B208="3"),Accounts!F$4,""
),IF(AND(B208="OA",Cases!B208="Z"),Accounts!D$4,""
)
)
),IF(OR(Cases!C208="D",Cases!C208="G",Cases!C208="O",Cases!C208="H",Cases!C208="M",AND(Cases!D208="I",Cases!C208="C"),AND(Cases!D208="I",Cases!C208="F")),IF(M208="DA",Accounts!B$3,CONCATENATE(
IF(B208="EB",Accounts!D$3,""
),IF(B208="EL",Accounts!F$3,""
),IF(AND(B208="OA",Cases!B208="3"),Accounts!F$3,""
),IF(AND(B208="OA",Cases!B208="Z"),Accounts!D$3,""
)
)
),IF(M208="DA",Accounts!B$12,CONCATENATE(
IF(B208="EB",Accounts!D$12,""
),IF(B208="EL",Accounts!F$12,""
),IF(AND(B208="OA",Cases!B208="3"),Accounts!F$12,""
),IF(AND(B208="OA",Cases!B208="Z"),Accounts!D$12,""
)
)
)
)
))</f>
        <v>Bank kívüli Kedvezm.</v>
      </c>
      <c r="S208" t="str">
        <f>IF(OR(Cases!C208="K",Cases!C208="L"),IF(M208="DA",Accounts!C$1,CONCATENATE(
   IF(B208="EB",Accounts!E$1,""
   ),IF(B208="EL",Accounts!G$1,""
   ),IF(AND(B208="OA",Cases!B208="3"),Accounts!G$1,""
   ),IF(AND(B208="OA",Cases!B208="Z"),Accounts!E$1,""
   )
  )
 ),IF(OR(Cases!C208="B",Cases!C208="I",Cases!C208="O",Cases!C208="J",Cases!C208="H"),IF(M208="DA",Accounts!C$4,CONCATENATE(
   IF(B208="EB",Accounts!E$4,""
   ),IF(B208="EL",Accounts!G$4,""
   ),IF(AND(B208="OA",Cases!B208="3"),Accounts!G$4,""
   ),IF(AND(B208="OA",Cases!B208="Z"),Accounts!E$4,""
   )
  )
 ),IF(OR(Cases!C208="D",Cases!C208="G",Cases!C208="O",Cases!C208="H",Cases!C208="M",AND(Cases!D208="I",Cases!C208="C"),AND(Cases!D208="I",Cases!C208="F")),IF(M208="DA",Accounts!C$3,CONCATENATE(
   IF(B208="EB",Accounts!E$3,""
   ),IF(B208="EL",Accounts!G$3,""
   ),IF(AND(B208="OA",Cases!B208="3"),Accounts!G$3,""
   ),IF(AND(B208="OA",Cases!B208="Z"),Accounts!E$3,""
   )
  )
 ),IF(M208="DA",Accounts!C$12,CONCATENATE(
   IF(B208="EB",Accounts!E$12,""
   ),IF(B208="EL",Accounts!G$12,""
   ),IF(AND(B208="OA",Cases!B208="3"),Accounts!G$12,""
   ),IF(AND(B208="OA",Cases!B208="Z"),Accounts!E$12,""
   )
  )
 )
)
))</f>
        <v>HU71117490082015982100000000</v>
      </c>
      <c r="T208" t="str">
        <f>IF(Cases!F208="SHA","SLEV",IF(Cases!F208="OUR","DEBT",IF(Cases!F208="BEN","CRED","")))</f>
        <v>CRED</v>
      </c>
      <c r="U208" s="5" t="str">
        <f>IF(Cases!H208="N","Instrukciók","")</f>
        <v>Instrukciók</v>
      </c>
      <c r="V208" s="5" t="str">
        <f>IF(Cases!E208="I","URGP","")</f>
        <v/>
      </c>
      <c r="W208" t="str">
        <f>Cases!L208</f>
        <v>Közl-40B -Elektra/Ebank KKV-KötelezettSzla FCY-FCY Bankon kívül utalás-InterCompany-KöltsVis Kedvezm</v>
      </c>
    </row>
    <row r="209" spans="1:23" x14ac:dyDescent="0.3">
      <c r="A209" t="str">
        <f>CONCATENATE(IF(B209="EB",CONCATENATE(IF(Cases!B209&lt;&gt;"7","EBNG","EBNL"),TEXT(Refszámok!$B$1+ROW()-2,"000000000000")),""),IF(B209="EL",CONCATENATE("E",TEXT(Refszámok!$B$2+ROW()-2,"0000000000"),"00001"),""),IF(B209="OA",CONCATENATE("EBNGOA",TEXT(Refszámok!$B$3+ROW()-2,"0000000000")),""))</f>
        <v>E000010120800001</v>
      </c>
      <c r="B209" t="str">
        <f>CONCATENATE(IF(Cases!B209="E","EL",""),IF(Cases!B209="B","EB",""),IF(Cases!B209="Q","EB",""),IF(Cases!B209="7","EB",""),IF(Cases!B209="Z","OA",""),IF(Cases!B209="3","OA",""))</f>
        <v>EL</v>
      </c>
      <c r="C209" t="str">
        <f t="shared" si="15"/>
        <v>E000010120800001</v>
      </c>
      <c r="D209" t="str">
        <f>IF(Cases!K209="Y","2018-11-10","")</f>
        <v/>
      </c>
      <c r="E209" s="5" t="str">
        <f>IF(Cases!C209="Q","BANKKÁRTYA ELSZ",IF(OR(Cases!C209="A",Cases!C209="E",Cases!C209="B",Cases!C209="K",Cases!C209="M"),CONCATENATE(IF(B209="EB",Accounts!B$7,""),IF(B209="EL",Accounts!B$8,""),IF(AND(B209="OA",Cases!B209="3"),Accounts!B$8,""),IF(AND(B209="OA",Cases!B209="Z"),Accounts!B$7,"")),CONCATENATE(IF(B209="EB",Accounts!B$9,""),IF(B209="EL",Accounts!B$10,""),IF(AND(B209="OA",Cases!B209="3"),Accounts!B$10,""),IF(AND(B209="OA",Cases!B209="Z"),Accounts!B$9,""))))</f>
        <v>Electra számlatípus-művelettípus EUR</v>
      </c>
      <c r="F209" s="5" t="str">
        <f>IF(Cases!C209="Q","0983731042101",IF(OR(Cases!C209="A",Cases!C209="E",Cases!C209="B",Cases!C209="K",Cases!C209="M"),CONCATENATE(IF(B209="EB",Accounts!C$7,""),IF(B209="EL",Accounts!C$8,""),IF(AND(B209="OA",Cases!B209="3"),Accounts!C$8,""),IF(AND(B209="OA",Cases!B209="Z"),Accounts!C$7,"")),CONCATENATE(IF(B209="EB",Accounts!C$9,""),IF(B209="EL",Accounts!C$10,""),IF(AND(B209="OA",Cases!B209="3"),Accounts!C$10,""),IF(AND(B209="OA",Cases!B209="Z"),Accounts!C$9,""))))</f>
        <v>00021018F0119</v>
      </c>
      <c r="G209" t="s">
        <v>17</v>
      </c>
      <c r="H209" s="5" t="str">
        <f t="shared" si="16"/>
        <v>Electra számlatípus-művelettípus EUR</v>
      </c>
      <c r="I209" t="s">
        <v>18</v>
      </c>
      <c r="J209" t="str">
        <f t="shared" si="17"/>
        <v>E000010120800001</v>
      </c>
      <c r="K209" t="str">
        <f t="shared" si="18"/>
        <v>E000010120800001</v>
      </c>
      <c r="L209" s="2" t="s">
        <v>22</v>
      </c>
      <c r="M209" s="2" t="str">
        <f>IF(OR(Cases!C209="A",Cases!C209="C",Cases!C209="G",Cases!C209="J",Cases!C209="O"),"DV","DA")</f>
        <v>DA</v>
      </c>
      <c r="N209" t="s">
        <v>1207</v>
      </c>
      <c r="O209" t="str">
        <f>IF(OR(Cases!C209="A",Cases!C209="B",Cases!C209="C",Cases!C209="E",Cases!C209="F",Cases!C209="I",Cases!C209="J",Cases!C209="K",Cases!C209="L",Cases!C209="Q"),"EUR","HUF")</f>
        <v>EUR</v>
      </c>
      <c r="P209" s="5" t="str">
        <f t="shared" si="19"/>
        <v>1.3</v>
      </c>
      <c r="Q209" t="str">
        <f>IF(Cases!I209="Y","INTC","")</f>
        <v>INTC</v>
      </c>
      <c r="R209" t="str">
        <f>IF(OR(Cases!C209="K",Cases!C209="L"),IF(M209="DA",Accounts!B$1,CONCATENATE(
IF(B209="EB",Accounts!D$1,""
),IF(B209="EL",Accounts!F$1,""
),IF(AND(B209="OA",Cases!B209="3"),Accounts!F$1,""
),IF(AND(B209="OA",Cases!B209="Z"),Accounts!D$1,""
)
)
),IF(OR(Cases!C209="B",Cases!C209="I",Cases!C209="O",Cases!C209="J",Cases!C209="H"),IF(M209="DA",Accounts!B$4,CONCATENATE(
IF(B209="EB",Accounts!D$4,""
),IF(B209="EL",Accounts!F$4,""
),IF(AND(B209="OA",Cases!B209="3"),Accounts!F$4,""
),IF(AND(B209="OA",Cases!B209="Z"),Accounts!D$4,""
)
)
),IF(OR(Cases!C209="D",Cases!C209="G",Cases!C209="O",Cases!C209="H",Cases!C209="M",AND(Cases!D209="I",Cases!C209="C"),AND(Cases!D209="I",Cases!C209="F")),IF(M209="DA",Accounts!B$3,CONCATENATE(
IF(B209="EB",Accounts!D$3,""
),IF(B209="EL",Accounts!F$3,""
),IF(AND(B209="OA",Cases!B209="3"),Accounts!F$3,""
),IF(AND(B209="OA",Cases!B209="Z"),Accounts!D$3,""
)
)
),IF(M209="DA",Accounts!B$12,CONCATENATE(
IF(B209="EB",Accounts!D$12,""
),IF(B209="EL",Accounts!F$12,""
),IF(AND(B209="OA",Cases!B209="3"),Accounts!F$12,""
),IF(AND(B209="OA",Cases!B209="Z"),Accounts!D$12,""
)
)
)
)
))</f>
        <v>Bank kívüli Kedvezm.</v>
      </c>
      <c r="S209" t="str">
        <f>IF(OR(Cases!C209="K",Cases!C209="L"),IF(M209="DA",Accounts!C$1,CONCATENATE(
   IF(B209="EB",Accounts!E$1,""
   ),IF(B209="EL",Accounts!G$1,""
   ),IF(AND(B209="OA",Cases!B209="3"),Accounts!G$1,""
   ),IF(AND(B209="OA",Cases!B209="Z"),Accounts!E$1,""
   )
  )
 ),IF(OR(Cases!C209="B",Cases!C209="I",Cases!C209="O",Cases!C209="J",Cases!C209="H"),IF(M209="DA",Accounts!C$4,CONCATENATE(
   IF(B209="EB",Accounts!E$4,""
   ),IF(B209="EL",Accounts!G$4,""
   ),IF(AND(B209="OA",Cases!B209="3"),Accounts!G$4,""
   ),IF(AND(B209="OA",Cases!B209="Z"),Accounts!E$4,""
   )
  )
 ),IF(OR(Cases!C209="D",Cases!C209="G",Cases!C209="O",Cases!C209="H",Cases!C209="M",AND(Cases!D209="I",Cases!C209="C"),AND(Cases!D209="I",Cases!C209="F")),IF(M209="DA",Accounts!C$3,CONCATENATE(
   IF(B209="EB",Accounts!E$3,""
   ),IF(B209="EL",Accounts!G$3,""
   ),IF(AND(B209="OA",Cases!B209="3"),Accounts!G$3,""
   ),IF(AND(B209="OA",Cases!B209="Z"),Accounts!E$3,""
   )
  )
 ),IF(M209="DA",Accounts!C$12,CONCATENATE(
   IF(B209="EB",Accounts!E$12,""
   ),IF(B209="EL",Accounts!G$12,""
   ),IF(AND(B209="OA",Cases!B209="3"),Accounts!G$12,""
   ),IF(AND(B209="OA",Cases!B209="Z"),Accounts!E$12,""
   )
  )
 )
)
))</f>
        <v>HU71117490082015982100000000</v>
      </c>
      <c r="T209" t="str">
        <f>IF(Cases!F209="SHA","SLEV",IF(Cases!F209="OUR","DEBT",IF(Cases!F209="BEN","CRED","")))</f>
        <v>SLEV</v>
      </c>
      <c r="U209" s="5" t="str">
        <f>IF(Cases!H209="N","Instrukciók","")</f>
        <v>Instrukciók</v>
      </c>
      <c r="V209" s="5" t="str">
        <f>IF(Cases!E209="I","URGP","")</f>
        <v>URGP</v>
      </c>
      <c r="W209" t="str">
        <f>Cases!L209</f>
        <v>Közl-40L -Elektra/Ebank KKV-KötelezettSzla FCY-FCY Bankon kívül utalás-InterCompany-Sürgős/AzonKonv-KöltsVis Osztott</v>
      </c>
    </row>
    <row r="210" spans="1:23" x14ac:dyDescent="0.3">
      <c r="A210" t="str">
        <f>CONCATENATE(IF(B210="EB",CONCATENATE(IF(Cases!B210&lt;&gt;"7","EBNG","EBNL"),TEXT(Refszámok!$B$1+ROW()-2,"000000000000")),""),IF(B210="EL",CONCATENATE("E",TEXT(Refszámok!$B$2+ROW()-2,"0000000000"),"00001"),""),IF(B210="OA",CONCATENATE("EBNGOA",TEXT(Refszámok!$B$3+ROW()-2,"0000000000")),""))</f>
        <v>E000010120900001</v>
      </c>
      <c r="B210" t="str">
        <f>CONCATENATE(IF(Cases!B210="E","EL",""),IF(Cases!B210="B","EB",""),IF(Cases!B210="Q","EB",""),IF(Cases!B210="7","EB",""),IF(Cases!B210="Z","OA",""),IF(Cases!B210="3","OA",""))</f>
        <v>EL</v>
      </c>
      <c r="C210" t="str">
        <f t="shared" si="15"/>
        <v>E000010120900001</v>
      </c>
      <c r="D210" t="str">
        <f>IF(Cases!K210="Y","2018-11-10","")</f>
        <v/>
      </c>
      <c r="E210" s="5" t="str">
        <f>IF(Cases!C210="Q","BANKKÁRTYA ELSZ",IF(OR(Cases!C210="A",Cases!C210="E",Cases!C210="B",Cases!C210="K",Cases!C210="M"),CONCATENATE(IF(B210="EB",Accounts!B$7,""),IF(B210="EL",Accounts!B$8,""),IF(AND(B210="OA",Cases!B210="3"),Accounts!B$8,""),IF(AND(B210="OA",Cases!B210="Z"),Accounts!B$7,"")),CONCATENATE(IF(B210="EB",Accounts!B$9,""),IF(B210="EL",Accounts!B$10,""),IF(AND(B210="OA",Cases!B210="3"),Accounts!B$10,""),IF(AND(B210="OA",Cases!B210="Z"),Accounts!B$9,""))))</f>
        <v>Electra számlatípus-művelettípus EUR</v>
      </c>
      <c r="F210" s="5" t="str">
        <f>IF(Cases!C210="Q","0983731042101",IF(OR(Cases!C210="A",Cases!C210="E",Cases!C210="B",Cases!C210="K",Cases!C210="M"),CONCATENATE(IF(B210="EB",Accounts!C$7,""),IF(B210="EL",Accounts!C$8,""),IF(AND(B210="OA",Cases!B210="3"),Accounts!C$8,""),IF(AND(B210="OA",Cases!B210="Z"),Accounts!C$7,"")),CONCATENATE(IF(B210="EB",Accounts!C$9,""),IF(B210="EL",Accounts!C$10,""),IF(AND(B210="OA",Cases!B210="3"),Accounts!C$10,""),IF(AND(B210="OA",Cases!B210="Z"),Accounts!C$9,""))))</f>
        <v>00021018F0119</v>
      </c>
      <c r="G210" t="s">
        <v>17</v>
      </c>
      <c r="H210" s="5" t="str">
        <f t="shared" si="16"/>
        <v>Electra számlatípus-művelettípus EUR</v>
      </c>
      <c r="I210" t="s">
        <v>18</v>
      </c>
      <c r="J210" t="str">
        <f t="shared" si="17"/>
        <v>E000010120900001</v>
      </c>
      <c r="K210" t="str">
        <f t="shared" si="18"/>
        <v>E000010120900001</v>
      </c>
      <c r="L210" s="2" t="s">
        <v>22</v>
      </c>
      <c r="M210" s="2" t="str">
        <f>IF(OR(Cases!C210="A",Cases!C210="C",Cases!C210="G",Cases!C210="J",Cases!C210="O"),"DV","DA")</f>
        <v>DA</v>
      </c>
      <c r="N210" t="s">
        <v>1207</v>
      </c>
      <c r="O210" t="str">
        <f>IF(OR(Cases!C210="A",Cases!C210="B",Cases!C210="C",Cases!C210="E",Cases!C210="F",Cases!C210="I",Cases!C210="J",Cases!C210="K",Cases!C210="L",Cases!C210="Q"),"EUR","HUF")</f>
        <v>EUR</v>
      </c>
      <c r="P210" s="5" t="str">
        <f t="shared" si="19"/>
        <v>1.3</v>
      </c>
      <c r="Q210" t="str">
        <f>IF(Cases!I210="Y","INTC","")</f>
        <v>INTC</v>
      </c>
      <c r="R210" t="str">
        <f>IF(OR(Cases!C210="K",Cases!C210="L"),IF(M210="DA",Accounts!B$1,CONCATENATE(
IF(B210="EB",Accounts!D$1,""
),IF(B210="EL",Accounts!F$1,""
),IF(AND(B210="OA",Cases!B210="3"),Accounts!F$1,""
),IF(AND(B210="OA",Cases!B210="Z"),Accounts!D$1,""
)
)
),IF(OR(Cases!C210="B",Cases!C210="I",Cases!C210="O",Cases!C210="J",Cases!C210="H"),IF(M210="DA",Accounts!B$4,CONCATENATE(
IF(B210="EB",Accounts!D$4,""
),IF(B210="EL",Accounts!F$4,""
),IF(AND(B210="OA",Cases!B210="3"),Accounts!F$4,""
),IF(AND(B210="OA",Cases!B210="Z"),Accounts!D$4,""
)
)
),IF(OR(Cases!C210="D",Cases!C210="G",Cases!C210="O",Cases!C210="H",Cases!C210="M",AND(Cases!D210="I",Cases!C210="C"),AND(Cases!D210="I",Cases!C210="F")),IF(M210="DA",Accounts!B$3,CONCATENATE(
IF(B210="EB",Accounts!D$3,""
),IF(B210="EL",Accounts!F$3,""
),IF(AND(B210="OA",Cases!B210="3"),Accounts!F$3,""
),IF(AND(B210="OA",Cases!B210="Z"),Accounts!D$3,""
)
)
),IF(M210="DA",Accounts!B$12,CONCATENATE(
IF(B210="EB",Accounts!D$12,""
),IF(B210="EL",Accounts!F$12,""
),IF(AND(B210="OA",Cases!B210="3"),Accounts!F$12,""
),IF(AND(B210="OA",Cases!B210="Z"),Accounts!D$12,""
)
)
)
)
))</f>
        <v>Bank kívüli Kedvezm.</v>
      </c>
      <c r="S210" t="str">
        <f>IF(OR(Cases!C210="K",Cases!C210="L"),IF(M210="DA",Accounts!C$1,CONCATENATE(
   IF(B210="EB",Accounts!E$1,""
   ),IF(B210="EL",Accounts!G$1,""
   ),IF(AND(B210="OA",Cases!B210="3"),Accounts!G$1,""
   ),IF(AND(B210="OA",Cases!B210="Z"),Accounts!E$1,""
   )
  )
 ),IF(OR(Cases!C210="B",Cases!C210="I",Cases!C210="O",Cases!C210="J",Cases!C210="H"),IF(M210="DA",Accounts!C$4,CONCATENATE(
   IF(B210="EB",Accounts!E$4,""
   ),IF(B210="EL",Accounts!G$4,""
   ),IF(AND(B210="OA",Cases!B210="3"),Accounts!G$4,""
   ),IF(AND(B210="OA",Cases!B210="Z"),Accounts!E$4,""
   )
  )
 ),IF(OR(Cases!C210="D",Cases!C210="G",Cases!C210="O",Cases!C210="H",Cases!C210="M",AND(Cases!D210="I",Cases!C210="C"),AND(Cases!D210="I",Cases!C210="F")),IF(M210="DA",Accounts!C$3,CONCATENATE(
   IF(B210="EB",Accounts!E$3,""
   ),IF(B210="EL",Accounts!G$3,""
   ),IF(AND(B210="OA",Cases!B210="3"),Accounts!G$3,""
   ),IF(AND(B210="OA",Cases!B210="Z"),Accounts!E$3,""
   )
  )
 ),IF(M210="DA",Accounts!C$12,CONCATENATE(
   IF(B210="EB",Accounts!E$12,""
   ),IF(B210="EL",Accounts!G$12,""
   ),IF(AND(B210="OA",Cases!B210="3"),Accounts!G$12,""
   ),IF(AND(B210="OA",Cases!B210="Z"),Accounts!E$12,""
   )
  )
 )
)
))</f>
        <v>HU71117490082015982100000000</v>
      </c>
      <c r="T210" t="str">
        <f>IF(Cases!F210="SHA","SLEV",IF(Cases!F210="OUR","DEBT",IF(Cases!F210="BEN","CRED","")))</f>
        <v>DEBT</v>
      </c>
      <c r="U210" s="5" t="str">
        <f>IF(Cases!H210="N","Instrukciók","")</f>
        <v>Instrukciók</v>
      </c>
      <c r="V210" s="5" t="str">
        <f>IF(Cases!E210="I","URGP","")</f>
        <v>URGP</v>
      </c>
      <c r="W210" t="str">
        <f>Cases!L210</f>
        <v>Közl-40M -Elektra/Ebank KKV-KötelezettSzla FCY-FCY Bankon kívül utalás-InterCompany-Sürgős/AzonKonv-KöltsVis Indító</v>
      </c>
    </row>
    <row r="211" spans="1:23" x14ac:dyDescent="0.3">
      <c r="A211" t="str">
        <f>CONCATENATE(IF(B211="EB",CONCATENATE(IF(Cases!B211&lt;&gt;"7","EBNG","EBNL"),TEXT(Refszámok!$B$1+ROW()-2,"000000000000")),""),IF(B211="EL",CONCATENATE("E",TEXT(Refszámok!$B$2+ROW()-2,"0000000000"),"00001"),""),IF(B211="OA",CONCATENATE("EBNGOA",TEXT(Refszámok!$B$3+ROW()-2,"0000000000")),""))</f>
        <v>E000010121000001</v>
      </c>
      <c r="B211" t="str">
        <f>CONCATENATE(IF(Cases!B211="E","EL",""),IF(Cases!B211="B","EB",""),IF(Cases!B211="Q","EB",""),IF(Cases!B211="7","EB",""),IF(Cases!B211="Z","OA",""),IF(Cases!B211="3","OA",""))</f>
        <v>EL</v>
      </c>
      <c r="C211" t="str">
        <f t="shared" si="15"/>
        <v>E000010121000001</v>
      </c>
      <c r="D211" t="str">
        <f>IF(Cases!K211="Y","2018-11-10","")</f>
        <v/>
      </c>
      <c r="E211" s="5" t="str">
        <f>IF(Cases!C211="Q","BANKKÁRTYA ELSZ",IF(OR(Cases!C211="A",Cases!C211="E",Cases!C211="B",Cases!C211="K",Cases!C211="M"),CONCATENATE(IF(B211="EB",Accounts!B$7,""),IF(B211="EL",Accounts!B$8,""),IF(AND(B211="OA",Cases!B211="3"),Accounts!B$8,""),IF(AND(B211="OA",Cases!B211="Z"),Accounts!B$7,"")),CONCATENATE(IF(B211="EB",Accounts!B$9,""),IF(B211="EL",Accounts!B$10,""),IF(AND(B211="OA",Cases!B211="3"),Accounts!B$10,""),IF(AND(B211="OA",Cases!B211="Z"),Accounts!B$9,""))))</f>
        <v>Electra számlatípus-művelettípus EUR</v>
      </c>
      <c r="F211" s="5" t="str">
        <f>IF(Cases!C211="Q","0983731042101",IF(OR(Cases!C211="A",Cases!C211="E",Cases!C211="B",Cases!C211="K",Cases!C211="M"),CONCATENATE(IF(B211="EB",Accounts!C$7,""),IF(B211="EL",Accounts!C$8,""),IF(AND(B211="OA",Cases!B211="3"),Accounts!C$8,""),IF(AND(B211="OA",Cases!B211="Z"),Accounts!C$7,"")),CONCATENATE(IF(B211="EB",Accounts!C$9,""),IF(B211="EL",Accounts!C$10,""),IF(AND(B211="OA",Cases!B211="3"),Accounts!C$10,""),IF(AND(B211="OA",Cases!B211="Z"),Accounts!C$9,""))))</f>
        <v>00021018F0119</v>
      </c>
      <c r="G211" t="s">
        <v>17</v>
      </c>
      <c r="H211" s="5" t="str">
        <f t="shared" si="16"/>
        <v>Electra számlatípus-művelettípus EUR</v>
      </c>
      <c r="I211" t="s">
        <v>18</v>
      </c>
      <c r="J211" t="str">
        <f t="shared" si="17"/>
        <v>E000010121000001</v>
      </c>
      <c r="K211" t="str">
        <f t="shared" si="18"/>
        <v>E000010121000001</v>
      </c>
      <c r="L211" s="2" t="s">
        <v>22</v>
      </c>
      <c r="M211" s="2" t="str">
        <f>IF(OR(Cases!C211="A",Cases!C211="C",Cases!C211="G",Cases!C211="J",Cases!C211="O"),"DV","DA")</f>
        <v>DA</v>
      </c>
      <c r="N211" t="s">
        <v>1207</v>
      </c>
      <c r="O211" t="str">
        <f>IF(OR(Cases!C211="A",Cases!C211="B",Cases!C211="C",Cases!C211="E",Cases!C211="F",Cases!C211="I",Cases!C211="J",Cases!C211="K",Cases!C211="L",Cases!C211="Q"),"EUR","HUF")</f>
        <v>EUR</v>
      </c>
      <c r="P211" s="5" t="str">
        <f t="shared" si="19"/>
        <v>1.3</v>
      </c>
      <c r="Q211" t="str">
        <f>IF(Cases!I211="Y","INTC","")</f>
        <v>INTC</v>
      </c>
      <c r="R211" t="str">
        <f>IF(OR(Cases!C211="K",Cases!C211="L"),IF(M211="DA",Accounts!B$1,CONCATENATE(
IF(B211="EB",Accounts!D$1,""
),IF(B211="EL",Accounts!F$1,""
),IF(AND(B211="OA",Cases!B211="3"),Accounts!F$1,""
),IF(AND(B211="OA",Cases!B211="Z"),Accounts!D$1,""
)
)
),IF(OR(Cases!C211="B",Cases!C211="I",Cases!C211="O",Cases!C211="J",Cases!C211="H"),IF(M211="DA",Accounts!B$4,CONCATENATE(
IF(B211="EB",Accounts!D$4,""
),IF(B211="EL",Accounts!F$4,""
),IF(AND(B211="OA",Cases!B211="3"),Accounts!F$4,""
),IF(AND(B211="OA",Cases!B211="Z"),Accounts!D$4,""
)
)
),IF(OR(Cases!C211="D",Cases!C211="G",Cases!C211="O",Cases!C211="H",Cases!C211="M",AND(Cases!D211="I",Cases!C211="C"),AND(Cases!D211="I",Cases!C211="F")),IF(M211="DA",Accounts!B$3,CONCATENATE(
IF(B211="EB",Accounts!D$3,""
),IF(B211="EL",Accounts!F$3,""
),IF(AND(B211="OA",Cases!B211="3"),Accounts!F$3,""
),IF(AND(B211="OA",Cases!B211="Z"),Accounts!D$3,""
)
)
),IF(M211="DA",Accounts!B$12,CONCATENATE(
IF(B211="EB",Accounts!D$12,""
),IF(B211="EL",Accounts!F$12,""
),IF(AND(B211="OA",Cases!B211="3"),Accounts!F$12,""
),IF(AND(B211="OA",Cases!B211="Z"),Accounts!D$12,""
)
)
)
)
))</f>
        <v>Bank kívüli Kedvezm.</v>
      </c>
      <c r="S211" t="str">
        <f>IF(OR(Cases!C211="K",Cases!C211="L"),IF(M211="DA",Accounts!C$1,CONCATENATE(
   IF(B211="EB",Accounts!E$1,""
   ),IF(B211="EL",Accounts!G$1,""
   ),IF(AND(B211="OA",Cases!B211="3"),Accounts!G$1,""
   ),IF(AND(B211="OA",Cases!B211="Z"),Accounts!E$1,""
   )
  )
 ),IF(OR(Cases!C211="B",Cases!C211="I",Cases!C211="O",Cases!C211="J",Cases!C211="H"),IF(M211="DA",Accounts!C$4,CONCATENATE(
   IF(B211="EB",Accounts!E$4,""
   ),IF(B211="EL",Accounts!G$4,""
   ),IF(AND(B211="OA",Cases!B211="3"),Accounts!G$4,""
   ),IF(AND(B211="OA",Cases!B211="Z"),Accounts!E$4,""
   )
  )
 ),IF(OR(Cases!C211="D",Cases!C211="G",Cases!C211="O",Cases!C211="H",Cases!C211="M",AND(Cases!D211="I",Cases!C211="C"),AND(Cases!D211="I",Cases!C211="F")),IF(M211="DA",Accounts!C$3,CONCATENATE(
   IF(B211="EB",Accounts!E$3,""
   ),IF(B211="EL",Accounts!G$3,""
   ),IF(AND(B211="OA",Cases!B211="3"),Accounts!G$3,""
   ),IF(AND(B211="OA",Cases!B211="Z"),Accounts!E$3,""
   )
  )
 ),IF(M211="DA",Accounts!C$12,CONCATENATE(
   IF(B211="EB",Accounts!E$12,""
   ),IF(B211="EL",Accounts!G$12,""
   ),IF(AND(B211="OA",Cases!B211="3"),Accounts!G$12,""
   ),IF(AND(B211="OA",Cases!B211="Z"),Accounts!E$12,""
   )
  )
 )
)
))</f>
        <v>HU71117490082015982100000000</v>
      </c>
      <c r="T211" t="str">
        <f>IF(Cases!F211="SHA","SLEV",IF(Cases!F211="OUR","DEBT",IF(Cases!F211="BEN","CRED","")))</f>
        <v>CRED</v>
      </c>
      <c r="U211" s="5" t="str">
        <f>IF(Cases!H211="N","Instrukciók","")</f>
        <v>Instrukciók</v>
      </c>
      <c r="V211" s="5" t="str">
        <f>IF(Cases!E211="I","URGP","")</f>
        <v>URGP</v>
      </c>
      <c r="W211" t="str">
        <f>Cases!L211</f>
        <v>Közl-40N -Elektra/Ebank KKV-KötelezettSzla FCY-FCY Bankon kívül utalás-InterCompany-Sürgős/AzonKonv-KöltsVis Kedvezm</v>
      </c>
    </row>
    <row r="212" spans="1:23" x14ac:dyDescent="0.3">
      <c r="A212" t="str">
        <f>CONCATENATE(IF(B212="EB",CONCATENATE(IF(Cases!B212&lt;&gt;"7","EBNG","EBNL"),TEXT(Refszámok!$B$1+ROW()-2,"000000000000")),""),IF(B212="EL",CONCATENATE("E",TEXT(Refszámok!$B$2+ROW()-2,"0000000000"),"00001"),""),IF(B212="OA",CONCATENATE("EBNGOA",TEXT(Refszámok!$B$3+ROW()-2,"0000000000")),""))</f>
        <v>EBNG000000901211</v>
      </c>
      <c r="B212" t="str">
        <f>CONCATENATE(IF(Cases!B212="E","EL",""),IF(Cases!B212="B","EB",""),IF(Cases!B212="Q","EB",""),IF(Cases!B212="7","EB",""),IF(Cases!B212="Z","OA",""),IF(Cases!B212="3","OA",""))</f>
        <v>EB</v>
      </c>
      <c r="C212" t="str">
        <f t="shared" si="15"/>
        <v>EBNG000000901211</v>
      </c>
      <c r="D212" t="str">
        <f>IF(Cases!K212="Y","2018-11-10","")</f>
        <v/>
      </c>
      <c r="E212" s="5" t="str">
        <f>IF(Cases!C212="Q","BANKKÁRTYA ELSZ",IF(OR(Cases!C212="A",Cases!C212="E",Cases!C212="B",Cases!C212="K",Cases!C212="M"),CONCATENATE(IF(B212="EB",Accounts!B$7,""),IF(B212="EL",Accounts!B$8,""),IF(AND(B212="OA",Cases!B212="3"),Accounts!B$8,""),IF(AND(B212="OA",Cases!B212="Z"),Accounts!B$7,"")),CONCATENATE(IF(B212="EB",Accounts!B$9,""),IF(B212="EL",Accounts!B$10,""),IF(AND(B212="OA",Cases!B212="3"),Accounts!B$10,""),IF(AND(B212="OA",Cases!B212="Z"),Accounts!B$9,""))))</f>
        <v>KALOCZKAY JNÉ EUR</v>
      </c>
      <c r="F212" s="5" t="str">
        <f>IF(Cases!C212="Q","0983731042101",IF(OR(Cases!C212="A",Cases!C212="E",Cases!C212="B",Cases!C212="K",Cases!C212="M"),CONCATENATE(IF(B212="EB",Accounts!C$7,""),IF(B212="EL",Accounts!C$8,""),IF(AND(B212="OA",Cases!B212="3"),Accounts!C$8,""),IF(AND(B212="OA",Cases!B212="Z"),Accounts!C$7,"")),CONCATENATE(IF(B212="EB",Accounts!C$9,""),IF(B212="EL",Accounts!C$10,""),IF(AND(B212="OA",Cases!B212="3"),Accounts!C$10,""),IF(AND(B212="OA",Cases!B212="Z"),Accounts!C$9,""))))</f>
        <v>0002G94287102</v>
      </c>
      <c r="G212" t="s">
        <v>17</v>
      </c>
      <c r="H212" s="5" t="str">
        <f t="shared" si="16"/>
        <v>KALOCZKAY JNÉ EUR</v>
      </c>
      <c r="I212" t="s">
        <v>18</v>
      </c>
      <c r="J212" t="str">
        <f t="shared" si="17"/>
        <v>EBNG000000901211</v>
      </c>
      <c r="K212" t="str">
        <f t="shared" si="18"/>
        <v>EBNG000000901211</v>
      </c>
      <c r="L212" s="2" t="s">
        <v>22</v>
      </c>
      <c r="M212" s="2" t="str">
        <f>IF(OR(Cases!C212="A",Cases!C212="C",Cases!C212="G",Cases!C212="J",Cases!C212="O"),"DV","DA")</f>
        <v>DA</v>
      </c>
      <c r="N212" t="s">
        <v>1207</v>
      </c>
      <c r="O212" t="str">
        <f>IF(OR(Cases!C212="A",Cases!C212="B",Cases!C212="C",Cases!C212="E",Cases!C212="F",Cases!C212="I",Cases!C212="J",Cases!C212="K",Cases!C212="L",Cases!C212="Q"),"EUR","HUF")</f>
        <v>EUR</v>
      </c>
      <c r="P212" s="5" t="str">
        <f t="shared" si="19"/>
        <v>1.3</v>
      </c>
      <c r="Q212" t="str">
        <f>IF(Cases!I212="Y","INTC","")</f>
        <v/>
      </c>
      <c r="R212" t="str">
        <f>IF(OR(Cases!C212="K",Cases!C212="L"),IF(M212="DA",Accounts!B$1,CONCATENATE(
IF(B212="EB",Accounts!D$1,""
),IF(B212="EL",Accounts!F$1,""
),IF(AND(B212="OA",Cases!B212="3"),Accounts!F$1,""
),IF(AND(B212="OA",Cases!B212="Z"),Accounts!D$1,""
)
)
),IF(OR(Cases!C212="B",Cases!C212="I",Cases!C212="O",Cases!C212="J",Cases!C212="H"),IF(M212="DA",Accounts!B$4,CONCATENATE(
IF(B212="EB",Accounts!D$4,""
),IF(B212="EL",Accounts!F$4,""
),IF(AND(B212="OA",Cases!B212="3"),Accounts!F$4,""
),IF(AND(B212="OA",Cases!B212="Z"),Accounts!D$4,""
)
)
),IF(OR(Cases!C212="D",Cases!C212="G",Cases!C212="O",Cases!C212="H",Cases!C212="M",AND(Cases!D212="I",Cases!C212="C"),AND(Cases!D212="I",Cases!C212="F")),IF(M212="DA",Accounts!B$3,CONCATENATE(
IF(B212="EB",Accounts!D$3,""
),IF(B212="EL",Accounts!F$3,""
),IF(AND(B212="OA",Cases!B212="3"),Accounts!F$3,""
),IF(AND(B212="OA",Cases!B212="Z"),Accounts!D$3,""
)
)
),IF(M212="DA",Accounts!B$12,CONCATENATE(
IF(B212="EB",Accounts!D$12,""
),IF(B212="EL",Accounts!F$12,""
),IF(AND(B212="OA",Cases!B212="3"),Accounts!F$12,""
),IF(AND(B212="OA",Cases!B212="Z"),Accounts!D$12,""
)
)
)
)
))</f>
        <v>UPC Magyarország</v>
      </c>
      <c r="S212" t="str">
        <f>IF(OR(Cases!C212="K",Cases!C212="L"),IF(M212="DA",Accounts!C$1,CONCATENATE(
   IF(B212="EB",Accounts!E$1,""
   ),IF(B212="EL",Accounts!G$1,""
   ),IF(AND(B212="OA",Cases!B212="3"),Accounts!G$1,""
   ),IF(AND(B212="OA",Cases!B212="Z"),Accounts!E$1,""
   )
  )
 ),IF(OR(Cases!C212="B",Cases!C212="I",Cases!C212="O",Cases!C212="J",Cases!C212="H"),IF(M212="DA",Accounts!C$4,CONCATENATE(
   IF(B212="EB",Accounts!E$4,""
   ),IF(B212="EL",Accounts!G$4,""
   ),IF(AND(B212="OA",Cases!B212="3"),Accounts!G$4,""
   ),IF(AND(B212="OA",Cases!B212="Z"),Accounts!E$4,""
   )
  )
 ),IF(OR(Cases!C212="D",Cases!C212="G",Cases!C212="O",Cases!C212="H",Cases!C212="M",AND(Cases!D212="I",Cases!C212="C"),AND(Cases!D212="I",Cases!C212="F")),IF(M212="DA",Accounts!C$3,CONCATENATE(
   IF(B212="EB",Accounts!E$3,""
   ),IF(B212="EL",Accounts!G$3,""
   ),IF(AND(B212="OA",Cases!B212="3"),Accounts!G$3,""
   ),IF(AND(B212="OA",Cases!B212="Z"),Accounts!E$3,""
   )
  )
 ),IF(M212="DA",Accounts!C$12,CONCATENATE(
   IF(B212="EB",Accounts!E$12,""
   ),IF(B212="EL",Accounts!G$12,""
   ),IF(AND(B212="OA",Cases!B212="3"),Accounts!G$12,""
   ),IF(AND(B212="OA",Cases!B212="Z"),Accounts!E$12,""
   )
  )
 )
)
))</f>
        <v>HU78104100220021994330000100</v>
      </c>
      <c r="T212" t="str">
        <f>IF(Cases!F212="SHA","SLEV",IF(Cases!F212="OUR","DEBT",IF(Cases!F212="BEN","CRED","")))</f>
        <v/>
      </c>
      <c r="U212" s="5" t="str">
        <f>IF(Cases!H212="N","Instrukciók","")</f>
        <v/>
      </c>
      <c r="V212" s="5" t="str">
        <f>IF(Cases!E212="I","URGP","")</f>
        <v>URGP</v>
      </c>
      <c r="W212" t="str">
        <f>Cases!L212</f>
        <v>Közl-184 -Elektra/Ebank Zeus célszámla-KötelezettSzla FCY-FCY-Bankon belüli átutalás-Sürgős/AzonKonv-EgyediÁrf/NonSTP-KöltsVis Nincs</v>
      </c>
    </row>
    <row r="213" spans="1:23" x14ac:dyDescent="0.3">
      <c r="A213" t="str">
        <f>CONCATENATE(IF(B213="EB",CONCATENATE(IF(Cases!B213&lt;&gt;"7","EBNG","EBNL"),TEXT(Refszámok!$B$1+ROW()-2,"000000000000")),""),IF(B213="EL",CONCATENATE("E",TEXT(Refszámok!$B$2+ROW()-2,"0000000000"),"00001"),""),IF(B213="OA",CONCATENATE("EBNGOA",TEXT(Refszámok!$B$3+ROW()-2,"0000000000")),""))</f>
        <v>EBNG000000901212</v>
      </c>
      <c r="B213" t="str">
        <f>CONCATENATE(IF(Cases!B213="E","EL",""),IF(Cases!B213="B","EB",""),IF(Cases!B213="Q","EB",""),IF(Cases!B213="7","EB",""),IF(Cases!B213="Z","OA",""),IF(Cases!B213="3","OA",""))</f>
        <v>EB</v>
      </c>
      <c r="C213" t="str">
        <f t="shared" si="15"/>
        <v>EBNG000000901212</v>
      </c>
      <c r="D213" t="str">
        <f>IF(Cases!K213="Y","2018-11-10","")</f>
        <v/>
      </c>
      <c r="E213" s="5" t="str">
        <f>IF(Cases!C213="Q","BANKKÁRTYA ELSZ",IF(OR(Cases!C213="A",Cases!C213="E",Cases!C213="B",Cases!C213="K",Cases!C213="M"),CONCATENATE(IF(B213="EB",Accounts!B$7,""),IF(B213="EL",Accounts!B$8,""),IF(AND(B213="OA",Cases!B213="3"),Accounts!B$8,""),IF(AND(B213="OA",Cases!B213="Z"),Accounts!B$7,"")),CONCATENATE(IF(B213="EB",Accounts!B$9,""),IF(B213="EL",Accounts!B$10,""),IF(AND(B213="OA",Cases!B213="3"),Accounts!B$10,""),IF(AND(B213="OA",Cases!B213="Z"),Accounts!B$9,""))))</f>
        <v>KALOCZKAY JNÉ EUR</v>
      </c>
      <c r="F213" s="5" t="str">
        <f>IF(Cases!C213="Q","0983731042101",IF(OR(Cases!C213="A",Cases!C213="E",Cases!C213="B",Cases!C213="K",Cases!C213="M"),CONCATENATE(IF(B213="EB",Accounts!C$7,""),IF(B213="EL",Accounts!C$8,""),IF(AND(B213="OA",Cases!B213="3"),Accounts!C$8,""),IF(AND(B213="OA",Cases!B213="Z"),Accounts!C$7,"")),CONCATENATE(IF(B213="EB",Accounts!C$9,""),IF(B213="EL",Accounts!C$10,""),IF(AND(B213="OA",Cases!B213="3"),Accounts!C$10,""),IF(AND(B213="OA",Cases!B213="Z"),Accounts!C$9,""))))</f>
        <v>0002G94287102</v>
      </c>
      <c r="G213" t="s">
        <v>17</v>
      </c>
      <c r="H213" s="5" t="str">
        <f t="shared" si="16"/>
        <v>KALOCZKAY JNÉ EUR</v>
      </c>
      <c r="I213" t="s">
        <v>18</v>
      </c>
      <c r="J213" t="str">
        <f t="shared" si="17"/>
        <v>EBNG000000901212</v>
      </c>
      <c r="K213" t="str">
        <f t="shared" si="18"/>
        <v>EBNG000000901212</v>
      </c>
      <c r="L213" s="2" t="s">
        <v>22</v>
      </c>
      <c r="M213" s="2" t="str">
        <f>IF(OR(Cases!C213="A",Cases!C213="C",Cases!C213="G",Cases!C213="J",Cases!C213="O"),"DV","DA")</f>
        <v>DA</v>
      </c>
      <c r="N213" t="s">
        <v>1207</v>
      </c>
      <c r="O213" t="str">
        <f>IF(OR(Cases!C213="A",Cases!C213="B",Cases!C213="C",Cases!C213="E",Cases!C213="F",Cases!C213="I",Cases!C213="J",Cases!C213="K",Cases!C213="L",Cases!C213="Q"),"EUR","HUF")</f>
        <v>EUR</v>
      </c>
      <c r="P213" s="5" t="str">
        <f t="shared" si="19"/>
        <v>1.3</v>
      </c>
      <c r="Q213" t="str">
        <f>IF(Cases!I213="Y","INTC","")</f>
        <v/>
      </c>
      <c r="R213" t="str">
        <f>IF(OR(Cases!C213="K",Cases!C213="L"),IF(M213="DA",Accounts!B$1,CONCATENATE(
IF(B213="EB",Accounts!D$1,""
),IF(B213="EL",Accounts!F$1,""
),IF(AND(B213="OA",Cases!B213="3"),Accounts!F$1,""
),IF(AND(B213="OA",Cases!B213="Z"),Accounts!D$1,""
)
)
),IF(OR(Cases!C213="B",Cases!C213="I",Cases!C213="O",Cases!C213="J",Cases!C213="H"),IF(M213="DA",Accounts!B$4,CONCATENATE(
IF(B213="EB",Accounts!D$4,""
),IF(B213="EL",Accounts!F$4,""
),IF(AND(B213="OA",Cases!B213="3"),Accounts!F$4,""
),IF(AND(B213="OA",Cases!B213="Z"),Accounts!D$4,""
)
)
),IF(OR(Cases!C213="D",Cases!C213="G",Cases!C213="O",Cases!C213="H",Cases!C213="M",AND(Cases!D213="I",Cases!C213="C"),AND(Cases!D213="I",Cases!C213="F")),IF(M213="DA",Accounts!B$3,CONCATENATE(
IF(B213="EB",Accounts!D$3,""
),IF(B213="EL",Accounts!F$3,""
),IF(AND(B213="OA",Cases!B213="3"),Accounts!F$3,""
),IF(AND(B213="OA",Cases!B213="Z"),Accounts!D$3,""
)
)
),IF(M213="DA",Accounts!B$12,CONCATENATE(
IF(B213="EB",Accounts!D$12,""
),IF(B213="EL",Accounts!F$12,""
),IF(AND(B213="OA",Cases!B213="3"),Accounts!F$12,""
),IF(AND(B213="OA",Cases!B213="Z"),Accounts!D$12,""
)
)
)
)
))</f>
        <v>UPC Magyarország</v>
      </c>
      <c r="S213" t="str">
        <f>IF(OR(Cases!C213="K",Cases!C213="L"),IF(M213="DA",Accounts!C$1,CONCATENATE(
   IF(B213="EB",Accounts!E$1,""
   ),IF(B213="EL",Accounts!G$1,""
   ),IF(AND(B213="OA",Cases!B213="3"),Accounts!G$1,""
   ),IF(AND(B213="OA",Cases!B213="Z"),Accounts!E$1,""
   )
  )
 ),IF(OR(Cases!C213="B",Cases!C213="I",Cases!C213="O",Cases!C213="J",Cases!C213="H"),IF(M213="DA",Accounts!C$4,CONCATENATE(
   IF(B213="EB",Accounts!E$4,""
   ),IF(B213="EL",Accounts!G$4,""
   ),IF(AND(B213="OA",Cases!B213="3"),Accounts!G$4,""
   ),IF(AND(B213="OA",Cases!B213="Z"),Accounts!E$4,""
   )
  )
 ),IF(OR(Cases!C213="D",Cases!C213="G",Cases!C213="O",Cases!C213="H",Cases!C213="M",AND(Cases!D213="I",Cases!C213="C"),AND(Cases!D213="I",Cases!C213="F")),IF(M213="DA",Accounts!C$3,CONCATENATE(
   IF(B213="EB",Accounts!E$3,""
   ),IF(B213="EL",Accounts!G$3,""
   ),IF(AND(B213="OA",Cases!B213="3"),Accounts!G$3,""
   ),IF(AND(B213="OA",Cases!B213="Z"),Accounts!E$3,""
   )
  )
 ),IF(M213="DA",Accounts!C$12,CONCATENATE(
   IF(B213="EB",Accounts!E$12,""
   ),IF(B213="EL",Accounts!G$12,""
   ),IF(AND(B213="OA",Cases!B213="3"),Accounts!G$12,""
   ),IF(AND(B213="OA",Cases!B213="Z"),Accounts!E$12,""
   )
  )
 )
)
))</f>
        <v>HU78104100220021994330000100</v>
      </c>
      <c r="T213" t="str">
        <f>IF(Cases!F213="SHA","SLEV",IF(Cases!F213="OUR","DEBT",IF(Cases!F213="BEN","CRED","")))</f>
        <v/>
      </c>
      <c r="U213" s="5" t="str">
        <f>IF(Cases!H213="N","Instrukciók","")</f>
        <v/>
      </c>
      <c r="V213" s="5" t="str">
        <f>IF(Cases!E213="I","URGP","")</f>
        <v/>
      </c>
      <c r="W213" t="str">
        <f>Cases!L213</f>
        <v>Közl-184 -Elektra/Ebank Zeus célszámla-KötelezettSzla FCY-FCY-Bankon belüli átutalás-EgyediÁrf/NonSTP-KöltsVis Nincs</v>
      </c>
    </row>
    <row r="214" spans="1:23" x14ac:dyDescent="0.3">
      <c r="A214" t="str">
        <f>CONCATENATE(IF(B214="EB",CONCATENATE(IF(Cases!B214&lt;&gt;"7","EBNG","EBNL"),TEXT(Refszámok!$B$1+ROW()-2,"000000000000")),""),IF(B214="EL",CONCATENATE("E",TEXT(Refszámok!$B$2+ROW()-2,"0000000000"),"00001"),""),IF(B214="OA",CONCATENATE("EBNGOA",TEXT(Refszámok!$B$3+ROW()-2,"0000000000")),""))</f>
        <v>EBNG000000901213</v>
      </c>
      <c r="B214" t="str">
        <f>CONCATENATE(IF(Cases!B214="E","EL",""),IF(Cases!B214="B","EB",""),IF(Cases!B214="Q","EB",""),IF(Cases!B214="7","EB",""),IF(Cases!B214="Z","OA",""),IF(Cases!B214="3","OA",""))</f>
        <v>EB</v>
      </c>
      <c r="C214" t="str">
        <f t="shared" si="15"/>
        <v>EBNG000000901213</v>
      </c>
      <c r="D214" t="str">
        <f>IF(Cases!K214="Y","2018-11-10","")</f>
        <v/>
      </c>
      <c r="E214" s="5" t="str">
        <f>IF(Cases!C214="Q","BANKKÁRTYA ELSZ",IF(OR(Cases!C214="A",Cases!C214="E",Cases!C214="B",Cases!C214="K",Cases!C214="M"),CONCATENATE(IF(B214="EB",Accounts!B$7,""),IF(B214="EL",Accounts!B$8,""),IF(AND(B214="OA",Cases!B214="3"),Accounts!B$8,""),IF(AND(B214="OA",Cases!B214="Z"),Accounts!B$7,"")),CONCATENATE(IF(B214="EB",Accounts!B$9,""),IF(B214="EL",Accounts!B$10,""),IF(AND(B214="OA",Cases!B214="3"),Accounts!B$10,""),IF(AND(B214="OA",Cases!B214="Z"),Accounts!B$9,""))))</f>
        <v>KALOCZKAY JNÉ EUR</v>
      </c>
      <c r="F214" s="5" t="str">
        <f>IF(Cases!C214="Q","0983731042101",IF(OR(Cases!C214="A",Cases!C214="E",Cases!C214="B",Cases!C214="K",Cases!C214="M"),CONCATENATE(IF(B214="EB",Accounts!C$7,""),IF(B214="EL",Accounts!C$8,""),IF(AND(B214="OA",Cases!B214="3"),Accounts!C$8,""),IF(AND(B214="OA",Cases!B214="Z"),Accounts!C$7,"")),CONCATENATE(IF(B214="EB",Accounts!C$9,""),IF(B214="EL",Accounts!C$10,""),IF(AND(B214="OA",Cases!B214="3"),Accounts!C$10,""),IF(AND(B214="OA",Cases!B214="Z"),Accounts!C$9,""))))</f>
        <v>0002G94287102</v>
      </c>
      <c r="G214" t="s">
        <v>17</v>
      </c>
      <c r="H214" s="5" t="str">
        <f t="shared" si="16"/>
        <v>KALOCZKAY JNÉ EUR</v>
      </c>
      <c r="I214" t="s">
        <v>18</v>
      </c>
      <c r="J214" t="str">
        <f t="shared" si="17"/>
        <v>EBNG000000901213</v>
      </c>
      <c r="K214" t="str">
        <f t="shared" si="18"/>
        <v>EBNG000000901213</v>
      </c>
      <c r="L214" s="2" t="s">
        <v>22</v>
      </c>
      <c r="M214" s="2" t="str">
        <f>IF(OR(Cases!C214="A",Cases!C214="C",Cases!C214="G",Cases!C214="J",Cases!C214="O"),"DV","DA")</f>
        <v>DV</v>
      </c>
      <c r="N214" t="s">
        <v>1207</v>
      </c>
      <c r="O214" t="str">
        <f>IF(OR(Cases!C214="A",Cases!C214="B",Cases!C214="C",Cases!C214="E",Cases!C214="F",Cases!C214="I",Cases!C214="J",Cases!C214="K",Cases!C214="L",Cases!C214="Q"),"EUR","HUF")</f>
        <v>EUR</v>
      </c>
      <c r="P214" s="5" t="str">
        <f t="shared" si="19"/>
        <v>1.3</v>
      </c>
      <c r="Q214" t="str">
        <f>IF(Cases!I214="Y","INTC","")</f>
        <v/>
      </c>
      <c r="R214" t="str">
        <f>IF(OR(Cases!C214="K",Cases!C214="L"),IF(M214="DA",Accounts!B$1,CONCATENATE(
IF(B214="EB",Accounts!D$1,""
),IF(B214="EL",Accounts!F$1,""
),IF(AND(B214="OA",Cases!B214="3"),Accounts!F$1,""
),IF(AND(B214="OA",Cases!B214="Z"),Accounts!D$1,""
)
)
),IF(OR(Cases!C214="B",Cases!C214="I",Cases!C214="O",Cases!C214="J",Cases!C214="H"),IF(M214="DA",Accounts!B$4,CONCATENATE(
IF(B214="EB",Accounts!D$4,""
),IF(B214="EL",Accounts!F$4,""
),IF(AND(B214="OA",Cases!B214="3"),Accounts!F$4,""
),IF(AND(B214="OA",Cases!B214="Z"),Accounts!D$4,""
)
)
),IF(OR(Cases!C214="D",Cases!C214="G",Cases!C214="O",Cases!C214="H",Cases!C214="M",AND(Cases!D214="I",Cases!C214="C"),AND(Cases!D214="I",Cases!C214="F")),IF(M214="DA",Accounts!B$3,CONCATENATE(
IF(B214="EB",Accounts!D$3,""
),IF(B214="EL",Accounts!F$3,""
),IF(AND(B214="OA",Cases!B214="3"),Accounts!F$3,""
),IF(AND(B214="OA",Cases!B214="Z"),Accounts!D$3,""
)
)
),IF(M214="DA",Accounts!B$12,CONCATENATE(
IF(B214="EB",Accounts!D$12,""
),IF(B214="EL",Accounts!F$12,""
),IF(AND(B214="OA",Cases!B214="3"),Accounts!F$12,""
),IF(AND(B214="OA",Cases!B214="Z"),Accounts!D$12,""
)
)
)
)
))</f>
        <v>Haidai Viachesl</v>
      </c>
      <c r="S214" t="str">
        <f>IF(OR(Cases!C214="K",Cases!C214="L"),IF(M214="DA",Accounts!C$1,CONCATENATE(
   IF(B214="EB",Accounts!E$1,""
   ),IF(B214="EL",Accounts!G$1,""
   ),IF(AND(B214="OA",Cases!B214="3"),Accounts!G$1,""
   ),IF(AND(B214="OA",Cases!B214="Z"),Accounts!E$1,""
   )
  )
 ),IF(OR(Cases!C214="B",Cases!C214="I",Cases!C214="O",Cases!C214="J",Cases!C214="H"),IF(M214="DA",Accounts!C$4,CONCATENATE(
   IF(B214="EB",Accounts!E$4,""
   ),IF(B214="EL",Accounts!G$4,""
   ),IF(AND(B214="OA",Cases!B214="3"),Accounts!G$4,""
   ),IF(AND(B214="OA",Cases!B214="Z"),Accounts!E$4,""
   )
  )
 ),IF(OR(Cases!C214="D",Cases!C214="G",Cases!C214="O",Cases!C214="H",Cases!C214="M",AND(Cases!D214="I",Cases!C214="C"),AND(Cases!D214="I",Cases!C214="F")),IF(M214="DA",Accounts!C$3,CONCATENATE(
   IF(B214="EB",Accounts!E$3,""
   ),IF(B214="EL",Accounts!G$3,""
   ),IF(AND(B214="OA",Cases!B214="3"),Accounts!G$3,""
   ),IF(AND(B214="OA",Cases!B214="Z"),Accounts!E$3,""
   )
  )
 ),IF(M214="DA",Accounts!C$12,CONCATENATE(
   IF(B214="EB",Accounts!E$12,""
   ),IF(B214="EL",Accounts!G$12,""
   ),IF(AND(B214="OA",Cases!B214="3"),Accounts!G$12,""
   ),IF(AND(B214="OA",Cases!B214="Z"),Accounts!E$12,""
   )
  )
 )
)
))</f>
        <v>HU24104075017811111100480681</v>
      </c>
      <c r="T214" t="str">
        <f>IF(Cases!F214="SHA","SLEV",IF(Cases!F214="OUR","DEBT",IF(Cases!F214="BEN","CRED","")))</f>
        <v/>
      </c>
      <c r="U214" s="5" t="str">
        <f>IF(Cases!H214="N","Instrukciók","")</f>
        <v/>
      </c>
      <c r="V214" s="5" t="str">
        <f>IF(Cases!E214="I","URGP","")</f>
        <v>URGP</v>
      </c>
      <c r="W214" t="str">
        <f>Cases!L214</f>
        <v>Közl-185 -Elektra/Ebank Zeus célszámla-KötelezettSzla FCY-FCY Bankon belüli átvezetés-Sürgős/AzonKonv-EgyediÁrf/NonSTP-KöltsVis Nincs</v>
      </c>
    </row>
    <row r="215" spans="1:23" x14ac:dyDescent="0.3">
      <c r="A215" t="str">
        <f>CONCATENATE(IF(B215="EB",CONCATENATE(IF(Cases!B215&lt;&gt;"7","EBNG","EBNL"),TEXT(Refszámok!$B$1+ROW()-2,"000000000000")),""),IF(B215="EL",CONCATENATE("E",TEXT(Refszámok!$B$2+ROW()-2,"0000000000"),"00001"),""),IF(B215="OA",CONCATENATE("EBNGOA",TEXT(Refszámok!$B$3+ROW()-2,"0000000000")),""))</f>
        <v>EBNG000000901214</v>
      </c>
      <c r="B215" t="str">
        <f>CONCATENATE(IF(Cases!B215="E","EL",""),IF(Cases!B215="B","EB",""),IF(Cases!B215="Q","EB",""),IF(Cases!B215="7","EB",""),IF(Cases!B215="Z","OA",""),IF(Cases!B215="3","OA",""))</f>
        <v>EB</v>
      </c>
      <c r="C215" t="str">
        <f t="shared" si="15"/>
        <v>EBNG000000901214</v>
      </c>
      <c r="D215" t="str">
        <f>IF(Cases!K215="Y","2018-11-10","")</f>
        <v/>
      </c>
      <c r="E215" s="5" t="str">
        <f>IF(Cases!C215="Q","BANKKÁRTYA ELSZ",IF(OR(Cases!C215="A",Cases!C215="E",Cases!C215="B",Cases!C215="K",Cases!C215="M"),CONCATENATE(IF(B215="EB",Accounts!B$7,""),IF(B215="EL",Accounts!B$8,""),IF(AND(B215="OA",Cases!B215="3"),Accounts!B$8,""),IF(AND(B215="OA",Cases!B215="Z"),Accounts!B$7,"")),CONCATENATE(IF(B215="EB",Accounts!B$9,""),IF(B215="EL",Accounts!B$10,""),IF(AND(B215="OA",Cases!B215="3"),Accounts!B$10,""),IF(AND(B215="OA",Cases!B215="Z"),Accounts!B$9,""))))</f>
        <v>KALOCZKAY JNÉ EUR</v>
      </c>
      <c r="F215" s="5" t="str">
        <f>IF(Cases!C215="Q","0983731042101",IF(OR(Cases!C215="A",Cases!C215="E",Cases!C215="B",Cases!C215="K",Cases!C215="M"),CONCATENATE(IF(B215="EB",Accounts!C$7,""),IF(B215="EL",Accounts!C$8,""),IF(AND(B215="OA",Cases!B215="3"),Accounts!C$8,""),IF(AND(B215="OA",Cases!B215="Z"),Accounts!C$7,"")),CONCATENATE(IF(B215="EB",Accounts!C$9,""),IF(B215="EL",Accounts!C$10,""),IF(AND(B215="OA",Cases!B215="3"),Accounts!C$10,""),IF(AND(B215="OA",Cases!B215="Z"),Accounts!C$9,""))))</f>
        <v>0002G94287102</v>
      </c>
      <c r="G215" t="s">
        <v>17</v>
      </c>
      <c r="H215" s="5" t="str">
        <f t="shared" si="16"/>
        <v>KALOCZKAY JNÉ EUR</v>
      </c>
      <c r="I215" t="s">
        <v>18</v>
      </c>
      <c r="J215" t="str">
        <f t="shared" si="17"/>
        <v>EBNG000000901214</v>
      </c>
      <c r="K215" t="str">
        <f t="shared" si="18"/>
        <v>EBNG000000901214</v>
      </c>
      <c r="L215" s="2" t="s">
        <v>22</v>
      </c>
      <c r="M215" s="2" t="str">
        <f>IF(OR(Cases!C215="A",Cases!C215="C",Cases!C215="G",Cases!C215="J",Cases!C215="O"),"DV","DA")</f>
        <v>DV</v>
      </c>
      <c r="N215" t="s">
        <v>1207</v>
      </c>
      <c r="O215" t="str">
        <f>IF(OR(Cases!C215="A",Cases!C215="B",Cases!C215="C",Cases!C215="E",Cases!C215="F",Cases!C215="I",Cases!C215="J",Cases!C215="K",Cases!C215="L",Cases!C215="Q"),"EUR","HUF")</f>
        <v>EUR</v>
      </c>
      <c r="P215" s="5" t="str">
        <f t="shared" si="19"/>
        <v>1.3</v>
      </c>
      <c r="Q215" t="str">
        <f>IF(Cases!I215="Y","INTC","")</f>
        <v/>
      </c>
      <c r="R215" t="str">
        <f>IF(OR(Cases!C215="K",Cases!C215="L"),IF(M215="DA",Accounts!B$1,CONCATENATE(
IF(B215="EB",Accounts!D$1,""
),IF(B215="EL",Accounts!F$1,""
),IF(AND(B215="OA",Cases!B215="3"),Accounts!F$1,""
),IF(AND(B215="OA",Cases!B215="Z"),Accounts!D$1,""
)
)
),IF(OR(Cases!C215="B",Cases!C215="I",Cases!C215="O",Cases!C215="J",Cases!C215="H"),IF(M215="DA",Accounts!B$4,CONCATENATE(
IF(B215="EB",Accounts!D$4,""
),IF(B215="EL",Accounts!F$4,""
),IF(AND(B215="OA",Cases!B215="3"),Accounts!F$4,""
),IF(AND(B215="OA",Cases!B215="Z"),Accounts!D$4,""
)
)
),IF(OR(Cases!C215="D",Cases!C215="G",Cases!C215="O",Cases!C215="H",Cases!C215="M",AND(Cases!D215="I",Cases!C215="C"),AND(Cases!D215="I",Cases!C215="F")),IF(M215="DA",Accounts!B$3,CONCATENATE(
IF(B215="EB",Accounts!D$3,""
),IF(B215="EL",Accounts!F$3,""
),IF(AND(B215="OA",Cases!B215="3"),Accounts!F$3,""
),IF(AND(B215="OA",Cases!B215="Z"),Accounts!D$3,""
)
)
),IF(M215="DA",Accounts!B$12,CONCATENATE(
IF(B215="EB",Accounts!D$12,""
),IF(B215="EL",Accounts!F$12,""
),IF(AND(B215="OA",Cases!B215="3"),Accounts!F$12,""
),IF(AND(B215="OA",Cases!B215="Z"),Accounts!D$12,""
)
)
)
)
))</f>
        <v>Haidai Viachesl</v>
      </c>
      <c r="S215" t="str">
        <f>IF(OR(Cases!C215="K",Cases!C215="L"),IF(M215="DA",Accounts!C$1,CONCATENATE(
   IF(B215="EB",Accounts!E$1,""
   ),IF(B215="EL",Accounts!G$1,""
   ),IF(AND(B215="OA",Cases!B215="3"),Accounts!G$1,""
   ),IF(AND(B215="OA",Cases!B215="Z"),Accounts!E$1,""
   )
  )
 ),IF(OR(Cases!C215="B",Cases!C215="I",Cases!C215="O",Cases!C215="J",Cases!C215="H"),IF(M215="DA",Accounts!C$4,CONCATENATE(
   IF(B215="EB",Accounts!E$4,""
   ),IF(B215="EL",Accounts!G$4,""
   ),IF(AND(B215="OA",Cases!B215="3"),Accounts!G$4,""
   ),IF(AND(B215="OA",Cases!B215="Z"),Accounts!E$4,""
   )
  )
 ),IF(OR(Cases!C215="D",Cases!C215="G",Cases!C215="O",Cases!C215="H",Cases!C215="M",AND(Cases!D215="I",Cases!C215="C"),AND(Cases!D215="I",Cases!C215="F")),IF(M215="DA",Accounts!C$3,CONCATENATE(
   IF(B215="EB",Accounts!E$3,""
   ),IF(B215="EL",Accounts!G$3,""
   ),IF(AND(B215="OA",Cases!B215="3"),Accounts!G$3,""
   ),IF(AND(B215="OA",Cases!B215="Z"),Accounts!E$3,""
   )
  )
 ),IF(M215="DA",Accounts!C$12,CONCATENATE(
   IF(B215="EB",Accounts!E$12,""
   ),IF(B215="EL",Accounts!G$12,""
   ),IF(AND(B215="OA",Cases!B215="3"),Accounts!G$12,""
   ),IF(AND(B215="OA",Cases!B215="Z"),Accounts!E$12,""
   )
  )
 )
)
))</f>
        <v>HU24104075017811111100480681</v>
      </c>
      <c r="T215" t="str">
        <f>IF(Cases!F215="SHA","SLEV",IF(Cases!F215="OUR","DEBT",IF(Cases!F215="BEN","CRED","")))</f>
        <v/>
      </c>
      <c r="U215" s="5" t="str">
        <f>IF(Cases!H215="N","Instrukciók","")</f>
        <v/>
      </c>
      <c r="V215" s="5" t="str">
        <f>IF(Cases!E215="I","URGP","")</f>
        <v/>
      </c>
      <c r="W215" t="str">
        <f>Cases!L215</f>
        <v>Közl-185 -Elektra/Ebank Zeus célszámla-KötelezettSzla FCY-FCY Bankon belüli átvezetés-EgyediÁrf/NonSTP-KöltsVis Nincs</v>
      </c>
    </row>
    <row r="216" spans="1:23" x14ac:dyDescent="0.3">
      <c r="A216" t="str">
        <f>CONCATENATE(IF(B216="EB",CONCATENATE(IF(Cases!B216&lt;&gt;"7","EBNG","EBNL"),TEXT(Refszámok!$B$1+ROW()-2,"000000000000")),""),IF(B216="EL",CONCATENATE("E",TEXT(Refszámok!$B$2+ROW()-2,"0000000000"),"00001"),""),IF(B216="OA",CONCATENATE("EBNGOA",TEXT(Refszámok!$B$3+ROW()-2,"0000000000")),""))</f>
        <v>EBNG000000901215</v>
      </c>
      <c r="B216" t="str">
        <f>CONCATENATE(IF(Cases!B216="E","EL",""),IF(Cases!B216="B","EB",""),IF(Cases!B216="Q","EB",""),IF(Cases!B216="7","EB",""),IF(Cases!B216="Z","OA",""),IF(Cases!B216="3","OA",""))</f>
        <v>EB</v>
      </c>
      <c r="C216" t="str">
        <f t="shared" si="15"/>
        <v>EBNG000000901215</v>
      </c>
      <c r="D216" t="str">
        <f>IF(Cases!K216="Y","2018-11-10","")</f>
        <v/>
      </c>
      <c r="E216" s="5" t="str">
        <f>IF(Cases!C216="Q","BANKKÁRTYA ELSZ",IF(OR(Cases!C216="A",Cases!C216="E",Cases!C216="B",Cases!C216="K",Cases!C216="M"),CONCATENATE(IF(B216="EB",Accounts!B$7,""),IF(B216="EL",Accounts!B$8,""),IF(AND(B216="OA",Cases!B216="3"),Accounts!B$8,""),IF(AND(B216="OA",Cases!B216="Z"),Accounts!B$7,"")),CONCATENATE(IF(B216="EB",Accounts!B$9,""),IF(B216="EL",Accounts!B$10,""),IF(AND(B216="OA",Cases!B216="3"),Accounts!B$10,""),IF(AND(B216="OA",Cases!B216="Z"),Accounts!B$9,""))))</f>
        <v>KALOCZKAY JNÉ EUR</v>
      </c>
      <c r="F216" s="5" t="str">
        <f>IF(Cases!C216="Q","0983731042101",IF(OR(Cases!C216="A",Cases!C216="E",Cases!C216="B",Cases!C216="K",Cases!C216="M"),CONCATENATE(IF(B216="EB",Accounts!C$7,""),IF(B216="EL",Accounts!C$8,""),IF(AND(B216="OA",Cases!B216="3"),Accounts!C$8,""),IF(AND(B216="OA",Cases!B216="Z"),Accounts!C$7,"")),CONCATENATE(IF(B216="EB",Accounts!C$9,""),IF(B216="EL",Accounts!C$10,""),IF(AND(B216="OA",Cases!B216="3"),Accounts!C$10,""),IF(AND(B216="OA",Cases!B216="Z"),Accounts!C$9,""))))</f>
        <v>0002G94287102</v>
      </c>
      <c r="G216" t="s">
        <v>17</v>
      </c>
      <c r="H216" s="5" t="str">
        <f t="shared" si="16"/>
        <v>KALOCZKAY JNÉ EUR</v>
      </c>
      <c r="I216" t="s">
        <v>18</v>
      </c>
      <c r="J216" t="str">
        <f t="shared" si="17"/>
        <v>EBNG000000901215</v>
      </c>
      <c r="K216" t="str">
        <f t="shared" si="18"/>
        <v>EBNG000000901215</v>
      </c>
      <c r="L216" s="2" t="s">
        <v>22</v>
      </c>
      <c r="M216" s="2" t="str">
        <f>IF(OR(Cases!C216="A",Cases!C216="C",Cases!C216="G",Cases!C216="J",Cases!C216="O"),"DV","DA")</f>
        <v>DA</v>
      </c>
      <c r="N216" t="s">
        <v>1207</v>
      </c>
      <c r="O216" t="str">
        <f>IF(OR(Cases!C216="A",Cases!C216="B",Cases!C216="C",Cases!C216="E",Cases!C216="F",Cases!C216="I",Cases!C216="J",Cases!C216="K",Cases!C216="L",Cases!C216="Q"),"EUR","HUF")</f>
        <v>EUR</v>
      </c>
      <c r="P216" s="5" t="str">
        <f t="shared" si="19"/>
        <v>1.3</v>
      </c>
      <c r="Q216" t="str">
        <f>IF(Cases!I216="Y","INTC","")</f>
        <v/>
      </c>
      <c r="R216" t="str">
        <f>IF(OR(Cases!C216="K",Cases!C216="L"),IF(M216="DA",Accounts!B$1,CONCATENATE(
IF(B216="EB",Accounts!D$1,""
),IF(B216="EL",Accounts!F$1,""
),IF(AND(B216="OA",Cases!B216="3"),Accounts!F$1,""
),IF(AND(B216="OA",Cases!B216="Z"),Accounts!D$1,""
)
)
),IF(OR(Cases!C216="B",Cases!C216="I",Cases!C216="O",Cases!C216="J",Cases!C216="H"),IF(M216="DA",Accounts!B$4,CONCATENATE(
IF(B216="EB",Accounts!D$4,""
),IF(B216="EL",Accounts!F$4,""
),IF(AND(B216="OA",Cases!B216="3"),Accounts!F$4,""
),IF(AND(B216="OA",Cases!B216="Z"),Accounts!D$4,""
)
)
),IF(OR(Cases!C216="D",Cases!C216="G",Cases!C216="O",Cases!C216="H",Cases!C216="M",AND(Cases!D216="I",Cases!C216="C"),AND(Cases!D216="I",Cases!C216="F")),IF(M216="DA",Accounts!B$3,CONCATENATE(
IF(B216="EB",Accounts!D$3,""
),IF(B216="EL",Accounts!F$3,""
),IF(AND(B216="OA",Cases!B216="3"),Accounts!F$3,""
),IF(AND(B216="OA",Cases!B216="Z"),Accounts!D$3,""
)
)
),IF(M216="DA",Accounts!B$12,CONCATENATE(
IF(B216="EB",Accounts!D$12,""
),IF(B216="EL",Accounts!F$12,""
),IF(AND(B216="OA",Cases!B216="3"),Accounts!F$12,""
),IF(AND(B216="OA",Cases!B216="Z"),Accounts!D$12,""
)
)
)
)
))</f>
        <v>UPC Magyarország</v>
      </c>
      <c r="S216" t="str">
        <f>IF(OR(Cases!C216="K",Cases!C216="L"),IF(M216="DA",Accounts!C$1,CONCATENATE(
   IF(B216="EB",Accounts!E$1,""
   ),IF(B216="EL",Accounts!G$1,""
   ),IF(AND(B216="OA",Cases!B216="3"),Accounts!G$1,""
   ),IF(AND(B216="OA",Cases!B216="Z"),Accounts!E$1,""
   )
  )
 ),IF(OR(Cases!C216="B",Cases!C216="I",Cases!C216="O",Cases!C216="J",Cases!C216="H"),IF(M216="DA",Accounts!C$4,CONCATENATE(
   IF(B216="EB",Accounts!E$4,""
   ),IF(B216="EL",Accounts!G$4,""
   ),IF(AND(B216="OA",Cases!B216="3"),Accounts!G$4,""
   ),IF(AND(B216="OA",Cases!B216="Z"),Accounts!E$4,""
   )
  )
 ),IF(OR(Cases!C216="D",Cases!C216="G",Cases!C216="O",Cases!C216="H",Cases!C216="M",AND(Cases!D216="I",Cases!C216="C"),AND(Cases!D216="I",Cases!C216="F")),IF(M216="DA",Accounts!C$3,CONCATENATE(
   IF(B216="EB",Accounts!E$3,""
   ),IF(B216="EL",Accounts!G$3,""
   ),IF(AND(B216="OA",Cases!B216="3"),Accounts!G$3,""
   ),IF(AND(B216="OA",Cases!B216="Z"),Accounts!E$3,""
   )
  )
 ),IF(M216="DA",Accounts!C$12,CONCATENATE(
   IF(B216="EB",Accounts!E$12,""
   ),IF(B216="EL",Accounts!G$12,""
   ),IF(AND(B216="OA",Cases!B216="3"),Accounts!G$12,""
   ),IF(AND(B216="OA",Cases!B216="Z"),Accounts!E$12,""
   )
  )
 )
)
))</f>
        <v>HU78104100220021994330000100</v>
      </c>
      <c r="T216" t="str">
        <f>IF(Cases!F216="SHA","SLEV",IF(Cases!F216="OUR","DEBT",IF(Cases!F216="BEN","CRED","")))</f>
        <v/>
      </c>
      <c r="U216" s="5" t="str">
        <f>IF(Cases!H216="N","Instrukciók","")</f>
        <v>Instrukciók</v>
      </c>
      <c r="V216" s="5" t="str">
        <f>IF(Cases!E216="I","URGP","")</f>
        <v>URGP</v>
      </c>
      <c r="W216" t="str">
        <f>Cases!L216</f>
        <v>Közl-184 -Elektra/Ebank Zeus célszámla-KötelezettSzla FCY-FCY-Bankon belüli átutalás-Sürgős/AzonKonv-KöltsVis Nincs</v>
      </c>
    </row>
    <row r="217" spans="1:23" x14ac:dyDescent="0.3">
      <c r="A217" t="str">
        <f>CONCATENATE(IF(B217="EB",CONCATENATE(IF(Cases!B217&lt;&gt;"7","EBNG","EBNL"),TEXT(Refszámok!$B$1+ROW()-2,"000000000000")),""),IF(B217="EL",CONCATENATE("E",TEXT(Refszámok!$B$2+ROW()-2,"0000000000"),"00001"),""),IF(B217="OA",CONCATENATE("EBNGOA",TEXT(Refszámok!$B$3+ROW()-2,"0000000000")),""))</f>
        <v>EBNG000000901216</v>
      </c>
      <c r="B217" t="str">
        <f>CONCATENATE(IF(Cases!B217="E","EL",""),IF(Cases!B217="B","EB",""),IF(Cases!B217="Q","EB",""),IF(Cases!B217="7","EB",""),IF(Cases!B217="Z","OA",""),IF(Cases!B217="3","OA",""))</f>
        <v>EB</v>
      </c>
      <c r="C217" t="str">
        <f t="shared" si="15"/>
        <v>EBNG000000901216</v>
      </c>
      <c r="D217" t="str">
        <f>IF(Cases!K217="Y","2018-11-10","")</f>
        <v/>
      </c>
      <c r="E217" s="5" t="str">
        <f>IF(Cases!C217="Q","BANKKÁRTYA ELSZ",IF(OR(Cases!C217="A",Cases!C217="E",Cases!C217="B",Cases!C217="K",Cases!C217="M"),CONCATENATE(IF(B217="EB",Accounts!B$7,""),IF(B217="EL",Accounts!B$8,""),IF(AND(B217="OA",Cases!B217="3"),Accounts!B$8,""),IF(AND(B217="OA",Cases!B217="Z"),Accounts!B$7,"")),CONCATENATE(IF(B217="EB",Accounts!B$9,""),IF(B217="EL",Accounts!B$10,""),IF(AND(B217="OA",Cases!B217="3"),Accounts!B$10,""),IF(AND(B217="OA",Cases!B217="Z"),Accounts!B$9,""))))</f>
        <v>KALOCZKAY JNÉ EUR</v>
      </c>
      <c r="F217" s="5" t="str">
        <f>IF(Cases!C217="Q","0983731042101",IF(OR(Cases!C217="A",Cases!C217="E",Cases!C217="B",Cases!C217="K",Cases!C217="M"),CONCATENATE(IF(B217="EB",Accounts!C$7,""),IF(B217="EL",Accounts!C$8,""),IF(AND(B217="OA",Cases!B217="3"),Accounts!C$8,""),IF(AND(B217="OA",Cases!B217="Z"),Accounts!C$7,"")),CONCATENATE(IF(B217="EB",Accounts!C$9,""),IF(B217="EL",Accounts!C$10,""),IF(AND(B217="OA",Cases!B217="3"),Accounts!C$10,""),IF(AND(B217="OA",Cases!B217="Z"),Accounts!C$9,""))))</f>
        <v>0002G94287102</v>
      </c>
      <c r="G217" t="s">
        <v>17</v>
      </c>
      <c r="H217" s="5" t="str">
        <f t="shared" si="16"/>
        <v>KALOCZKAY JNÉ EUR</v>
      </c>
      <c r="I217" t="s">
        <v>18</v>
      </c>
      <c r="J217" t="str">
        <f t="shared" si="17"/>
        <v>EBNG000000901216</v>
      </c>
      <c r="K217" t="str">
        <f t="shared" si="18"/>
        <v>EBNG000000901216</v>
      </c>
      <c r="L217" s="2" t="s">
        <v>22</v>
      </c>
      <c r="M217" s="2" t="str">
        <f>IF(OR(Cases!C217="A",Cases!C217="C",Cases!C217="G",Cases!C217="J",Cases!C217="O"),"DV","DA")</f>
        <v>DA</v>
      </c>
      <c r="N217" t="s">
        <v>1207</v>
      </c>
      <c r="O217" t="str">
        <f>IF(OR(Cases!C217="A",Cases!C217="B",Cases!C217="C",Cases!C217="E",Cases!C217="F",Cases!C217="I",Cases!C217="J",Cases!C217="K",Cases!C217="L",Cases!C217="Q"),"EUR","HUF")</f>
        <v>EUR</v>
      </c>
      <c r="P217" s="5" t="str">
        <f t="shared" si="19"/>
        <v>1.3</v>
      </c>
      <c r="Q217" t="str">
        <f>IF(Cases!I217="Y","INTC","")</f>
        <v/>
      </c>
      <c r="R217" t="str">
        <f>IF(OR(Cases!C217="K",Cases!C217="L"),IF(M217="DA",Accounts!B$1,CONCATENATE(
IF(B217="EB",Accounts!D$1,""
),IF(B217="EL",Accounts!F$1,""
),IF(AND(B217="OA",Cases!B217="3"),Accounts!F$1,""
),IF(AND(B217="OA",Cases!B217="Z"),Accounts!D$1,""
)
)
),IF(OR(Cases!C217="B",Cases!C217="I",Cases!C217="O",Cases!C217="J",Cases!C217="H"),IF(M217="DA",Accounts!B$4,CONCATENATE(
IF(B217="EB",Accounts!D$4,""
),IF(B217="EL",Accounts!F$4,""
),IF(AND(B217="OA",Cases!B217="3"),Accounts!F$4,""
),IF(AND(B217="OA",Cases!B217="Z"),Accounts!D$4,""
)
)
),IF(OR(Cases!C217="D",Cases!C217="G",Cases!C217="O",Cases!C217="H",Cases!C217="M",AND(Cases!D217="I",Cases!C217="C"),AND(Cases!D217="I",Cases!C217="F")),IF(M217="DA",Accounts!B$3,CONCATENATE(
IF(B217="EB",Accounts!D$3,""
),IF(B217="EL",Accounts!F$3,""
),IF(AND(B217="OA",Cases!B217="3"),Accounts!F$3,""
),IF(AND(B217="OA",Cases!B217="Z"),Accounts!D$3,""
)
)
),IF(M217="DA",Accounts!B$12,CONCATENATE(
IF(B217="EB",Accounts!D$12,""
),IF(B217="EL",Accounts!F$12,""
),IF(AND(B217="OA",Cases!B217="3"),Accounts!F$12,""
),IF(AND(B217="OA",Cases!B217="Z"),Accounts!D$12,""
)
)
)
)
))</f>
        <v>UPC Magyarország</v>
      </c>
      <c r="S217" t="str">
        <f>IF(OR(Cases!C217="K",Cases!C217="L"),IF(M217="DA",Accounts!C$1,CONCATENATE(
   IF(B217="EB",Accounts!E$1,""
   ),IF(B217="EL",Accounts!G$1,""
   ),IF(AND(B217="OA",Cases!B217="3"),Accounts!G$1,""
   ),IF(AND(B217="OA",Cases!B217="Z"),Accounts!E$1,""
   )
  )
 ),IF(OR(Cases!C217="B",Cases!C217="I",Cases!C217="O",Cases!C217="J",Cases!C217="H"),IF(M217="DA",Accounts!C$4,CONCATENATE(
   IF(B217="EB",Accounts!E$4,""
   ),IF(B217="EL",Accounts!G$4,""
   ),IF(AND(B217="OA",Cases!B217="3"),Accounts!G$4,""
   ),IF(AND(B217="OA",Cases!B217="Z"),Accounts!E$4,""
   )
  )
 ),IF(OR(Cases!C217="D",Cases!C217="G",Cases!C217="O",Cases!C217="H",Cases!C217="M",AND(Cases!D217="I",Cases!C217="C"),AND(Cases!D217="I",Cases!C217="F")),IF(M217="DA",Accounts!C$3,CONCATENATE(
   IF(B217="EB",Accounts!E$3,""
   ),IF(B217="EL",Accounts!G$3,""
   ),IF(AND(B217="OA",Cases!B217="3"),Accounts!G$3,""
   ),IF(AND(B217="OA",Cases!B217="Z"),Accounts!E$3,""
   )
  )
 ),IF(M217="DA",Accounts!C$12,CONCATENATE(
   IF(B217="EB",Accounts!E$12,""
   ),IF(B217="EL",Accounts!G$12,""
   ),IF(AND(B217="OA",Cases!B217="3"),Accounts!G$12,""
   ),IF(AND(B217="OA",Cases!B217="Z"),Accounts!E$12,""
   )
  )
 )
)
))</f>
        <v>HU78104100220021994330000100</v>
      </c>
      <c r="T217" t="str">
        <f>IF(Cases!F217="SHA","SLEV",IF(Cases!F217="OUR","DEBT",IF(Cases!F217="BEN","CRED","")))</f>
        <v/>
      </c>
      <c r="U217" s="5" t="str">
        <f>IF(Cases!H217="N","Instrukciók","")</f>
        <v>Instrukciók</v>
      </c>
      <c r="V217" s="5" t="str">
        <f>IF(Cases!E217="I","URGP","")</f>
        <v/>
      </c>
      <c r="W217" t="str">
        <f>Cases!L217</f>
        <v>Közl-184 -Elektra/Ebank Zeus célszámla-KötelezettSzla FCY-FCY-Bankon belüli átutalás-KöltsVis Nincs</v>
      </c>
    </row>
    <row r="218" spans="1:23" x14ac:dyDescent="0.3">
      <c r="A218" t="str">
        <f>CONCATENATE(IF(B218="EB",CONCATENATE(IF(Cases!B218&lt;&gt;"7","EBNG","EBNL"),TEXT(Refszámok!$B$1+ROW()-2,"000000000000")),""),IF(B218="EL",CONCATENATE("E",TEXT(Refszámok!$B$2+ROW()-2,"0000000000"),"00001"),""),IF(B218="OA",CONCATENATE("EBNGOA",TEXT(Refszámok!$B$3+ROW()-2,"0000000000")),""))</f>
        <v>EBNG000000901217</v>
      </c>
      <c r="B218" t="str">
        <f>CONCATENATE(IF(Cases!B218="E","EL",""),IF(Cases!B218="B","EB",""),IF(Cases!B218="Q","EB",""),IF(Cases!B218="7","EB",""),IF(Cases!B218="Z","OA",""),IF(Cases!B218="3","OA",""))</f>
        <v>EB</v>
      </c>
      <c r="C218" t="str">
        <f t="shared" si="15"/>
        <v>EBNG000000901217</v>
      </c>
      <c r="D218" t="str">
        <f>IF(Cases!K218="Y","2018-11-10","")</f>
        <v/>
      </c>
      <c r="E218" s="5" t="str">
        <f>IF(Cases!C218="Q","BANKKÁRTYA ELSZ",IF(OR(Cases!C218="A",Cases!C218="E",Cases!C218="B",Cases!C218="K",Cases!C218="M"),CONCATENATE(IF(B218="EB",Accounts!B$7,""),IF(B218="EL",Accounts!B$8,""),IF(AND(B218="OA",Cases!B218="3"),Accounts!B$8,""),IF(AND(B218="OA",Cases!B218="Z"),Accounts!B$7,"")),CONCATENATE(IF(B218="EB",Accounts!B$9,""),IF(B218="EL",Accounts!B$10,""),IF(AND(B218="OA",Cases!B218="3"),Accounts!B$10,""),IF(AND(B218="OA",Cases!B218="Z"),Accounts!B$9,""))))</f>
        <v>KALOCZKAY JNÉ EUR</v>
      </c>
      <c r="F218" s="5" t="str">
        <f>IF(Cases!C218="Q","0983731042101",IF(OR(Cases!C218="A",Cases!C218="E",Cases!C218="B",Cases!C218="K",Cases!C218="M"),CONCATENATE(IF(B218="EB",Accounts!C$7,""),IF(B218="EL",Accounts!C$8,""),IF(AND(B218="OA",Cases!B218="3"),Accounts!C$8,""),IF(AND(B218="OA",Cases!B218="Z"),Accounts!C$7,"")),CONCATENATE(IF(B218="EB",Accounts!C$9,""),IF(B218="EL",Accounts!C$10,""),IF(AND(B218="OA",Cases!B218="3"),Accounts!C$10,""),IF(AND(B218="OA",Cases!B218="Z"),Accounts!C$9,""))))</f>
        <v>0002G94287102</v>
      </c>
      <c r="G218" t="s">
        <v>17</v>
      </c>
      <c r="H218" s="5" t="str">
        <f t="shared" si="16"/>
        <v>KALOCZKAY JNÉ EUR</v>
      </c>
      <c r="I218" t="s">
        <v>18</v>
      </c>
      <c r="J218" t="str">
        <f t="shared" si="17"/>
        <v>EBNG000000901217</v>
      </c>
      <c r="K218" t="str">
        <f t="shared" si="18"/>
        <v>EBNG000000901217</v>
      </c>
      <c r="L218" s="2" t="s">
        <v>22</v>
      </c>
      <c r="M218" s="2" t="str">
        <f>IF(OR(Cases!C218="A",Cases!C218="C",Cases!C218="G",Cases!C218="J",Cases!C218="O"),"DV","DA")</f>
        <v>DV</v>
      </c>
      <c r="N218" t="s">
        <v>1207</v>
      </c>
      <c r="O218" t="str">
        <f>IF(OR(Cases!C218="A",Cases!C218="B",Cases!C218="C",Cases!C218="E",Cases!C218="F",Cases!C218="I",Cases!C218="J",Cases!C218="K",Cases!C218="L",Cases!C218="Q"),"EUR","HUF")</f>
        <v>EUR</v>
      </c>
      <c r="P218" s="5" t="str">
        <f t="shared" si="19"/>
        <v>1.3</v>
      </c>
      <c r="Q218" t="str">
        <f>IF(Cases!I218="Y","INTC","")</f>
        <v/>
      </c>
      <c r="R218" t="str">
        <f>IF(OR(Cases!C218="K",Cases!C218="L"),IF(M218="DA",Accounts!B$1,CONCATENATE(
IF(B218="EB",Accounts!D$1,""
),IF(B218="EL",Accounts!F$1,""
),IF(AND(B218="OA",Cases!B218="3"),Accounts!F$1,""
),IF(AND(B218="OA",Cases!B218="Z"),Accounts!D$1,""
)
)
),IF(OR(Cases!C218="B",Cases!C218="I",Cases!C218="O",Cases!C218="J",Cases!C218="H"),IF(M218="DA",Accounts!B$4,CONCATENATE(
IF(B218="EB",Accounts!D$4,""
),IF(B218="EL",Accounts!F$4,""
),IF(AND(B218="OA",Cases!B218="3"),Accounts!F$4,""
),IF(AND(B218="OA",Cases!B218="Z"),Accounts!D$4,""
)
)
),IF(OR(Cases!C218="D",Cases!C218="G",Cases!C218="O",Cases!C218="H",Cases!C218="M",AND(Cases!D218="I",Cases!C218="C"),AND(Cases!D218="I",Cases!C218="F")),IF(M218="DA",Accounts!B$3,CONCATENATE(
IF(B218="EB",Accounts!D$3,""
),IF(B218="EL",Accounts!F$3,""
),IF(AND(B218="OA",Cases!B218="3"),Accounts!F$3,""
),IF(AND(B218="OA",Cases!B218="Z"),Accounts!D$3,""
)
)
),IF(M218="DA",Accounts!B$12,CONCATENATE(
IF(B218="EB",Accounts!D$12,""
),IF(B218="EL",Accounts!F$12,""
),IF(AND(B218="OA",Cases!B218="3"),Accounts!F$12,""
),IF(AND(B218="OA",Cases!B218="Z"),Accounts!D$12,""
)
)
)
)
))</f>
        <v>Haidai Viachesl</v>
      </c>
      <c r="S218" t="str">
        <f>IF(OR(Cases!C218="K",Cases!C218="L"),IF(M218="DA",Accounts!C$1,CONCATENATE(
   IF(B218="EB",Accounts!E$1,""
   ),IF(B218="EL",Accounts!G$1,""
   ),IF(AND(B218="OA",Cases!B218="3"),Accounts!G$1,""
   ),IF(AND(B218="OA",Cases!B218="Z"),Accounts!E$1,""
   )
  )
 ),IF(OR(Cases!C218="B",Cases!C218="I",Cases!C218="O",Cases!C218="J",Cases!C218="H"),IF(M218="DA",Accounts!C$4,CONCATENATE(
   IF(B218="EB",Accounts!E$4,""
   ),IF(B218="EL",Accounts!G$4,""
   ),IF(AND(B218="OA",Cases!B218="3"),Accounts!G$4,""
   ),IF(AND(B218="OA",Cases!B218="Z"),Accounts!E$4,""
   )
  )
 ),IF(OR(Cases!C218="D",Cases!C218="G",Cases!C218="O",Cases!C218="H",Cases!C218="M",AND(Cases!D218="I",Cases!C218="C"),AND(Cases!D218="I",Cases!C218="F")),IF(M218="DA",Accounts!C$3,CONCATENATE(
   IF(B218="EB",Accounts!E$3,""
   ),IF(B218="EL",Accounts!G$3,""
   ),IF(AND(B218="OA",Cases!B218="3"),Accounts!G$3,""
   ),IF(AND(B218="OA",Cases!B218="Z"),Accounts!E$3,""
   )
  )
 ),IF(M218="DA",Accounts!C$12,CONCATENATE(
   IF(B218="EB",Accounts!E$12,""
   ),IF(B218="EL",Accounts!G$12,""
   ),IF(AND(B218="OA",Cases!B218="3"),Accounts!G$12,""
   ),IF(AND(B218="OA",Cases!B218="Z"),Accounts!E$12,""
   )
  )
 )
)
))</f>
        <v>HU24104075017811111100480681</v>
      </c>
      <c r="T218" t="str">
        <f>IF(Cases!F218="SHA","SLEV",IF(Cases!F218="OUR","DEBT",IF(Cases!F218="BEN","CRED","")))</f>
        <v/>
      </c>
      <c r="U218" s="5" t="str">
        <f>IF(Cases!H218="N","Instrukciók","")</f>
        <v>Instrukciók</v>
      </c>
      <c r="V218" s="5" t="str">
        <f>IF(Cases!E218="I","URGP","")</f>
        <v>URGP</v>
      </c>
      <c r="W218" t="str">
        <f>Cases!L218</f>
        <v>Közl-185 -Elektra/Ebank Zeus célszámla-KötelezettSzla FCY-FCY Bankon belüli átvezetés-Sürgős/AzonKonv-KöltsVis Nincs</v>
      </c>
    </row>
    <row r="219" spans="1:23" x14ac:dyDescent="0.3">
      <c r="A219" t="str">
        <f>CONCATENATE(IF(B219="EB",CONCATENATE(IF(Cases!B219&lt;&gt;"7","EBNG","EBNL"),TEXT(Refszámok!$B$1+ROW()-2,"000000000000")),""),IF(B219="EL",CONCATENATE("E",TEXT(Refszámok!$B$2+ROW()-2,"0000000000"),"00001"),""),IF(B219="OA",CONCATENATE("EBNGOA",TEXT(Refszámok!$B$3+ROW()-2,"0000000000")),""))</f>
        <v>EBNG000000901218</v>
      </c>
      <c r="B219" t="str">
        <f>CONCATENATE(IF(Cases!B219="E","EL",""),IF(Cases!B219="B","EB",""),IF(Cases!B219="Q","EB",""),IF(Cases!B219="7","EB",""),IF(Cases!B219="Z","OA",""),IF(Cases!B219="3","OA",""))</f>
        <v>EB</v>
      </c>
      <c r="C219" t="str">
        <f t="shared" si="15"/>
        <v>EBNG000000901218</v>
      </c>
      <c r="D219" t="str">
        <f>IF(Cases!K219="Y","2018-11-10","")</f>
        <v/>
      </c>
      <c r="E219" s="5" t="str">
        <f>IF(Cases!C219="Q","BANKKÁRTYA ELSZ",IF(OR(Cases!C219="A",Cases!C219="E",Cases!C219="B",Cases!C219="K",Cases!C219="M"),CONCATENATE(IF(B219="EB",Accounts!B$7,""),IF(B219="EL",Accounts!B$8,""),IF(AND(B219="OA",Cases!B219="3"),Accounts!B$8,""),IF(AND(B219="OA",Cases!B219="Z"),Accounts!B$7,"")),CONCATENATE(IF(B219="EB",Accounts!B$9,""),IF(B219="EL",Accounts!B$10,""),IF(AND(B219="OA",Cases!B219="3"),Accounts!B$10,""),IF(AND(B219="OA",Cases!B219="Z"),Accounts!B$9,""))))</f>
        <v>KALOCZKAY JNÉ EUR</v>
      </c>
      <c r="F219" s="5" t="str">
        <f>IF(Cases!C219="Q","0983731042101",IF(OR(Cases!C219="A",Cases!C219="E",Cases!C219="B",Cases!C219="K",Cases!C219="M"),CONCATENATE(IF(B219="EB",Accounts!C$7,""),IF(B219="EL",Accounts!C$8,""),IF(AND(B219="OA",Cases!B219="3"),Accounts!C$8,""),IF(AND(B219="OA",Cases!B219="Z"),Accounts!C$7,"")),CONCATENATE(IF(B219="EB",Accounts!C$9,""),IF(B219="EL",Accounts!C$10,""),IF(AND(B219="OA",Cases!B219="3"),Accounts!C$10,""),IF(AND(B219="OA",Cases!B219="Z"),Accounts!C$9,""))))</f>
        <v>0002G94287102</v>
      </c>
      <c r="G219" t="s">
        <v>17</v>
      </c>
      <c r="H219" s="5" t="str">
        <f t="shared" si="16"/>
        <v>KALOCZKAY JNÉ EUR</v>
      </c>
      <c r="I219" t="s">
        <v>18</v>
      </c>
      <c r="J219" t="str">
        <f t="shared" si="17"/>
        <v>EBNG000000901218</v>
      </c>
      <c r="K219" t="str">
        <f t="shared" si="18"/>
        <v>EBNG000000901218</v>
      </c>
      <c r="L219" s="2" t="s">
        <v>22</v>
      </c>
      <c r="M219" s="2" t="str">
        <f>IF(OR(Cases!C219="A",Cases!C219="C",Cases!C219="G",Cases!C219="J",Cases!C219="O"),"DV","DA")</f>
        <v>DV</v>
      </c>
      <c r="N219" t="s">
        <v>1207</v>
      </c>
      <c r="O219" t="str">
        <f>IF(OR(Cases!C219="A",Cases!C219="B",Cases!C219="C",Cases!C219="E",Cases!C219="F",Cases!C219="I",Cases!C219="J",Cases!C219="K",Cases!C219="L",Cases!C219="Q"),"EUR","HUF")</f>
        <v>EUR</v>
      </c>
      <c r="P219" s="5" t="str">
        <f t="shared" si="19"/>
        <v>1.3</v>
      </c>
      <c r="Q219" t="str">
        <f>IF(Cases!I219="Y","INTC","")</f>
        <v/>
      </c>
      <c r="R219" t="str">
        <f>IF(OR(Cases!C219="K",Cases!C219="L"),IF(M219="DA",Accounts!B$1,CONCATENATE(
IF(B219="EB",Accounts!D$1,""
),IF(B219="EL",Accounts!F$1,""
),IF(AND(B219="OA",Cases!B219="3"),Accounts!F$1,""
),IF(AND(B219="OA",Cases!B219="Z"),Accounts!D$1,""
)
)
),IF(OR(Cases!C219="B",Cases!C219="I",Cases!C219="O",Cases!C219="J",Cases!C219="H"),IF(M219="DA",Accounts!B$4,CONCATENATE(
IF(B219="EB",Accounts!D$4,""
),IF(B219="EL",Accounts!F$4,""
),IF(AND(B219="OA",Cases!B219="3"),Accounts!F$4,""
),IF(AND(B219="OA",Cases!B219="Z"),Accounts!D$4,""
)
)
),IF(OR(Cases!C219="D",Cases!C219="G",Cases!C219="O",Cases!C219="H",Cases!C219="M",AND(Cases!D219="I",Cases!C219="C"),AND(Cases!D219="I",Cases!C219="F")),IF(M219="DA",Accounts!B$3,CONCATENATE(
IF(B219="EB",Accounts!D$3,""
),IF(B219="EL",Accounts!F$3,""
),IF(AND(B219="OA",Cases!B219="3"),Accounts!F$3,""
),IF(AND(B219="OA",Cases!B219="Z"),Accounts!D$3,""
)
)
),IF(M219="DA",Accounts!B$12,CONCATENATE(
IF(B219="EB",Accounts!D$12,""
),IF(B219="EL",Accounts!F$12,""
),IF(AND(B219="OA",Cases!B219="3"),Accounts!F$12,""
),IF(AND(B219="OA",Cases!B219="Z"),Accounts!D$12,""
)
)
)
)
))</f>
        <v>Haidai Viachesl</v>
      </c>
      <c r="S219" t="str">
        <f>IF(OR(Cases!C219="K",Cases!C219="L"),IF(M219="DA",Accounts!C$1,CONCATENATE(
   IF(B219="EB",Accounts!E$1,""
   ),IF(B219="EL",Accounts!G$1,""
   ),IF(AND(B219="OA",Cases!B219="3"),Accounts!G$1,""
   ),IF(AND(B219="OA",Cases!B219="Z"),Accounts!E$1,""
   )
  )
 ),IF(OR(Cases!C219="B",Cases!C219="I",Cases!C219="O",Cases!C219="J",Cases!C219="H"),IF(M219="DA",Accounts!C$4,CONCATENATE(
   IF(B219="EB",Accounts!E$4,""
   ),IF(B219="EL",Accounts!G$4,""
   ),IF(AND(B219="OA",Cases!B219="3"),Accounts!G$4,""
   ),IF(AND(B219="OA",Cases!B219="Z"),Accounts!E$4,""
   )
  )
 ),IF(OR(Cases!C219="D",Cases!C219="G",Cases!C219="O",Cases!C219="H",Cases!C219="M",AND(Cases!D219="I",Cases!C219="C"),AND(Cases!D219="I",Cases!C219="F")),IF(M219="DA",Accounts!C$3,CONCATENATE(
   IF(B219="EB",Accounts!E$3,""
   ),IF(B219="EL",Accounts!G$3,""
   ),IF(AND(B219="OA",Cases!B219="3"),Accounts!G$3,""
   ),IF(AND(B219="OA",Cases!B219="Z"),Accounts!E$3,""
   )
  )
 ),IF(M219="DA",Accounts!C$12,CONCATENATE(
   IF(B219="EB",Accounts!E$12,""
   ),IF(B219="EL",Accounts!G$12,""
   ),IF(AND(B219="OA",Cases!B219="3"),Accounts!G$12,""
   ),IF(AND(B219="OA",Cases!B219="Z"),Accounts!E$12,""
   )
  )
 )
)
))</f>
        <v>HU24104075017811111100480681</v>
      </c>
      <c r="T219" t="str">
        <f>IF(Cases!F219="SHA","SLEV",IF(Cases!F219="OUR","DEBT",IF(Cases!F219="BEN","CRED","")))</f>
        <v/>
      </c>
      <c r="U219" s="5" t="str">
        <f>IF(Cases!H219="N","Instrukciók","")</f>
        <v>Instrukciók</v>
      </c>
      <c r="V219" s="5" t="str">
        <f>IF(Cases!E219="I","URGP","")</f>
        <v/>
      </c>
      <c r="W219" t="str">
        <f>Cases!L219</f>
        <v>Közl-185 -Elektra/Ebank Zeus célszámla-KötelezettSzla FCY-FCY Bankon belüli átvezetés-KöltsVis Nincs</v>
      </c>
    </row>
    <row r="220" spans="1:23" x14ac:dyDescent="0.3">
      <c r="A220" t="str">
        <f>CONCATENATE(IF(B220="EB",CONCATENATE(IF(Cases!B220&lt;&gt;"7","EBNG","EBNL"),TEXT(Refszámok!$B$1+ROW()-2,"000000000000")),""),IF(B220="EL",CONCATENATE("E",TEXT(Refszámok!$B$2+ROW()-2,"0000000000"),"00001"),""),IF(B220="OA",CONCATENATE("EBNGOA",TEXT(Refszámok!$B$3+ROW()-2,"0000000000")),""))</f>
        <v>EBNGOA0000101219</v>
      </c>
      <c r="B220" t="str">
        <f>CONCATENATE(IF(Cases!B220="E","EL",""),IF(Cases!B220="B","EB",""),IF(Cases!B220="Q","EB",""),IF(Cases!B220="7","EB",""),IF(Cases!B220="Z","OA",""),IF(Cases!B220="3","OA",""))</f>
        <v>OA</v>
      </c>
      <c r="C220" t="str">
        <f t="shared" si="15"/>
        <v>EBNGOA0000101219</v>
      </c>
      <c r="D220" t="str">
        <f>IF(Cases!K220="Y","2018-11-10","")</f>
        <v/>
      </c>
      <c r="E220" s="5" t="str">
        <f>IF(Cases!C220="Q","BANKKÁRTYA ELSZ",IF(OR(Cases!C220="A",Cases!C220="E",Cases!C220="B",Cases!C220="K",Cases!C220="M"),CONCATENATE(IF(B220="EB",Accounts!B$7,""),IF(B220="EL",Accounts!B$8,""),IF(AND(B220="OA",Cases!B220="3"),Accounts!B$8,""),IF(AND(B220="OA",Cases!B220="Z"),Accounts!B$7,"")),CONCATENATE(IF(B220="EB",Accounts!B$9,""),IF(B220="EL",Accounts!B$10,""),IF(AND(B220="OA",Cases!B220="3"),Accounts!B$10,""),IF(AND(B220="OA",Cases!B220="Z"),Accounts!B$9,""))))</f>
        <v>KALOCZKAY JNÉ EUR</v>
      </c>
      <c r="F220" s="5" t="str">
        <f>IF(Cases!C220="Q","0983731042101",IF(OR(Cases!C220="A",Cases!C220="E",Cases!C220="B",Cases!C220="K",Cases!C220="M"),CONCATENATE(IF(B220="EB",Accounts!C$7,""),IF(B220="EL",Accounts!C$8,""),IF(AND(B220="OA",Cases!B220="3"),Accounts!C$8,""),IF(AND(B220="OA",Cases!B220="Z"),Accounts!C$7,"")),CONCATENATE(IF(B220="EB",Accounts!C$9,""),IF(B220="EL",Accounts!C$10,""),IF(AND(B220="OA",Cases!B220="3"),Accounts!C$10,""),IF(AND(B220="OA",Cases!B220="Z"),Accounts!C$9,""))))</f>
        <v>0002G94287102</v>
      </c>
      <c r="G220" t="s">
        <v>17</v>
      </c>
      <c r="H220" s="5" t="str">
        <f t="shared" si="16"/>
        <v>KALOCZKAY JNÉ EUR</v>
      </c>
      <c r="I220" t="s">
        <v>18</v>
      </c>
      <c r="J220" t="str">
        <f t="shared" si="17"/>
        <v>EBNGOA0000101219</v>
      </c>
      <c r="K220" t="str">
        <f t="shared" si="18"/>
        <v>EBNGOA0000101219</v>
      </c>
      <c r="L220" s="2" t="s">
        <v>22</v>
      </c>
      <c r="M220" s="2" t="str">
        <f>IF(OR(Cases!C220="A",Cases!C220="C",Cases!C220="G",Cases!C220="J",Cases!C220="O"),"DV","DA")</f>
        <v>DV</v>
      </c>
      <c r="N220" t="s">
        <v>1207</v>
      </c>
      <c r="O220" t="str">
        <f>IF(OR(Cases!C220="A",Cases!C220="B",Cases!C220="C",Cases!C220="E",Cases!C220="F",Cases!C220="I",Cases!C220="J",Cases!C220="K",Cases!C220="L",Cases!C220="Q"),"EUR","HUF")</f>
        <v>EUR</v>
      </c>
      <c r="P220" s="5" t="str">
        <f t="shared" si="19"/>
        <v>1.3</v>
      </c>
      <c r="Q220" t="str">
        <f>IF(Cases!I220="Y","INTC","")</f>
        <v/>
      </c>
      <c r="R220" t="str">
        <f>IF(OR(Cases!C220="K",Cases!C220="L"),IF(M220="DA",Accounts!B$1,CONCATENATE(
IF(B220="EB",Accounts!D$1,""
),IF(B220="EL",Accounts!F$1,""
),IF(AND(B220="OA",Cases!B220="3"),Accounts!F$1,""
),IF(AND(B220="OA",Cases!B220="Z"),Accounts!D$1,""
)
)
),IF(OR(Cases!C220="B",Cases!C220="I",Cases!C220="O",Cases!C220="J",Cases!C220="H"),IF(M220="DA",Accounts!B$4,CONCATENATE(
IF(B220="EB",Accounts!D$4,""
),IF(B220="EL",Accounts!F$4,""
),IF(AND(B220="OA",Cases!B220="3"),Accounts!F$4,""
),IF(AND(B220="OA",Cases!B220="Z"),Accounts!D$4,""
)
)
),IF(OR(Cases!C220="D",Cases!C220="G",Cases!C220="O",Cases!C220="H",Cases!C220="M",AND(Cases!D220="I",Cases!C220="C"),AND(Cases!D220="I",Cases!C220="F")),IF(M220="DA",Accounts!B$3,CONCATENATE(
IF(B220="EB",Accounts!D$3,""
),IF(B220="EL",Accounts!F$3,""
),IF(AND(B220="OA",Cases!B220="3"),Accounts!F$3,""
),IF(AND(B220="OA",Cases!B220="Z"),Accounts!D$3,""
)
)
),IF(M220="DA",Accounts!B$12,CONCATENATE(
IF(B220="EB",Accounts!D$12,""
),IF(B220="EL",Accounts!F$12,""
),IF(AND(B220="OA",Cases!B220="3"),Accounts!F$12,""
),IF(AND(B220="OA",Cases!B220="Z"),Accounts!D$12,""
)
)
)
)
))</f>
        <v>KALOCZKAY JNÉ EUR</v>
      </c>
      <c r="S220" t="str">
        <f>IF(OR(Cases!C220="K",Cases!C220="L"),IF(M220="DA",Accounts!C$1,CONCATENATE(
   IF(B220="EB",Accounts!E$1,""
   ),IF(B220="EL",Accounts!G$1,""
   ),IF(AND(B220="OA",Cases!B220="3"),Accounts!G$1,""
   ),IF(AND(B220="OA",Cases!B220="Z"),Accounts!E$1,""
   )
  )
 ),IF(OR(Cases!C220="B",Cases!C220="I",Cases!C220="O",Cases!C220="J",Cases!C220="H"),IF(M220="DA",Accounts!C$4,CONCATENATE(
   IF(B220="EB",Accounts!E$4,""
   ),IF(B220="EL",Accounts!G$4,""
   ),IF(AND(B220="OA",Cases!B220="3"),Accounts!G$4,""
   ),IF(AND(B220="OA",Cases!B220="Z"),Accounts!E$4,""
   )
  )
 ),IF(OR(Cases!C220="D",Cases!C220="G",Cases!C220="O",Cases!C220="H",Cases!C220="M",AND(Cases!D220="I",Cases!C220="C"),AND(Cases!D220="I",Cases!C220="F")),IF(M220="DA",Accounts!C$3,CONCATENATE(
   IF(B220="EB",Accounts!E$3,""
   ),IF(B220="EL",Accounts!G$3,""
   ),IF(AND(B220="OA",Cases!B220="3"),Accounts!G$3,""
   ),IF(AND(B220="OA",Cases!B220="Z"),Accounts!E$3,""
   )
  )
 ),IF(M220="DA",Accounts!C$12,CONCATENATE(
   IF(B220="EB",Accounts!E$12,""
   ),IF(B220="EL",Accounts!G$12,""
   ),IF(AND(B220="OA",Cases!B220="3"),Accounts!G$12,""
   ),IF(AND(B220="OA",Cases!B220="Z"),Accounts!E$12,""
   )
  )
 )
)
))</f>
        <v>HU06104000237157525056551039</v>
      </c>
      <c r="T220" t="str">
        <f>IF(Cases!F220="SHA","SLEV",IF(Cases!F220="OUR","DEBT",IF(Cases!F220="BEN","CRED","")))</f>
        <v/>
      </c>
      <c r="U220" s="5" t="str">
        <f>IF(Cases!H220="N","Instrukciók","")</f>
        <v/>
      </c>
      <c r="V220" s="5" t="str">
        <f>IF(Cases!E220="I","URGP","")</f>
        <v/>
      </c>
      <c r="W220" t="str">
        <f>Cases!L220</f>
        <v>Közl-04B -OpenApi Lakossági-KötelezettSzla FCY-FCY-EQ átvezetés-EgyediÁrf/NonSTP-KöltsVis Nincs</v>
      </c>
    </row>
    <row r="221" spans="1:23" x14ac:dyDescent="0.3">
      <c r="A221" t="str">
        <f>CONCATENATE(IF(B221="EB",CONCATENATE(IF(Cases!B221&lt;&gt;"7","EBNG","EBNL"),TEXT(Refszámok!$B$1+ROW()-2,"000000000000")),""),IF(B221="EL",CONCATENATE("E",TEXT(Refszámok!$B$2+ROW()-2,"0000000000"),"00001"),""),IF(B221="OA",CONCATENATE("EBNGOA",TEXT(Refszámok!$B$3+ROW()-2,"0000000000")),""))</f>
        <v>EBNGOA0000101220</v>
      </c>
      <c r="B221" t="str">
        <f>CONCATENATE(IF(Cases!B221="E","EL",""),IF(Cases!B221="B","EB",""),IF(Cases!B221="Q","EB",""),IF(Cases!B221="7","EB",""),IF(Cases!B221="Z","OA",""),IF(Cases!B221="3","OA",""))</f>
        <v>OA</v>
      </c>
      <c r="C221" t="str">
        <f t="shared" si="15"/>
        <v>EBNGOA0000101220</v>
      </c>
      <c r="D221" t="str">
        <f>IF(Cases!K221="Y","2018-11-10","")</f>
        <v/>
      </c>
      <c r="E221" s="5" t="str">
        <f>IF(Cases!C221="Q","BANKKÁRTYA ELSZ",IF(OR(Cases!C221="A",Cases!C221="E",Cases!C221="B",Cases!C221="K",Cases!C221="M"),CONCATENATE(IF(B221="EB",Accounts!B$7,""),IF(B221="EL",Accounts!B$8,""),IF(AND(B221="OA",Cases!B221="3"),Accounts!B$8,""),IF(AND(B221="OA",Cases!B221="Z"),Accounts!B$7,"")),CONCATENATE(IF(B221="EB",Accounts!B$9,""),IF(B221="EL",Accounts!B$10,""),IF(AND(B221="OA",Cases!B221="3"),Accounts!B$10,""),IF(AND(B221="OA",Cases!B221="Z"),Accounts!B$9,""))))</f>
        <v>KALOCZKAY JNÉ EUR</v>
      </c>
      <c r="F221" s="5" t="str">
        <f>IF(Cases!C221="Q","0983731042101",IF(OR(Cases!C221="A",Cases!C221="E",Cases!C221="B",Cases!C221="K",Cases!C221="M"),CONCATENATE(IF(B221="EB",Accounts!C$7,""),IF(B221="EL",Accounts!C$8,""),IF(AND(B221="OA",Cases!B221="3"),Accounts!C$8,""),IF(AND(B221="OA",Cases!B221="Z"),Accounts!C$7,"")),CONCATENATE(IF(B221="EB",Accounts!C$9,""),IF(B221="EL",Accounts!C$10,""),IF(AND(B221="OA",Cases!B221="3"),Accounts!C$10,""),IF(AND(B221="OA",Cases!B221="Z"),Accounts!C$9,""))))</f>
        <v>0002G94287102</v>
      </c>
      <c r="G221" t="s">
        <v>17</v>
      </c>
      <c r="H221" s="5" t="str">
        <f t="shared" si="16"/>
        <v>KALOCZKAY JNÉ EUR</v>
      </c>
      <c r="I221" t="s">
        <v>18</v>
      </c>
      <c r="J221" t="str">
        <f t="shared" si="17"/>
        <v>EBNGOA0000101220</v>
      </c>
      <c r="K221" t="str">
        <f t="shared" si="18"/>
        <v>EBNGOA0000101220</v>
      </c>
      <c r="L221" s="2" t="s">
        <v>22</v>
      </c>
      <c r="M221" s="2" t="str">
        <f>IF(OR(Cases!C221="A",Cases!C221="C",Cases!C221="G",Cases!C221="J",Cases!C221="O"),"DV","DA")</f>
        <v>DA</v>
      </c>
      <c r="N221" t="s">
        <v>1207</v>
      </c>
      <c r="O221" t="str">
        <f>IF(OR(Cases!C221="A",Cases!C221="B",Cases!C221="C",Cases!C221="E",Cases!C221="F",Cases!C221="I",Cases!C221="J",Cases!C221="K",Cases!C221="L",Cases!C221="Q"),"EUR","HUF")</f>
        <v>EUR</v>
      </c>
      <c r="P221" s="5" t="str">
        <f t="shared" si="19"/>
        <v>1.3</v>
      </c>
      <c r="Q221" t="str">
        <f>IF(Cases!I221="Y","INTC","")</f>
        <v/>
      </c>
      <c r="R221" t="str">
        <f>IF(OR(Cases!C221="K",Cases!C221="L"),IF(M221="DA",Accounts!B$1,CONCATENATE(
IF(B221="EB",Accounts!D$1,""
),IF(B221="EL",Accounts!F$1,""
),IF(AND(B221="OA",Cases!B221="3"),Accounts!F$1,""
),IF(AND(B221="OA",Cases!B221="Z"),Accounts!D$1,""
)
)
),IF(OR(Cases!C221="B",Cases!C221="I",Cases!C221="O",Cases!C221="J",Cases!C221="H"),IF(M221="DA",Accounts!B$4,CONCATENATE(
IF(B221="EB",Accounts!D$4,""
),IF(B221="EL",Accounts!F$4,""
),IF(AND(B221="OA",Cases!B221="3"),Accounts!F$4,""
),IF(AND(B221="OA",Cases!B221="Z"),Accounts!D$4,""
)
)
),IF(OR(Cases!C221="D",Cases!C221="G",Cases!C221="O",Cases!C221="H",Cases!C221="M",AND(Cases!D221="I",Cases!C221="C"),AND(Cases!D221="I",Cases!C221="F")),IF(M221="DA",Accounts!B$3,CONCATENATE(
IF(B221="EB",Accounts!D$3,""
),IF(B221="EL",Accounts!F$3,""
),IF(AND(B221="OA",Cases!B221="3"),Accounts!F$3,""
),IF(AND(B221="OA",Cases!B221="Z"),Accounts!D$3,""
)
)
),IF(M221="DA",Accounts!B$12,CONCATENATE(
IF(B221="EB",Accounts!D$12,""
),IF(B221="EL",Accounts!F$12,""
),IF(AND(B221="OA",Cases!B221="3"),Accounts!F$12,""
),IF(AND(B221="OA",Cases!B221="Z"),Accounts!D$12,""
)
)
)
)
))</f>
        <v>SZIKSZAI TAMARA EUR</v>
      </c>
      <c r="S221" t="str">
        <f>IF(OR(Cases!C221="K",Cases!C221="L"),IF(M221="DA",Accounts!C$1,CONCATENATE(
   IF(B221="EB",Accounts!E$1,""
   ),IF(B221="EL",Accounts!G$1,""
   ),IF(AND(B221="OA",Cases!B221="3"),Accounts!G$1,""
   ),IF(AND(B221="OA",Cases!B221="Z"),Accounts!E$1,""
   )
  )
 ),IF(OR(Cases!C221="B",Cases!C221="I",Cases!C221="O",Cases!C221="J",Cases!C221="H"),IF(M221="DA",Accounts!C$4,CONCATENATE(
   IF(B221="EB",Accounts!E$4,""
   ),IF(B221="EL",Accounts!G$4,""
   ),IF(AND(B221="OA",Cases!B221="3"),Accounts!G$4,""
   ),IF(AND(B221="OA",Cases!B221="Z"),Accounts!E$4,""
   )
  )
 ),IF(OR(Cases!C221="D",Cases!C221="G",Cases!C221="O",Cases!C221="H",Cases!C221="M",AND(Cases!D221="I",Cases!C221="C"),AND(Cases!D221="I",Cases!C221="F")),IF(M221="DA",Accounts!C$3,CONCATENATE(
   IF(B221="EB",Accounts!E$3,""
   ),IF(B221="EL",Accounts!G$3,""
   ),IF(AND(B221="OA",Cases!B221="3"),Accounts!G$3,""
   ),IF(AND(B221="OA",Cases!B221="Z"),Accounts!E$3,""
   )
  )
 ),IF(M221="DA",Accounts!C$12,CONCATENATE(
   IF(B221="EB",Accounts!E$12,""
   ),IF(B221="EL",Accounts!G$12,""
   ),IF(AND(B221="OA",Cases!B221="3"),Accounts!G$12,""
   ),IF(AND(B221="OA",Cases!B221="Z"),Accounts!E$12,""
   )
  )
 )
)
))</f>
        <v>HU46104000237157565454551017</v>
      </c>
      <c r="T221" t="str">
        <f>IF(Cases!F221="SHA","SLEV",IF(Cases!F221="OUR","DEBT",IF(Cases!F221="BEN","CRED","")))</f>
        <v/>
      </c>
      <c r="U221" s="5" t="str">
        <f>IF(Cases!H221="N","Instrukciók","")</f>
        <v/>
      </c>
      <c r="V221" s="5" t="str">
        <f>IF(Cases!E221="I","URGP","")</f>
        <v/>
      </c>
      <c r="W221" t="str">
        <f>Cases!L221</f>
        <v>Közl-04C -OpenApi Lakossági-KötelezettSzla FCY-FCY-EQ átutalás-EgyediÁrf/NonSTP-KöltsVis Nincs</v>
      </c>
    </row>
    <row r="222" spans="1:23" x14ac:dyDescent="0.3">
      <c r="A222" t="str">
        <f>CONCATENATE(IF(B222="EB",CONCATENATE(IF(Cases!B222&lt;&gt;"7","EBNG","EBNL"),TEXT(Refszámok!$B$1+ROW()-2,"000000000000")),""),IF(B222="EL",CONCATENATE("E",TEXT(Refszámok!$B$2+ROW()-2,"0000000000"),"00001"),""),IF(B222="OA",CONCATENATE("EBNGOA",TEXT(Refszámok!$B$3+ROW()-2,"0000000000")),""))</f>
        <v>EBNGOA0000101221</v>
      </c>
      <c r="B222" t="str">
        <f>CONCATENATE(IF(Cases!B222="E","EL",""),IF(Cases!B222="B","EB",""),IF(Cases!B222="Q","EB",""),IF(Cases!B222="7","EB",""),IF(Cases!B222="Z","OA",""),IF(Cases!B222="3","OA",""))</f>
        <v>OA</v>
      </c>
      <c r="C222" t="str">
        <f t="shared" si="15"/>
        <v>EBNGOA0000101221</v>
      </c>
      <c r="D222" t="str">
        <f>IF(Cases!K222="Y","2018-11-10","")</f>
        <v/>
      </c>
      <c r="E222" s="5" t="str">
        <f>IF(Cases!C222="Q","BANKKÁRTYA ELSZ",IF(OR(Cases!C222="A",Cases!C222="E",Cases!C222="B",Cases!C222="K",Cases!C222="M"),CONCATENATE(IF(B222="EB",Accounts!B$7,""),IF(B222="EL",Accounts!B$8,""),IF(AND(B222="OA",Cases!B222="3"),Accounts!B$8,""),IF(AND(B222="OA",Cases!B222="Z"),Accounts!B$7,"")),CONCATENATE(IF(B222="EB",Accounts!B$9,""),IF(B222="EL",Accounts!B$10,""),IF(AND(B222="OA",Cases!B222="3"),Accounts!B$10,""),IF(AND(B222="OA",Cases!B222="Z"),Accounts!B$9,""))))</f>
        <v>KALOCZKAY JNÉ EUR</v>
      </c>
      <c r="F222" s="5" t="str">
        <f>IF(Cases!C222="Q","0983731042101",IF(OR(Cases!C222="A",Cases!C222="E",Cases!C222="B",Cases!C222="K",Cases!C222="M"),CONCATENATE(IF(B222="EB",Accounts!C$7,""),IF(B222="EL",Accounts!C$8,""),IF(AND(B222="OA",Cases!B222="3"),Accounts!C$8,""),IF(AND(B222="OA",Cases!B222="Z"),Accounts!C$7,"")),CONCATENATE(IF(B222="EB",Accounts!C$9,""),IF(B222="EL",Accounts!C$10,""),IF(AND(B222="OA",Cases!B222="3"),Accounts!C$10,""),IF(AND(B222="OA",Cases!B222="Z"),Accounts!C$9,""))))</f>
        <v>0002G94287102</v>
      </c>
      <c r="G222" t="s">
        <v>17</v>
      </c>
      <c r="H222" s="5" t="str">
        <f t="shared" si="16"/>
        <v>KALOCZKAY JNÉ EUR</v>
      </c>
      <c r="I222" t="s">
        <v>18</v>
      </c>
      <c r="J222" t="str">
        <f t="shared" si="17"/>
        <v>EBNGOA0000101221</v>
      </c>
      <c r="K222" t="str">
        <f t="shared" si="18"/>
        <v>EBNGOA0000101221</v>
      </c>
      <c r="L222" s="2" t="s">
        <v>22</v>
      </c>
      <c r="M222" s="2" t="str">
        <f>IF(OR(Cases!C222="A",Cases!C222="C",Cases!C222="G",Cases!C222="J",Cases!C222="O"),"DV","DA")</f>
        <v>DA</v>
      </c>
      <c r="N222" t="s">
        <v>1207</v>
      </c>
      <c r="O222" t="str">
        <f>IF(OR(Cases!C222="A",Cases!C222="B",Cases!C222="C",Cases!C222="E",Cases!C222="F",Cases!C222="I",Cases!C222="J",Cases!C222="K",Cases!C222="L",Cases!C222="Q"),"EUR","HUF")</f>
        <v>HUF</v>
      </c>
      <c r="P222" s="5" t="str">
        <f t="shared" si="19"/>
        <v>2</v>
      </c>
      <c r="Q222" t="str">
        <f>IF(Cases!I222="Y","INTC","")</f>
        <v/>
      </c>
      <c r="R222" t="str">
        <f>IF(OR(Cases!C222="K",Cases!C222="L"),IF(M222="DA",Accounts!B$1,CONCATENATE(
IF(B222="EB",Accounts!D$1,""
),IF(B222="EL",Accounts!F$1,""
),IF(AND(B222="OA",Cases!B222="3"),Accounts!F$1,""
),IF(AND(B222="OA",Cases!B222="Z"),Accounts!D$1,""
)
)
),IF(OR(Cases!C222="B",Cases!C222="I",Cases!C222="O",Cases!C222="J",Cases!C222="H"),IF(M222="DA",Accounts!B$4,CONCATENATE(
IF(B222="EB",Accounts!D$4,""
),IF(B222="EL",Accounts!F$4,""
),IF(AND(B222="OA",Cases!B222="3"),Accounts!F$4,""
),IF(AND(B222="OA",Cases!B222="Z"),Accounts!D$4,""
)
)
),IF(OR(Cases!C222="D",Cases!C222="G",Cases!C222="O",Cases!C222="H",Cases!C222="M",AND(Cases!D222="I",Cases!C222="C"),AND(Cases!D222="I",Cases!C222="F")),IF(M222="DA",Accounts!B$3,CONCATENATE(
IF(B222="EB",Accounts!D$3,""
),IF(B222="EL",Accounts!F$3,""
),IF(AND(B222="OA",Cases!B222="3"),Accounts!F$3,""
),IF(AND(B222="OA",Cases!B222="Z"),Accounts!D$3,""
)
)
),IF(M222="DA",Accounts!B$12,CONCATENATE(
IF(B222="EB",Accounts!D$12,""
),IF(B222="EL",Accounts!F$12,""
),IF(AND(B222="OA",Cases!B222="3"),Accounts!F$12,""
),IF(AND(B222="OA",Cases!B222="Z"),Accounts!D$12,""
)
)
)
)
))</f>
        <v>SZIKSZAI TAMARA</v>
      </c>
      <c r="S222" t="str">
        <f>IF(OR(Cases!C222="K",Cases!C222="L"),IF(M222="DA",Accounts!C$1,CONCATENATE(
   IF(B222="EB",Accounts!E$1,""
   ),IF(B222="EL",Accounts!G$1,""
   ),IF(AND(B222="OA",Cases!B222="3"),Accounts!G$1,""
   ),IF(AND(B222="OA",Cases!B222="Z"),Accounts!E$1,""
   )
  )
 ),IF(OR(Cases!C222="B",Cases!C222="I",Cases!C222="O",Cases!C222="J",Cases!C222="H"),IF(M222="DA",Accounts!C$4,CONCATENATE(
   IF(B222="EB",Accounts!E$4,""
   ),IF(B222="EL",Accounts!G$4,""
   ),IF(AND(B222="OA",Cases!B222="3"),Accounts!G$4,""
   ),IF(AND(B222="OA",Cases!B222="Z"),Accounts!E$4,""
   )
  )
 ),IF(OR(Cases!C222="D",Cases!C222="G",Cases!C222="O",Cases!C222="H",Cases!C222="M",AND(Cases!D222="I",Cases!C222="C"),AND(Cases!D222="I",Cases!C222="F")),IF(M222="DA",Accounts!C$3,CONCATENATE(
   IF(B222="EB",Accounts!E$3,""
   ),IF(B222="EL",Accounts!G$3,""
   ),IF(AND(B222="OA",Cases!B222="3"),Accounts!G$3,""
   ),IF(AND(B222="OA",Cases!B222="Z"),Accounts!E$3,""
   )
  )
 ),IF(M222="DA",Accounts!C$12,CONCATENATE(
   IF(B222="EB",Accounts!E$12,""
   ),IF(B222="EL",Accounts!G$12,""
   ),IF(AND(B222="OA",Cases!B222="3"),Accounts!G$12,""
   ),IF(AND(B222="OA",Cases!B222="Z"),Accounts!E$12,""
   )
  )
 )
)
))</f>
        <v>HU20104000237157565454551000</v>
      </c>
      <c r="T222" t="str">
        <f>IF(Cases!F222="SHA","SLEV",IF(Cases!F222="OUR","DEBT",IF(Cases!F222="BEN","CRED","")))</f>
        <v/>
      </c>
      <c r="U222" s="5" t="str">
        <f>IF(Cases!H222="N","Instrukciók","")</f>
        <v/>
      </c>
      <c r="V222" s="5" t="str">
        <f>IF(Cases!E222="I","URGP","")</f>
        <v>URGP</v>
      </c>
      <c r="W222" t="str">
        <f>Cases!L222</f>
        <v>Közl-068 -Forint konverziós-OpenApi Lakossági-KötelezettSzla FCY-HUF-EQ átutalás-Konverziós-Sürgős/AzonKonv-EgyediÁrf/NonSTP-KöltsVis Nincs</v>
      </c>
    </row>
    <row r="223" spans="1:23" x14ac:dyDescent="0.3">
      <c r="A223" t="str">
        <f>CONCATENATE(IF(B223="EB",CONCATENATE(IF(Cases!B223&lt;&gt;"7","EBNG","EBNL"),TEXT(Refszámok!$B$1+ROW()-2,"000000000000")),""),IF(B223="EL",CONCATENATE("E",TEXT(Refszámok!$B$2+ROW()-2,"0000000000"),"00001"),""),IF(B223="OA",CONCATENATE("EBNGOA",TEXT(Refszámok!$B$3+ROW()-2,"0000000000")),""))</f>
        <v>EBNGOA0000101222</v>
      </c>
      <c r="B223" t="str">
        <f>CONCATENATE(IF(Cases!B223="E","EL",""),IF(Cases!B223="B","EB",""),IF(Cases!B223="Q","EB",""),IF(Cases!B223="7","EB",""),IF(Cases!B223="Z","OA",""),IF(Cases!B223="3","OA",""))</f>
        <v>OA</v>
      </c>
      <c r="C223" t="str">
        <f t="shared" si="15"/>
        <v>EBNGOA0000101222</v>
      </c>
      <c r="D223" t="str">
        <f>IF(Cases!K223="Y","2018-11-10","")</f>
        <v/>
      </c>
      <c r="E223" s="5" t="str">
        <f>IF(Cases!C223="Q","BANKKÁRTYA ELSZ",IF(OR(Cases!C223="A",Cases!C223="E",Cases!C223="B",Cases!C223="K",Cases!C223="M"),CONCATENATE(IF(B223="EB",Accounts!B$7,""),IF(B223="EL",Accounts!B$8,""),IF(AND(B223="OA",Cases!B223="3"),Accounts!B$8,""),IF(AND(B223="OA",Cases!B223="Z"),Accounts!B$7,"")),CONCATENATE(IF(B223="EB",Accounts!B$9,""),IF(B223="EL",Accounts!B$10,""),IF(AND(B223="OA",Cases!B223="3"),Accounts!B$10,""),IF(AND(B223="OA",Cases!B223="Z"),Accounts!B$9,""))))</f>
        <v>KALOCZKAY JNÉ EUR</v>
      </c>
      <c r="F223" s="5" t="str">
        <f>IF(Cases!C223="Q","0983731042101",IF(OR(Cases!C223="A",Cases!C223="E",Cases!C223="B",Cases!C223="K",Cases!C223="M"),CONCATENATE(IF(B223="EB",Accounts!C$7,""),IF(B223="EL",Accounts!C$8,""),IF(AND(B223="OA",Cases!B223="3"),Accounts!C$8,""),IF(AND(B223="OA",Cases!B223="Z"),Accounts!C$7,"")),CONCATENATE(IF(B223="EB",Accounts!C$9,""),IF(B223="EL",Accounts!C$10,""),IF(AND(B223="OA",Cases!B223="3"),Accounts!C$10,""),IF(AND(B223="OA",Cases!B223="Z"),Accounts!C$9,""))))</f>
        <v>0002G94287102</v>
      </c>
      <c r="G223" t="s">
        <v>17</v>
      </c>
      <c r="H223" s="5" t="str">
        <f t="shared" si="16"/>
        <v>KALOCZKAY JNÉ EUR</v>
      </c>
      <c r="I223" t="s">
        <v>18</v>
      </c>
      <c r="J223" t="str">
        <f t="shared" si="17"/>
        <v>EBNGOA0000101222</v>
      </c>
      <c r="K223" t="str">
        <f t="shared" si="18"/>
        <v>EBNGOA0000101222</v>
      </c>
      <c r="L223" s="2" t="s">
        <v>22</v>
      </c>
      <c r="M223" s="2" t="str">
        <f>IF(OR(Cases!C223="A",Cases!C223="C",Cases!C223="G",Cases!C223="J",Cases!C223="O"),"DV","DA")</f>
        <v>DA</v>
      </c>
      <c r="N223" t="s">
        <v>1207</v>
      </c>
      <c r="O223" t="str">
        <f>IF(OR(Cases!C223="A",Cases!C223="B",Cases!C223="C",Cases!C223="E",Cases!C223="F",Cases!C223="I",Cases!C223="J",Cases!C223="K",Cases!C223="L",Cases!C223="Q"),"EUR","HUF")</f>
        <v>HUF</v>
      </c>
      <c r="P223" s="5" t="str">
        <f t="shared" si="19"/>
        <v>2</v>
      </c>
      <c r="Q223" t="str">
        <f>IF(Cases!I223="Y","INTC","")</f>
        <v/>
      </c>
      <c r="R223" t="str">
        <f>IF(OR(Cases!C223="K",Cases!C223="L"),IF(M223="DA",Accounts!B$1,CONCATENATE(
IF(B223="EB",Accounts!D$1,""
),IF(B223="EL",Accounts!F$1,""
),IF(AND(B223="OA",Cases!B223="3"),Accounts!F$1,""
),IF(AND(B223="OA",Cases!B223="Z"),Accounts!D$1,""
)
)
),IF(OR(Cases!C223="B",Cases!C223="I",Cases!C223="O",Cases!C223="J",Cases!C223="H"),IF(M223="DA",Accounts!B$4,CONCATENATE(
IF(B223="EB",Accounts!D$4,""
),IF(B223="EL",Accounts!F$4,""
),IF(AND(B223="OA",Cases!B223="3"),Accounts!F$4,""
),IF(AND(B223="OA",Cases!B223="Z"),Accounts!D$4,""
)
)
),IF(OR(Cases!C223="D",Cases!C223="G",Cases!C223="O",Cases!C223="H",Cases!C223="M",AND(Cases!D223="I",Cases!C223="C"),AND(Cases!D223="I",Cases!C223="F")),IF(M223="DA",Accounts!B$3,CONCATENATE(
IF(B223="EB",Accounts!D$3,""
),IF(B223="EL",Accounts!F$3,""
),IF(AND(B223="OA",Cases!B223="3"),Accounts!F$3,""
),IF(AND(B223="OA",Cases!B223="Z"),Accounts!D$3,""
)
)
),IF(M223="DA",Accounts!B$12,CONCATENATE(
IF(B223="EB",Accounts!D$12,""
),IF(B223="EL",Accounts!F$12,""
),IF(AND(B223="OA",Cases!B223="3"),Accounts!F$12,""
),IF(AND(B223="OA",Cases!B223="Z"),Accounts!D$12,""
)
)
)
)
))</f>
        <v>SZIKSZAI TAMARA</v>
      </c>
      <c r="S223" t="str">
        <f>IF(OR(Cases!C223="K",Cases!C223="L"),IF(M223="DA",Accounts!C$1,CONCATENATE(
   IF(B223="EB",Accounts!E$1,""
   ),IF(B223="EL",Accounts!G$1,""
   ),IF(AND(B223="OA",Cases!B223="3"),Accounts!G$1,""
   ),IF(AND(B223="OA",Cases!B223="Z"),Accounts!E$1,""
   )
  )
 ),IF(OR(Cases!C223="B",Cases!C223="I",Cases!C223="O",Cases!C223="J",Cases!C223="H"),IF(M223="DA",Accounts!C$4,CONCATENATE(
   IF(B223="EB",Accounts!E$4,""
   ),IF(B223="EL",Accounts!G$4,""
   ),IF(AND(B223="OA",Cases!B223="3"),Accounts!G$4,""
   ),IF(AND(B223="OA",Cases!B223="Z"),Accounts!E$4,""
   )
  )
 ),IF(OR(Cases!C223="D",Cases!C223="G",Cases!C223="O",Cases!C223="H",Cases!C223="M",AND(Cases!D223="I",Cases!C223="C"),AND(Cases!D223="I",Cases!C223="F")),IF(M223="DA",Accounts!C$3,CONCATENATE(
   IF(B223="EB",Accounts!E$3,""
   ),IF(B223="EL",Accounts!G$3,""
   ),IF(AND(B223="OA",Cases!B223="3"),Accounts!G$3,""
   ),IF(AND(B223="OA",Cases!B223="Z"),Accounts!E$3,""
   )
  )
 ),IF(M223="DA",Accounts!C$12,CONCATENATE(
   IF(B223="EB",Accounts!E$12,""
   ),IF(B223="EL",Accounts!G$12,""
   ),IF(AND(B223="OA",Cases!B223="3"),Accounts!G$12,""
   ),IF(AND(B223="OA",Cases!B223="Z"),Accounts!E$12,""
   )
  )
 )
)
))</f>
        <v>HU20104000237157565454551000</v>
      </c>
      <c r="T223" t="str">
        <f>IF(Cases!F223="SHA","SLEV",IF(Cases!F223="OUR","DEBT",IF(Cases!F223="BEN","CRED","")))</f>
        <v/>
      </c>
      <c r="U223" s="5" t="str">
        <f>IF(Cases!H223="N","Instrukciók","")</f>
        <v/>
      </c>
      <c r="V223" s="5" t="str">
        <f>IF(Cases!E223="I","URGP","")</f>
        <v/>
      </c>
      <c r="W223" t="str">
        <f>Cases!L223</f>
        <v>Közl-068 -Forint konverziós-OpenApi Lakossági-KötelezettSzla FCY-HUF-EQ átutalás-Konverziós-EgyediÁrf/NonSTP-KöltsVis Nincs</v>
      </c>
    </row>
    <row r="224" spans="1:23" x14ac:dyDescent="0.3">
      <c r="A224" t="str">
        <f>CONCATENATE(IF(B224="EB",CONCATENATE(IF(Cases!B224&lt;&gt;"7","EBNG","EBNL"),TEXT(Refszámok!$B$1+ROW()-2,"000000000000")),""),IF(B224="EL",CONCATENATE("E",TEXT(Refszámok!$B$2+ROW()-2,"0000000000"),"00001"),""),IF(B224="OA",CONCATENATE("EBNGOA",TEXT(Refszámok!$B$3+ROW()-2,"0000000000")),""))</f>
        <v>EBNGOA0000101223</v>
      </c>
      <c r="B224" t="str">
        <f>CONCATENATE(IF(Cases!B224="E","EL",""),IF(Cases!B224="B","EB",""),IF(Cases!B224="Q","EB",""),IF(Cases!B224="7","EB",""),IF(Cases!B224="Z","OA",""),IF(Cases!B224="3","OA",""))</f>
        <v>OA</v>
      </c>
      <c r="C224" t="str">
        <f t="shared" si="15"/>
        <v>EBNGOA0000101223</v>
      </c>
      <c r="D224" t="str">
        <f>IF(Cases!K224="Y","2018-11-10","")</f>
        <v/>
      </c>
      <c r="E224" s="5" t="str">
        <f>IF(Cases!C224="Q","BANKKÁRTYA ELSZ",IF(OR(Cases!C224="A",Cases!C224="E",Cases!C224="B",Cases!C224="K",Cases!C224="M"),CONCATENATE(IF(B224="EB",Accounts!B$7,""),IF(B224="EL",Accounts!B$8,""),IF(AND(B224="OA",Cases!B224="3"),Accounts!B$8,""),IF(AND(B224="OA",Cases!B224="Z"),Accounts!B$7,"")),CONCATENATE(IF(B224="EB",Accounts!B$9,""),IF(B224="EL",Accounts!B$10,""),IF(AND(B224="OA",Cases!B224="3"),Accounts!B$10,""),IF(AND(B224="OA",Cases!B224="Z"),Accounts!B$9,""))))</f>
        <v>KALOCZKAY JNÉ EUR</v>
      </c>
      <c r="F224" s="5" t="str">
        <f>IF(Cases!C224="Q","0983731042101",IF(OR(Cases!C224="A",Cases!C224="E",Cases!C224="B",Cases!C224="K",Cases!C224="M"),CONCATENATE(IF(B224="EB",Accounts!C$7,""),IF(B224="EL",Accounts!C$8,""),IF(AND(B224="OA",Cases!B224="3"),Accounts!C$8,""),IF(AND(B224="OA",Cases!B224="Z"),Accounts!C$7,"")),CONCATENATE(IF(B224="EB",Accounts!C$9,""),IF(B224="EL",Accounts!C$10,""),IF(AND(B224="OA",Cases!B224="3"),Accounts!C$10,""),IF(AND(B224="OA",Cases!B224="Z"),Accounts!C$9,""))))</f>
        <v>0002G94287102</v>
      </c>
      <c r="G224" t="s">
        <v>17</v>
      </c>
      <c r="H224" s="5" t="str">
        <f t="shared" si="16"/>
        <v>KALOCZKAY JNÉ EUR</v>
      </c>
      <c r="I224" t="s">
        <v>18</v>
      </c>
      <c r="J224" t="str">
        <f t="shared" si="17"/>
        <v>EBNGOA0000101223</v>
      </c>
      <c r="K224" t="str">
        <f t="shared" si="18"/>
        <v>EBNGOA0000101223</v>
      </c>
      <c r="L224" s="2" t="s">
        <v>22</v>
      </c>
      <c r="M224" s="2" t="str">
        <f>IF(OR(Cases!C224="A",Cases!C224="C",Cases!C224="G",Cases!C224="J",Cases!C224="O"),"DV","DA")</f>
        <v>DV</v>
      </c>
      <c r="N224" t="s">
        <v>1207</v>
      </c>
      <c r="O224" t="str">
        <f>IF(OR(Cases!C224="A",Cases!C224="B",Cases!C224="C",Cases!C224="E",Cases!C224="F",Cases!C224="I",Cases!C224="J",Cases!C224="K",Cases!C224="L",Cases!C224="Q"),"EUR","HUF")</f>
        <v>HUF</v>
      </c>
      <c r="P224" s="5" t="str">
        <f t="shared" si="19"/>
        <v>2</v>
      </c>
      <c r="Q224" t="str">
        <f>IF(Cases!I224="Y","INTC","")</f>
        <v/>
      </c>
      <c r="R224" t="str">
        <f>IF(OR(Cases!C224="K",Cases!C224="L"),IF(M224="DA",Accounts!B$1,CONCATENATE(
IF(B224="EB",Accounts!D$1,""
),IF(B224="EL",Accounts!F$1,""
),IF(AND(B224="OA",Cases!B224="3"),Accounts!F$1,""
),IF(AND(B224="OA",Cases!B224="Z"),Accounts!D$1,""
)
)
),IF(OR(Cases!C224="B",Cases!C224="I",Cases!C224="O",Cases!C224="J",Cases!C224="H"),IF(M224="DA",Accounts!B$4,CONCATENATE(
IF(B224="EB",Accounts!D$4,""
),IF(B224="EL",Accounts!F$4,""
),IF(AND(B224="OA",Cases!B224="3"),Accounts!F$4,""
),IF(AND(B224="OA",Cases!B224="Z"),Accounts!D$4,""
)
)
),IF(OR(Cases!C224="D",Cases!C224="G",Cases!C224="O",Cases!C224="H",Cases!C224="M",AND(Cases!D224="I",Cases!C224="C"),AND(Cases!D224="I",Cases!C224="F")),IF(M224="DA",Accounts!B$3,CONCATENATE(
IF(B224="EB",Accounts!D$3,""
),IF(B224="EL",Accounts!F$3,""
),IF(AND(B224="OA",Cases!B224="3"),Accounts!F$3,""
),IF(AND(B224="OA",Cases!B224="Z"),Accounts!D$3,""
)
)
),IF(M224="DA",Accounts!B$12,CONCATENATE(
IF(B224="EB",Accounts!D$12,""
),IF(B224="EL",Accounts!F$12,""
),IF(AND(B224="OA",Cases!B224="3"),Accounts!F$12,""
),IF(AND(B224="OA",Cases!B224="Z"),Accounts!D$12,""
)
)
)
)
))</f>
        <v>KALOCZKAY JNÉ</v>
      </c>
      <c r="S224" t="str">
        <f>IF(OR(Cases!C224="K",Cases!C224="L"),IF(M224="DA",Accounts!C$1,CONCATENATE(
   IF(B224="EB",Accounts!E$1,""
   ),IF(B224="EL",Accounts!G$1,""
   ),IF(AND(B224="OA",Cases!B224="3"),Accounts!G$1,""
   ),IF(AND(B224="OA",Cases!B224="Z"),Accounts!E$1,""
   )
  )
 ),IF(OR(Cases!C224="B",Cases!C224="I",Cases!C224="O",Cases!C224="J",Cases!C224="H"),IF(M224="DA",Accounts!C$4,CONCATENATE(
   IF(B224="EB",Accounts!E$4,""
   ),IF(B224="EL",Accounts!G$4,""
   ),IF(AND(B224="OA",Cases!B224="3"),Accounts!G$4,""
   ),IF(AND(B224="OA",Cases!B224="Z"),Accounts!E$4,""
   )
  )
 ),IF(OR(Cases!C224="D",Cases!C224="G",Cases!C224="O",Cases!C224="H",Cases!C224="M",AND(Cases!D224="I",Cases!C224="C"),AND(Cases!D224="I",Cases!C224="F")),IF(M224="DA",Accounts!C$3,CONCATENATE(
   IF(B224="EB",Accounts!E$3,""
   ),IF(B224="EL",Accounts!G$3,""
   ),IF(AND(B224="OA",Cases!B224="3"),Accounts!G$3,""
   ),IF(AND(B224="OA",Cases!B224="Z"),Accounts!E$3,""
   )
  )
 ),IF(M224="DA",Accounts!C$12,CONCATENATE(
   IF(B224="EB",Accounts!E$12,""
   ),IF(B224="EL",Accounts!G$12,""
   ),IF(AND(B224="OA",Cases!B224="3"),Accounts!G$12,""
   ),IF(AND(B224="OA",Cases!B224="Z"),Accounts!E$12,""
   )
  )
 )
)
))</f>
        <v>HU72104000237157525056551015</v>
      </c>
      <c r="T224" t="str">
        <f>IF(Cases!F224="SHA","SLEV",IF(Cases!F224="OUR","DEBT",IF(Cases!F224="BEN","CRED","")))</f>
        <v/>
      </c>
      <c r="U224" s="5" t="str">
        <f>IF(Cases!H224="N","Instrukciók","")</f>
        <v/>
      </c>
      <c r="V224" s="5" t="str">
        <f>IF(Cases!E224="I","URGP","")</f>
        <v>URGP</v>
      </c>
      <c r="W224" t="str">
        <f>Cases!L224</f>
        <v>Közl-07J -Forint konverziós-OpenApi Lakossági-KötelezettSzla FCY-HUF-EQ átvezetés-Konverziós-Sürgős/AzonKonv-EgyediÁrf/NonSTP-KöltsVis Nincs</v>
      </c>
    </row>
    <row r="225" spans="1:23" x14ac:dyDescent="0.3">
      <c r="A225" t="str">
        <f>CONCATENATE(IF(B225="EB",CONCATENATE(IF(Cases!B225&lt;&gt;"7","EBNG","EBNL"),TEXT(Refszámok!$B$1+ROW()-2,"000000000000")),""),IF(B225="EL",CONCATENATE("E",TEXT(Refszámok!$B$2+ROW()-2,"0000000000"),"00001"),""),IF(B225="OA",CONCATENATE("EBNGOA",TEXT(Refszámok!$B$3+ROW()-2,"0000000000")),""))</f>
        <v>EBNGOA0000101224</v>
      </c>
      <c r="B225" t="str">
        <f>CONCATENATE(IF(Cases!B225="E","EL",""),IF(Cases!B225="B","EB",""),IF(Cases!B225="Q","EB",""),IF(Cases!B225="7","EB",""),IF(Cases!B225="Z","OA",""),IF(Cases!B225="3","OA",""))</f>
        <v>OA</v>
      </c>
      <c r="C225" t="str">
        <f t="shared" si="15"/>
        <v>EBNGOA0000101224</v>
      </c>
      <c r="D225" t="str">
        <f>IF(Cases!K225="Y","2018-11-10","")</f>
        <v/>
      </c>
      <c r="E225" s="5" t="str">
        <f>IF(Cases!C225="Q","BANKKÁRTYA ELSZ",IF(OR(Cases!C225="A",Cases!C225="E",Cases!C225="B",Cases!C225="K",Cases!C225="M"),CONCATENATE(IF(B225="EB",Accounts!B$7,""),IF(B225="EL",Accounts!B$8,""),IF(AND(B225="OA",Cases!B225="3"),Accounts!B$8,""),IF(AND(B225="OA",Cases!B225="Z"),Accounts!B$7,"")),CONCATENATE(IF(B225="EB",Accounts!B$9,""),IF(B225="EL",Accounts!B$10,""),IF(AND(B225="OA",Cases!B225="3"),Accounts!B$10,""),IF(AND(B225="OA",Cases!B225="Z"),Accounts!B$9,""))))</f>
        <v>KALOCZKAY JNÉ EUR</v>
      </c>
      <c r="F225" s="5" t="str">
        <f>IF(Cases!C225="Q","0983731042101",IF(OR(Cases!C225="A",Cases!C225="E",Cases!C225="B",Cases!C225="K",Cases!C225="M"),CONCATENATE(IF(B225="EB",Accounts!C$7,""),IF(B225="EL",Accounts!C$8,""),IF(AND(B225="OA",Cases!B225="3"),Accounts!C$8,""),IF(AND(B225="OA",Cases!B225="Z"),Accounts!C$7,"")),CONCATENATE(IF(B225="EB",Accounts!C$9,""),IF(B225="EL",Accounts!C$10,""),IF(AND(B225="OA",Cases!B225="3"),Accounts!C$10,""),IF(AND(B225="OA",Cases!B225="Z"),Accounts!C$9,""))))</f>
        <v>0002G94287102</v>
      </c>
      <c r="G225" t="s">
        <v>17</v>
      </c>
      <c r="H225" s="5" t="str">
        <f t="shared" si="16"/>
        <v>KALOCZKAY JNÉ EUR</v>
      </c>
      <c r="I225" t="s">
        <v>18</v>
      </c>
      <c r="J225" t="str">
        <f t="shared" si="17"/>
        <v>EBNGOA0000101224</v>
      </c>
      <c r="K225" t="str">
        <f t="shared" si="18"/>
        <v>EBNGOA0000101224</v>
      </c>
      <c r="L225" s="2" t="s">
        <v>22</v>
      </c>
      <c r="M225" s="2" t="str">
        <f>IF(OR(Cases!C225="A",Cases!C225="C",Cases!C225="G",Cases!C225="J",Cases!C225="O"),"DV","DA")</f>
        <v>DV</v>
      </c>
      <c r="N225" t="s">
        <v>1207</v>
      </c>
      <c r="O225" t="str">
        <f>IF(OR(Cases!C225="A",Cases!C225="B",Cases!C225="C",Cases!C225="E",Cases!C225="F",Cases!C225="I",Cases!C225="J",Cases!C225="K",Cases!C225="L",Cases!C225="Q"),"EUR","HUF")</f>
        <v>HUF</v>
      </c>
      <c r="P225" s="5" t="str">
        <f t="shared" si="19"/>
        <v>2</v>
      </c>
      <c r="Q225" t="str">
        <f>IF(Cases!I225="Y","INTC","")</f>
        <v/>
      </c>
      <c r="R225" t="str">
        <f>IF(OR(Cases!C225="K",Cases!C225="L"),IF(M225="DA",Accounts!B$1,CONCATENATE(
IF(B225="EB",Accounts!D$1,""
),IF(B225="EL",Accounts!F$1,""
),IF(AND(B225="OA",Cases!B225="3"),Accounts!F$1,""
),IF(AND(B225="OA",Cases!B225="Z"),Accounts!D$1,""
)
)
),IF(OR(Cases!C225="B",Cases!C225="I",Cases!C225="O",Cases!C225="J",Cases!C225="H"),IF(M225="DA",Accounts!B$4,CONCATENATE(
IF(B225="EB",Accounts!D$4,""
),IF(B225="EL",Accounts!F$4,""
),IF(AND(B225="OA",Cases!B225="3"),Accounts!F$4,""
),IF(AND(B225="OA",Cases!B225="Z"),Accounts!D$4,""
)
)
),IF(OR(Cases!C225="D",Cases!C225="G",Cases!C225="O",Cases!C225="H",Cases!C225="M",AND(Cases!D225="I",Cases!C225="C"),AND(Cases!D225="I",Cases!C225="F")),IF(M225="DA",Accounts!B$3,CONCATENATE(
IF(B225="EB",Accounts!D$3,""
),IF(B225="EL",Accounts!F$3,""
),IF(AND(B225="OA",Cases!B225="3"),Accounts!F$3,""
),IF(AND(B225="OA",Cases!B225="Z"),Accounts!D$3,""
)
)
),IF(M225="DA",Accounts!B$12,CONCATENATE(
IF(B225="EB",Accounts!D$12,""
),IF(B225="EL",Accounts!F$12,""
),IF(AND(B225="OA",Cases!B225="3"),Accounts!F$12,""
),IF(AND(B225="OA",Cases!B225="Z"),Accounts!D$12,""
)
)
)
)
))</f>
        <v>KALOCZKAY JNÉ</v>
      </c>
      <c r="S225" t="str">
        <f>IF(OR(Cases!C225="K",Cases!C225="L"),IF(M225="DA",Accounts!C$1,CONCATENATE(
   IF(B225="EB",Accounts!E$1,""
   ),IF(B225="EL",Accounts!G$1,""
   ),IF(AND(B225="OA",Cases!B225="3"),Accounts!G$1,""
   ),IF(AND(B225="OA",Cases!B225="Z"),Accounts!E$1,""
   )
  )
 ),IF(OR(Cases!C225="B",Cases!C225="I",Cases!C225="O",Cases!C225="J",Cases!C225="H"),IF(M225="DA",Accounts!C$4,CONCATENATE(
   IF(B225="EB",Accounts!E$4,""
   ),IF(B225="EL",Accounts!G$4,""
   ),IF(AND(B225="OA",Cases!B225="3"),Accounts!G$4,""
   ),IF(AND(B225="OA",Cases!B225="Z"),Accounts!E$4,""
   )
  )
 ),IF(OR(Cases!C225="D",Cases!C225="G",Cases!C225="O",Cases!C225="H",Cases!C225="M",AND(Cases!D225="I",Cases!C225="C"),AND(Cases!D225="I",Cases!C225="F")),IF(M225="DA",Accounts!C$3,CONCATENATE(
   IF(B225="EB",Accounts!E$3,""
   ),IF(B225="EL",Accounts!G$3,""
   ),IF(AND(B225="OA",Cases!B225="3"),Accounts!G$3,""
   ),IF(AND(B225="OA",Cases!B225="Z"),Accounts!E$3,""
   )
  )
 ),IF(M225="DA",Accounts!C$12,CONCATENATE(
   IF(B225="EB",Accounts!E$12,""
   ),IF(B225="EL",Accounts!G$12,""
   ),IF(AND(B225="OA",Cases!B225="3"),Accounts!G$12,""
   ),IF(AND(B225="OA",Cases!B225="Z"),Accounts!E$12,""
   )
  )
 )
)
))</f>
        <v>HU72104000237157525056551015</v>
      </c>
      <c r="T225" t="str">
        <f>IF(Cases!F225="SHA","SLEV",IF(Cases!F225="OUR","DEBT",IF(Cases!F225="BEN","CRED","")))</f>
        <v/>
      </c>
      <c r="U225" s="5" t="str">
        <f>IF(Cases!H225="N","Instrukciók","")</f>
        <v/>
      </c>
      <c r="V225" s="5" t="str">
        <f>IF(Cases!E225="I","URGP","")</f>
        <v/>
      </c>
      <c r="W225" t="str">
        <f>Cases!L225</f>
        <v>Közl-07J -Forint konverziós-OpenApi Lakossági-KötelezettSzla FCY-HUF-EQ átvezetés-Konverziós-EgyediÁrf/NonSTP-KöltsVis Nincs</v>
      </c>
    </row>
    <row r="226" spans="1:23" x14ac:dyDescent="0.3">
      <c r="A226" t="str">
        <f>CONCATENATE(IF(B226="EB",CONCATENATE(IF(Cases!B226&lt;&gt;"7","EBNG","EBNL"),TEXT(Refszámok!$B$1+ROW()-2,"000000000000")),""),IF(B226="EL",CONCATENATE("E",TEXT(Refszámok!$B$2+ROW()-2,"0000000000"),"00001"),""),IF(B226="OA",CONCATENATE("EBNGOA",TEXT(Refszámok!$B$3+ROW()-2,"0000000000")),""))</f>
        <v>EBNGOA0000101225</v>
      </c>
      <c r="B226" t="str">
        <f>CONCATENATE(IF(Cases!B226="E","EL",""),IF(Cases!B226="B","EB",""),IF(Cases!B226="Q","EB",""),IF(Cases!B226="7","EB",""),IF(Cases!B226="Z","OA",""),IF(Cases!B226="3","OA",""))</f>
        <v>OA</v>
      </c>
      <c r="C226" t="str">
        <f t="shared" si="15"/>
        <v>EBNGOA0000101225</v>
      </c>
      <c r="D226" t="str">
        <f>IF(Cases!K226="Y","2018-11-10","")</f>
        <v/>
      </c>
      <c r="E226" s="5" t="str">
        <f>IF(Cases!C226="Q","BANKKÁRTYA ELSZ",IF(OR(Cases!C226="A",Cases!C226="E",Cases!C226="B",Cases!C226="K",Cases!C226="M"),CONCATENATE(IF(B226="EB",Accounts!B$7,""),IF(B226="EL",Accounts!B$8,""),IF(AND(B226="OA",Cases!B226="3"),Accounts!B$8,""),IF(AND(B226="OA",Cases!B226="Z"),Accounts!B$7,"")),CONCATENATE(IF(B226="EB",Accounts!B$9,""),IF(B226="EL",Accounts!B$10,""),IF(AND(B226="OA",Cases!B226="3"),Accounts!B$10,""),IF(AND(B226="OA",Cases!B226="Z"),Accounts!B$9,""))))</f>
        <v>KALOCZKAY JNÉ</v>
      </c>
      <c r="F226" s="5" t="str">
        <f>IF(Cases!C226="Q","0983731042101",IF(OR(Cases!C226="A",Cases!C226="E",Cases!C226="B",Cases!C226="K",Cases!C226="M"),CONCATENATE(IF(B226="EB",Accounts!C$7,""),IF(B226="EL",Accounts!C$8,""),IF(AND(B226="OA",Cases!B226="3"),Accounts!C$8,""),IF(AND(B226="OA",Cases!B226="Z"),Accounts!C$7,"")),CONCATENATE(IF(B226="EB",Accounts!C$9,""),IF(B226="EL",Accounts!C$10,""),IF(AND(B226="OA",Cases!B226="3"),Accounts!C$10,""),IF(AND(B226="OA",Cases!B226="Z"),Accounts!C$9,""))))</f>
        <v>0002G94287100</v>
      </c>
      <c r="G226" t="s">
        <v>17</v>
      </c>
      <c r="H226" s="5" t="str">
        <f t="shared" si="16"/>
        <v>KALOCZKAY JNÉ</v>
      </c>
      <c r="I226" t="s">
        <v>18</v>
      </c>
      <c r="J226" t="str">
        <f t="shared" si="17"/>
        <v>EBNGOA0000101225</v>
      </c>
      <c r="K226" t="str">
        <f t="shared" si="18"/>
        <v>EBNGOA0000101225</v>
      </c>
      <c r="L226" s="2" t="s">
        <v>22</v>
      </c>
      <c r="M226" s="2" t="str">
        <f>IF(OR(Cases!C226="A",Cases!C226="C",Cases!C226="G",Cases!C226="J",Cases!C226="O"),"DV","DA")</f>
        <v>DV</v>
      </c>
      <c r="N226" t="s">
        <v>1207</v>
      </c>
      <c r="O226" t="str">
        <f>IF(OR(Cases!C226="A",Cases!C226="B",Cases!C226="C",Cases!C226="E",Cases!C226="F",Cases!C226="I",Cases!C226="J",Cases!C226="K",Cases!C226="L",Cases!C226="Q"),"EUR","HUF")</f>
        <v>EUR</v>
      </c>
      <c r="P226" s="5" t="str">
        <f t="shared" si="19"/>
        <v>1.3</v>
      </c>
      <c r="Q226" t="str">
        <f>IF(Cases!I226="Y","INTC","")</f>
        <v/>
      </c>
      <c r="R226" t="str">
        <f>IF(OR(Cases!C226="K",Cases!C226="L"),IF(M226="DA",Accounts!B$1,CONCATENATE(
IF(B226="EB",Accounts!D$1,""
),IF(B226="EL",Accounts!F$1,""
),IF(AND(B226="OA",Cases!B226="3"),Accounts!F$1,""
),IF(AND(B226="OA",Cases!B226="Z"),Accounts!D$1,""
)
)
),IF(OR(Cases!C226="B",Cases!C226="I",Cases!C226="O",Cases!C226="J",Cases!C226="H"),IF(M226="DA",Accounts!B$4,CONCATENATE(
IF(B226="EB",Accounts!D$4,""
),IF(B226="EL",Accounts!F$4,""
),IF(AND(B226="OA",Cases!B226="3"),Accounts!F$4,""
),IF(AND(B226="OA",Cases!B226="Z"),Accounts!D$4,""
)
)
),IF(OR(Cases!C226="D",Cases!C226="G",Cases!C226="O",Cases!C226="H",Cases!C226="M",AND(Cases!D226="I",Cases!C226="C"),AND(Cases!D226="I",Cases!C226="F")),IF(M226="DA",Accounts!B$3,CONCATENATE(
IF(B226="EB",Accounts!D$3,""
),IF(B226="EL",Accounts!F$3,""
),IF(AND(B226="OA",Cases!B226="3"),Accounts!F$3,""
),IF(AND(B226="OA",Cases!B226="Z"),Accounts!D$3,""
)
)
),IF(M226="DA",Accounts!B$12,CONCATENATE(
IF(B226="EB",Accounts!D$12,""
),IF(B226="EL",Accounts!F$12,""
),IF(AND(B226="OA",Cases!B226="3"),Accounts!F$12,""
),IF(AND(B226="OA",Cases!B226="Z"),Accounts!D$12,""
)
)
)
)
))</f>
        <v>KALOCZKAY JNÉ EUR</v>
      </c>
      <c r="S226" t="str">
        <f>IF(OR(Cases!C226="K",Cases!C226="L"),IF(M226="DA",Accounts!C$1,CONCATENATE(
   IF(B226="EB",Accounts!E$1,""
   ),IF(B226="EL",Accounts!G$1,""
   ),IF(AND(B226="OA",Cases!B226="3"),Accounts!G$1,""
   ),IF(AND(B226="OA",Cases!B226="Z"),Accounts!E$1,""
   )
  )
 ),IF(OR(Cases!C226="B",Cases!C226="I",Cases!C226="O",Cases!C226="J",Cases!C226="H"),IF(M226="DA",Accounts!C$4,CONCATENATE(
   IF(B226="EB",Accounts!E$4,""
   ),IF(B226="EL",Accounts!G$4,""
   ),IF(AND(B226="OA",Cases!B226="3"),Accounts!G$4,""
   ),IF(AND(B226="OA",Cases!B226="Z"),Accounts!E$4,""
   )
  )
 ),IF(OR(Cases!C226="D",Cases!C226="G",Cases!C226="O",Cases!C226="H",Cases!C226="M",AND(Cases!D226="I",Cases!C226="C"),AND(Cases!D226="I",Cases!C226="F")),IF(M226="DA",Accounts!C$3,CONCATENATE(
   IF(B226="EB",Accounts!E$3,""
   ),IF(B226="EL",Accounts!G$3,""
   ),IF(AND(B226="OA",Cases!B226="3"),Accounts!G$3,""
   ),IF(AND(B226="OA",Cases!B226="Z"),Accounts!E$3,""
   )
  )
 ),IF(M226="DA",Accounts!C$12,CONCATENATE(
   IF(B226="EB",Accounts!E$12,""
   ),IF(B226="EL",Accounts!G$12,""
   ),IF(AND(B226="OA",Cases!B226="3"),Accounts!G$12,""
   ),IF(AND(B226="OA",Cases!B226="Z"),Accounts!E$12,""
   )
  )
 )
)
))</f>
        <v>HU06104000237157525056551039</v>
      </c>
      <c r="T226" t="str">
        <f>IF(Cases!F226="SHA","SLEV",IF(Cases!F226="OUR","DEBT",IF(Cases!F226="BEN","CRED","")))</f>
        <v/>
      </c>
      <c r="U226" s="5" t="str">
        <f>IF(Cases!H226="N","Instrukciók","")</f>
        <v/>
      </c>
      <c r="V226" s="5" t="str">
        <f>IF(Cases!E226="I","URGP","")</f>
        <v>URGP</v>
      </c>
      <c r="W226" t="str">
        <f>Cases!L226</f>
        <v>Közl-14E-OpenApi Lakossági-KötelezettSzla HUF-FCY-EQ átvezetés-Konverziós-Sürgős/AzonKonv-EgyediÁrf/NonSTP-KöltsVis Nincs</v>
      </c>
    </row>
    <row r="227" spans="1:23" x14ac:dyDescent="0.3">
      <c r="A227" t="str">
        <f>CONCATENATE(IF(B227="EB",CONCATENATE(IF(Cases!B227&lt;&gt;"7","EBNG","EBNL"),TEXT(Refszámok!$B$1+ROW()-2,"000000000000")),""),IF(B227="EL",CONCATENATE("E",TEXT(Refszámok!$B$2+ROW()-2,"0000000000"),"00001"),""),IF(B227="OA",CONCATENATE("EBNGOA",TEXT(Refszámok!$B$3+ROW()-2,"0000000000")),""))</f>
        <v>EBNGOA0000101226</v>
      </c>
      <c r="B227" t="str">
        <f>CONCATENATE(IF(Cases!B227="E","EL",""),IF(Cases!B227="B","EB",""),IF(Cases!B227="Q","EB",""),IF(Cases!B227="7","EB",""),IF(Cases!B227="Z","OA",""),IF(Cases!B227="3","OA",""))</f>
        <v>OA</v>
      </c>
      <c r="C227" t="str">
        <f t="shared" si="15"/>
        <v>EBNGOA0000101226</v>
      </c>
      <c r="D227" t="str">
        <f>IF(Cases!K227="Y","2018-11-10","")</f>
        <v/>
      </c>
      <c r="E227" s="5" t="str">
        <f>IF(Cases!C227="Q","BANKKÁRTYA ELSZ",IF(OR(Cases!C227="A",Cases!C227="E",Cases!C227="B",Cases!C227="K",Cases!C227="M"),CONCATENATE(IF(B227="EB",Accounts!B$7,""),IF(B227="EL",Accounts!B$8,""),IF(AND(B227="OA",Cases!B227="3"),Accounts!B$8,""),IF(AND(B227="OA",Cases!B227="Z"),Accounts!B$7,"")),CONCATENATE(IF(B227="EB",Accounts!B$9,""),IF(B227="EL",Accounts!B$10,""),IF(AND(B227="OA",Cases!B227="3"),Accounts!B$10,""),IF(AND(B227="OA",Cases!B227="Z"),Accounts!B$9,""))))</f>
        <v>KALOCZKAY JNÉ</v>
      </c>
      <c r="F227" s="5" t="str">
        <f>IF(Cases!C227="Q","0983731042101",IF(OR(Cases!C227="A",Cases!C227="E",Cases!C227="B",Cases!C227="K",Cases!C227="M"),CONCATENATE(IF(B227="EB",Accounts!C$7,""),IF(B227="EL",Accounts!C$8,""),IF(AND(B227="OA",Cases!B227="3"),Accounts!C$8,""),IF(AND(B227="OA",Cases!B227="Z"),Accounts!C$7,"")),CONCATENATE(IF(B227="EB",Accounts!C$9,""),IF(B227="EL",Accounts!C$10,""),IF(AND(B227="OA",Cases!B227="3"),Accounts!C$10,""),IF(AND(B227="OA",Cases!B227="Z"),Accounts!C$9,""))))</f>
        <v>0002G94287100</v>
      </c>
      <c r="G227" t="s">
        <v>17</v>
      </c>
      <c r="H227" s="5" t="str">
        <f t="shared" si="16"/>
        <v>KALOCZKAY JNÉ</v>
      </c>
      <c r="I227" t="s">
        <v>18</v>
      </c>
      <c r="J227" t="str">
        <f t="shared" si="17"/>
        <v>EBNGOA0000101226</v>
      </c>
      <c r="K227" t="str">
        <f t="shared" si="18"/>
        <v>EBNGOA0000101226</v>
      </c>
      <c r="L227" s="2" t="s">
        <v>22</v>
      </c>
      <c r="M227" s="2" t="str">
        <f>IF(OR(Cases!C227="A",Cases!C227="C",Cases!C227="G",Cases!C227="J",Cases!C227="O"),"DV","DA")</f>
        <v>DV</v>
      </c>
      <c r="N227" t="s">
        <v>1207</v>
      </c>
      <c r="O227" t="str">
        <f>IF(OR(Cases!C227="A",Cases!C227="B",Cases!C227="C",Cases!C227="E",Cases!C227="F",Cases!C227="I",Cases!C227="J",Cases!C227="K",Cases!C227="L",Cases!C227="Q"),"EUR","HUF")</f>
        <v>EUR</v>
      </c>
      <c r="P227" s="5" t="str">
        <f t="shared" si="19"/>
        <v>1.3</v>
      </c>
      <c r="Q227" t="str">
        <f>IF(Cases!I227="Y","INTC","")</f>
        <v/>
      </c>
      <c r="R227" t="str">
        <f>IF(OR(Cases!C227="K",Cases!C227="L"),IF(M227="DA",Accounts!B$1,CONCATENATE(
IF(B227="EB",Accounts!D$1,""
),IF(B227="EL",Accounts!F$1,""
),IF(AND(B227="OA",Cases!B227="3"),Accounts!F$1,""
),IF(AND(B227="OA",Cases!B227="Z"),Accounts!D$1,""
)
)
),IF(OR(Cases!C227="B",Cases!C227="I",Cases!C227="O",Cases!C227="J",Cases!C227="H"),IF(M227="DA",Accounts!B$4,CONCATENATE(
IF(B227="EB",Accounts!D$4,""
),IF(B227="EL",Accounts!F$4,""
),IF(AND(B227="OA",Cases!B227="3"),Accounts!F$4,""
),IF(AND(B227="OA",Cases!B227="Z"),Accounts!D$4,""
)
)
),IF(OR(Cases!C227="D",Cases!C227="G",Cases!C227="O",Cases!C227="H",Cases!C227="M",AND(Cases!D227="I",Cases!C227="C"),AND(Cases!D227="I",Cases!C227="F")),IF(M227="DA",Accounts!B$3,CONCATENATE(
IF(B227="EB",Accounts!D$3,""
),IF(B227="EL",Accounts!F$3,""
),IF(AND(B227="OA",Cases!B227="3"),Accounts!F$3,""
),IF(AND(B227="OA",Cases!B227="Z"),Accounts!D$3,""
)
)
),IF(M227="DA",Accounts!B$12,CONCATENATE(
IF(B227="EB",Accounts!D$12,""
),IF(B227="EL",Accounts!F$12,""
),IF(AND(B227="OA",Cases!B227="3"),Accounts!F$12,""
),IF(AND(B227="OA",Cases!B227="Z"),Accounts!D$12,""
)
)
)
)
))</f>
        <v>KALOCZKAY JNÉ EUR</v>
      </c>
      <c r="S227" t="str">
        <f>IF(OR(Cases!C227="K",Cases!C227="L"),IF(M227="DA",Accounts!C$1,CONCATENATE(
   IF(B227="EB",Accounts!E$1,""
   ),IF(B227="EL",Accounts!G$1,""
   ),IF(AND(B227="OA",Cases!B227="3"),Accounts!G$1,""
   ),IF(AND(B227="OA",Cases!B227="Z"),Accounts!E$1,""
   )
  )
 ),IF(OR(Cases!C227="B",Cases!C227="I",Cases!C227="O",Cases!C227="J",Cases!C227="H"),IF(M227="DA",Accounts!C$4,CONCATENATE(
   IF(B227="EB",Accounts!E$4,""
   ),IF(B227="EL",Accounts!G$4,""
   ),IF(AND(B227="OA",Cases!B227="3"),Accounts!G$4,""
   ),IF(AND(B227="OA",Cases!B227="Z"),Accounts!E$4,""
   )
  )
 ),IF(OR(Cases!C227="D",Cases!C227="G",Cases!C227="O",Cases!C227="H",Cases!C227="M",AND(Cases!D227="I",Cases!C227="C"),AND(Cases!D227="I",Cases!C227="F")),IF(M227="DA",Accounts!C$3,CONCATENATE(
   IF(B227="EB",Accounts!E$3,""
   ),IF(B227="EL",Accounts!G$3,""
   ),IF(AND(B227="OA",Cases!B227="3"),Accounts!G$3,""
   ),IF(AND(B227="OA",Cases!B227="Z"),Accounts!E$3,""
   )
  )
 ),IF(M227="DA",Accounts!C$12,CONCATENATE(
   IF(B227="EB",Accounts!E$12,""
   ),IF(B227="EL",Accounts!G$12,""
   ),IF(AND(B227="OA",Cases!B227="3"),Accounts!G$12,""
   ),IF(AND(B227="OA",Cases!B227="Z"),Accounts!E$12,""
   )
  )
 )
)
))</f>
        <v>HU06104000237157525056551039</v>
      </c>
      <c r="T227" t="str">
        <f>IF(Cases!F227="SHA","SLEV",IF(Cases!F227="OUR","DEBT",IF(Cases!F227="BEN","CRED","")))</f>
        <v/>
      </c>
      <c r="U227" s="5" t="str">
        <f>IF(Cases!H227="N","Instrukciók","")</f>
        <v/>
      </c>
      <c r="V227" s="5" t="str">
        <f>IF(Cases!E227="I","URGP","")</f>
        <v/>
      </c>
      <c r="W227" t="str">
        <f>Cases!L227</f>
        <v>Közl-14E-OpenApi Lakossági-KötelezettSzla HUF-FCY-EQ átvezetés-Konverziós-EgyediÁrf/NonSTP-KöltsVis Nincs</v>
      </c>
    </row>
    <row r="228" spans="1:23" x14ac:dyDescent="0.3">
      <c r="A228" t="str">
        <f>CONCATENATE(IF(B228="EB",CONCATENATE(IF(Cases!B228&lt;&gt;"7","EBNG","EBNL"),TEXT(Refszámok!$B$1+ROW()-2,"000000000000")),""),IF(B228="EL",CONCATENATE("E",TEXT(Refszámok!$B$2+ROW()-2,"0000000000"),"00001"),""),IF(B228="OA",CONCATENATE("EBNGOA",TEXT(Refszámok!$B$3+ROW()-2,"0000000000")),""))</f>
        <v>EBNGOA0000101227</v>
      </c>
      <c r="B228" t="str">
        <f>CONCATENATE(IF(Cases!B228="E","EL",""),IF(Cases!B228="B","EB",""),IF(Cases!B228="Q","EB",""),IF(Cases!B228="7","EB",""),IF(Cases!B228="Z","OA",""),IF(Cases!B228="3","OA",""))</f>
        <v>OA</v>
      </c>
      <c r="C228" t="str">
        <f t="shared" si="15"/>
        <v>EBNGOA0000101227</v>
      </c>
      <c r="D228" t="str">
        <f>IF(Cases!K228="Y","2018-11-10","")</f>
        <v/>
      </c>
      <c r="E228" s="5" t="str">
        <f>IF(Cases!C228="Q","BANKKÁRTYA ELSZ",IF(OR(Cases!C228="A",Cases!C228="E",Cases!C228="B",Cases!C228="K",Cases!C228="M"),CONCATENATE(IF(B228="EB",Accounts!B$7,""),IF(B228="EL",Accounts!B$8,""),IF(AND(B228="OA",Cases!B228="3"),Accounts!B$8,""),IF(AND(B228="OA",Cases!B228="Z"),Accounts!B$7,"")),CONCATENATE(IF(B228="EB",Accounts!B$9,""),IF(B228="EL",Accounts!B$10,""),IF(AND(B228="OA",Cases!B228="3"),Accounts!B$10,""),IF(AND(B228="OA",Cases!B228="Z"),Accounts!B$9,""))))</f>
        <v>KALOCZKAY JNÉ</v>
      </c>
      <c r="F228" s="5" t="str">
        <f>IF(Cases!C228="Q","0983731042101",IF(OR(Cases!C228="A",Cases!C228="E",Cases!C228="B",Cases!C228="K",Cases!C228="M"),CONCATENATE(IF(B228="EB",Accounts!C$7,""),IF(B228="EL",Accounts!C$8,""),IF(AND(B228="OA",Cases!B228="3"),Accounts!C$8,""),IF(AND(B228="OA",Cases!B228="Z"),Accounts!C$7,"")),CONCATENATE(IF(B228="EB",Accounts!C$9,""),IF(B228="EL",Accounts!C$10,""),IF(AND(B228="OA",Cases!B228="3"),Accounts!C$10,""),IF(AND(B228="OA",Cases!B228="Z"),Accounts!C$9,""))))</f>
        <v>0002G94287100</v>
      </c>
      <c r="G228" t="s">
        <v>17</v>
      </c>
      <c r="H228" s="5" t="str">
        <f t="shared" si="16"/>
        <v>KALOCZKAY JNÉ</v>
      </c>
      <c r="I228" t="s">
        <v>18</v>
      </c>
      <c r="J228" t="str">
        <f t="shared" si="17"/>
        <v>EBNGOA0000101227</v>
      </c>
      <c r="K228" t="str">
        <f t="shared" si="18"/>
        <v>EBNGOA0000101227</v>
      </c>
      <c r="L228" s="2" t="s">
        <v>22</v>
      </c>
      <c r="M228" s="2" t="str">
        <f>IF(OR(Cases!C228="A",Cases!C228="C",Cases!C228="G",Cases!C228="J",Cases!C228="O"),"DV","DA")</f>
        <v>DA</v>
      </c>
      <c r="N228" t="s">
        <v>1207</v>
      </c>
      <c r="O228" t="str">
        <f>IF(OR(Cases!C228="A",Cases!C228="B",Cases!C228="C",Cases!C228="E",Cases!C228="F",Cases!C228="I",Cases!C228="J",Cases!C228="K",Cases!C228="L",Cases!C228="Q"),"EUR","HUF")</f>
        <v>EUR</v>
      </c>
      <c r="P228" s="5" t="str">
        <f t="shared" si="19"/>
        <v>1.3</v>
      </c>
      <c r="Q228" t="str">
        <f>IF(Cases!I228="Y","INTC","")</f>
        <v/>
      </c>
      <c r="R228" t="str">
        <f>IF(OR(Cases!C228="K",Cases!C228="L"),IF(M228="DA",Accounts!B$1,CONCATENATE(
IF(B228="EB",Accounts!D$1,""
),IF(B228="EL",Accounts!F$1,""
),IF(AND(B228="OA",Cases!B228="3"),Accounts!F$1,""
),IF(AND(B228="OA",Cases!B228="Z"),Accounts!D$1,""
)
)
),IF(OR(Cases!C228="B",Cases!C228="I",Cases!C228="O",Cases!C228="J",Cases!C228="H"),IF(M228="DA",Accounts!B$4,CONCATENATE(
IF(B228="EB",Accounts!D$4,""
),IF(B228="EL",Accounts!F$4,""
),IF(AND(B228="OA",Cases!B228="3"),Accounts!F$4,""
),IF(AND(B228="OA",Cases!B228="Z"),Accounts!D$4,""
)
)
),IF(OR(Cases!C228="D",Cases!C228="G",Cases!C228="O",Cases!C228="H",Cases!C228="M",AND(Cases!D228="I",Cases!C228="C"),AND(Cases!D228="I",Cases!C228="F")),IF(M228="DA",Accounts!B$3,CONCATENATE(
IF(B228="EB",Accounts!D$3,""
),IF(B228="EL",Accounts!F$3,""
),IF(AND(B228="OA",Cases!B228="3"),Accounts!F$3,""
),IF(AND(B228="OA",Cases!B228="Z"),Accounts!D$3,""
)
)
),IF(M228="DA",Accounts!B$12,CONCATENATE(
IF(B228="EB",Accounts!D$12,""
),IF(B228="EL",Accounts!F$12,""
),IF(AND(B228="OA",Cases!B228="3"),Accounts!F$12,""
),IF(AND(B228="OA",Cases!B228="Z"),Accounts!D$12,""
)
)
)
)
))</f>
        <v>SZIKSZAI TAMARA EUR</v>
      </c>
      <c r="S228" t="str">
        <f>IF(OR(Cases!C228="K",Cases!C228="L"),IF(M228="DA",Accounts!C$1,CONCATENATE(
   IF(B228="EB",Accounts!E$1,""
   ),IF(B228="EL",Accounts!G$1,""
   ),IF(AND(B228="OA",Cases!B228="3"),Accounts!G$1,""
   ),IF(AND(B228="OA",Cases!B228="Z"),Accounts!E$1,""
   )
  )
 ),IF(OR(Cases!C228="B",Cases!C228="I",Cases!C228="O",Cases!C228="J",Cases!C228="H"),IF(M228="DA",Accounts!C$4,CONCATENATE(
   IF(B228="EB",Accounts!E$4,""
   ),IF(B228="EL",Accounts!G$4,""
   ),IF(AND(B228="OA",Cases!B228="3"),Accounts!G$4,""
   ),IF(AND(B228="OA",Cases!B228="Z"),Accounts!E$4,""
   )
  )
 ),IF(OR(Cases!C228="D",Cases!C228="G",Cases!C228="O",Cases!C228="H",Cases!C228="M",AND(Cases!D228="I",Cases!C228="C"),AND(Cases!D228="I",Cases!C228="F")),IF(M228="DA",Accounts!C$3,CONCATENATE(
   IF(B228="EB",Accounts!E$3,""
   ),IF(B228="EL",Accounts!G$3,""
   ),IF(AND(B228="OA",Cases!B228="3"),Accounts!G$3,""
   ),IF(AND(B228="OA",Cases!B228="Z"),Accounts!E$3,""
   )
  )
 ),IF(M228="DA",Accounts!C$12,CONCATENATE(
   IF(B228="EB",Accounts!E$12,""
   ),IF(B228="EL",Accounts!G$12,""
   ),IF(AND(B228="OA",Cases!B228="3"),Accounts!G$12,""
   ),IF(AND(B228="OA",Cases!B228="Z"),Accounts!E$12,""
   )
  )
 )
)
))</f>
        <v>HU46104000237157565454551017</v>
      </c>
      <c r="T228" t="str">
        <f>IF(Cases!F228="SHA","SLEV",IF(Cases!F228="OUR","DEBT",IF(Cases!F228="BEN","CRED","")))</f>
        <v/>
      </c>
      <c r="U228" s="5" t="str">
        <f>IF(Cases!H228="N","Instrukciók","")</f>
        <v/>
      </c>
      <c r="V228" s="5" t="str">
        <f>IF(Cases!E228="I","URGP","")</f>
        <v>URGP</v>
      </c>
      <c r="W228" t="str">
        <f>Cases!L228</f>
        <v>Közl-14F-OpenApi Lakossági-KötelezettSzla HUF-FCY-EQ átutalás-Konverziós-Sürgős/AzonKonv-EgyediÁrf/NonSTP-KöltsVis Nincs</v>
      </c>
    </row>
    <row r="229" spans="1:23" x14ac:dyDescent="0.3">
      <c r="A229" t="str">
        <f>CONCATENATE(IF(B229="EB",CONCATENATE(IF(Cases!B229&lt;&gt;"7","EBNG","EBNL"),TEXT(Refszámok!$B$1+ROW()-2,"000000000000")),""),IF(B229="EL",CONCATENATE("E",TEXT(Refszámok!$B$2+ROW()-2,"0000000000"),"00001"),""),IF(B229="OA",CONCATENATE("EBNGOA",TEXT(Refszámok!$B$3+ROW()-2,"0000000000")),""))</f>
        <v>EBNGOA0000101228</v>
      </c>
      <c r="B229" t="str">
        <f>CONCATENATE(IF(Cases!B229="E","EL",""),IF(Cases!B229="B","EB",""),IF(Cases!B229="Q","EB",""),IF(Cases!B229="7","EB",""),IF(Cases!B229="Z","OA",""),IF(Cases!B229="3","OA",""))</f>
        <v>OA</v>
      </c>
      <c r="C229" t="str">
        <f t="shared" si="15"/>
        <v>EBNGOA0000101228</v>
      </c>
      <c r="D229" t="str">
        <f>IF(Cases!K229="Y","2018-11-10","")</f>
        <v/>
      </c>
      <c r="E229" s="5" t="str">
        <f>IF(Cases!C229="Q","BANKKÁRTYA ELSZ",IF(OR(Cases!C229="A",Cases!C229="E",Cases!C229="B",Cases!C229="K",Cases!C229="M"),CONCATENATE(IF(B229="EB",Accounts!B$7,""),IF(B229="EL",Accounts!B$8,""),IF(AND(B229="OA",Cases!B229="3"),Accounts!B$8,""),IF(AND(B229="OA",Cases!B229="Z"),Accounts!B$7,"")),CONCATENATE(IF(B229="EB",Accounts!B$9,""),IF(B229="EL",Accounts!B$10,""),IF(AND(B229="OA",Cases!B229="3"),Accounts!B$10,""),IF(AND(B229="OA",Cases!B229="Z"),Accounts!B$9,""))))</f>
        <v>KALOCZKAY JNÉ</v>
      </c>
      <c r="F229" s="5" t="str">
        <f>IF(Cases!C229="Q","0983731042101",IF(OR(Cases!C229="A",Cases!C229="E",Cases!C229="B",Cases!C229="K",Cases!C229="M"),CONCATENATE(IF(B229="EB",Accounts!C$7,""),IF(B229="EL",Accounts!C$8,""),IF(AND(B229="OA",Cases!B229="3"),Accounts!C$8,""),IF(AND(B229="OA",Cases!B229="Z"),Accounts!C$7,"")),CONCATENATE(IF(B229="EB",Accounts!C$9,""),IF(B229="EL",Accounts!C$10,""),IF(AND(B229="OA",Cases!B229="3"),Accounts!C$10,""),IF(AND(B229="OA",Cases!B229="Z"),Accounts!C$9,""))))</f>
        <v>0002G94287100</v>
      </c>
      <c r="G229" t="s">
        <v>17</v>
      </c>
      <c r="H229" s="5" t="str">
        <f t="shared" si="16"/>
        <v>KALOCZKAY JNÉ</v>
      </c>
      <c r="I229" t="s">
        <v>18</v>
      </c>
      <c r="J229" t="str">
        <f t="shared" si="17"/>
        <v>EBNGOA0000101228</v>
      </c>
      <c r="K229" t="str">
        <f t="shared" si="18"/>
        <v>EBNGOA0000101228</v>
      </c>
      <c r="L229" s="2" t="s">
        <v>22</v>
      </c>
      <c r="M229" s="2" t="str">
        <f>IF(OR(Cases!C229="A",Cases!C229="C",Cases!C229="G",Cases!C229="J",Cases!C229="O"),"DV","DA")</f>
        <v>DA</v>
      </c>
      <c r="N229" t="s">
        <v>1207</v>
      </c>
      <c r="O229" t="str">
        <f>IF(OR(Cases!C229="A",Cases!C229="B",Cases!C229="C",Cases!C229="E",Cases!C229="F",Cases!C229="I",Cases!C229="J",Cases!C229="K",Cases!C229="L",Cases!C229="Q"),"EUR","HUF")</f>
        <v>EUR</v>
      </c>
      <c r="P229" s="5" t="str">
        <f t="shared" si="19"/>
        <v>1.3</v>
      </c>
      <c r="Q229" t="str">
        <f>IF(Cases!I229="Y","INTC","")</f>
        <v/>
      </c>
      <c r="R229" t="str">
        <f>IF(OR(Cases!C229="K",Cases!C229="L"),IF(M229="DA",Accounts!B$1,CONCATENATE(
IF(B229="EB",Accounts!D$1,""
),IF(B229="EL",Accounts!F$1,""
),IF(AND(B229="OA",Cases!B229="3"),Accounts!F$1,""
),IF(AND(B229="OA",Cases!B229="Z"),Accounts!D$1,""
)
)
),IF(OR(Cases!C229="B",Cases!C229="I",Cases!C229="O",Cases!C229="J",Cases!C229="H"),IF(M229="DA",Accounts!B$4,CONCATENATE(
IF(B229="EB",Accounts!D$4,""
),IF(B229="EL",Accounts!F$4,""
),IF(AND(B229="OA",Cases!B229="3"),Accounts!F$4,""
),IF(AND(B229="OA",Cases!B229="Z"),Accounts!D$4,""
)
)
),IF(OR(Cases!C229="D",Cases!C229="G",Cases!C229="O",Cases!C229="H",Cases!C229="M",AND(Cases!D229="I",Cases!C229="C"),AND(Cases!D229="I",Cases!C229="F")),IF(M229="DA",Accounts!B$3,CONCATENATE(
IF(B229="EB",Accounts!D$3,""
),IF(B229="EL",Accounts!F$3,""
),IF(AND(B229="OA",Cases!B229="3"),Accounts!F$3,""
),IF(AND(B229="OA",Cases!B229="Z"),Accounts!D$3,""
)
)
),IF(M229="DA",Accounts!B$12,CONCATENATE(
IF(B229="EB",Accounts!D$12,""
),IF(B229="EL",Accounts!F$12,""
),IF(AND(B229="OA",Cases!B229="3"),Accounts!F$12,""
),IF(AND(B229="OA",Cases!B229="Z"),Accounts!D$12,""
)
)
)
)
))</f>
        <v>SZIKSZAI TAMARA EUR</v>
      </c>
      <c r="S229" t="str">
        <f>IF(OR(Cases!C229="K",Cases!C229="L"),IF(M229="DA",Accounts!C$1,CONCATENATE(
   IF(B229="EB",Accounts!E$1,""
   ),IF(B229="EL",Accounts!G$1,""
   ),IF(AND(B229="OA",Cases!B229="3"),Accounts!G$1,""
   ),IF(AND(B229="OA",Cases!B229="Z"),Accounts!E$1,""
   )
  )
 ),IF(OR(Cases!C229="B",Cases!C229="I",Cases!C229="O",Cases!C229="J",Cases!C229="H"),IF(M229="DA",Accounts!C$4,CONCATENATE(
   IF(B229="EB",Accounts!E$4,""
   ),IF(B229="EL",Accounts!G$4,""
   ),IF(AND(B229="OA",Cases!B229="3"),Accounts!G$4,""
   ),IF(AND(B229="OA",Cases!B229="Z"),Accounts!E$4,""
   )
  )
 ),IF(OR(Cases!C229="D",Cases!C229="G",Cases!C229="O",Cases!C229="H",Cases!C229="M",AND(Cases!D229="I",Cases!C229="C"),AND(Cases!D229="I",Cases!C229="F")),IF(M229="DA",Accounts!C$3,CONCATENATE(
   IF(B229="EB",Accounts!E$3,""
   ),IF(B229="EL",Accounts!G$3,""
   ),IF(AND(B229="OA",Cases!B229="3"),Accounts!G$3,""
   ),IF(AND(B229="OA",Cases!B229="Z"),Accounts!E$3,""
   )
  )
 ),IF(M229="DA",Accounts!C$12,CONCATENATE(
   IF(B229="EB",Accounts!E$12,""
   ),IF(B229="EL",Accounts!G$12,""
   ),IF(AND(B229="OA",Cases!B229="3"),Accounts!G$12,""
   ),IF(AND(B229="OA",Cases!B229="Z"),Accounts!E$12,""
   )
  )
 )
)
))</f>
        <v>HU46104000237157565454551017</v>
      </c>
      <c r="T229" t="str">
        <f>IF(Cases!F229="SHA","SLEV",IF(Cases!F229="OUR","DEBT",IF(Cases!F229="BEN","CRED","")))</f>
        <v/>
      </c>
      <c r="U229" s="5" t="str">
        <f>IF(Cases!H229="N","Instrukciók","")</f>
        <v/>
      </c>
      <c r="V229" s="5" t="str">
        <f>IF(Cases!E229="I","URGP","")</f>
        <v/>
      </c>
      <c r="W229" t="str">
        <f>Cases!L229</f>
        <v>Közl-14F-OpenApi Lakossági-KötelezettSzla HUF-FCY-EQ átutalás-Konverziós-EgyediÁrf/NonSTP-KöltsVis Nincs</v>
      </c>
    </row>
    <row r="230" spans="1:23" x14ac:dyDescent="0.3">
      <c r="A230" t="str">
        <f>CONCATENATE(IF(B230="EB",CONCATENATE(IF(Cases!B230&lt;&gt;"7","EBNG","EBNL"),TEXT(Refszámok!$B$1+ROW()-2,"000000000000")),""),IF(B230="EL",CONCATENATE("E",TEXT(Refszámok!$B$2+ROW()-2,"0000000000"),"00001"),""),IF(B230="OA",CONCATENATE("EBNGOA",TEXT(Refszámok!$B$3+ROW()-2,"0000000000")),""))</f>
        <v>EBNGOA0000101229</v>
      </c>
      <c r="B230" t="str">
        <f>CONCATENATE(IF(Cases!B230="E","EL",""),IF(Cases!B230="B","EB",""),IF(Cases!B230="Q","EB",""),IF(Cases!B230="7","EB",""),IF(Cases!B230="Z","OA",""),IF(Cases!B230="3","OA",""))</f>
        <v>OA</v>
      </c>
      <c r="C230" t="str">
        <f t="shared" si="15"/>
        <v>EBNGOA0000101229</v>
      </c>
      <c r="D230" t="str">
        <f>IF(Cases!K230="Y","2018-11-10","")</f>
        <v/>
      </c>
      <c r="E230" s="5" t="str">
        <f>IF(Cases!C230="Q","BANKKÁRTYA ELSZ",IF(OR(Cases!C230="A",Cases!C230="E",Cases!C230="B",Cases!C230="K",Cases!C230="M"),CONCATENATE(IF(B230="EB",Accounts!B$7,""),IF(B230="EL",Accounts!B$8,""),IF(AND(B230="OA",Cases!B230="3"),Accounts!B$8,""),IF(AND(B230="OA",Cases!B230="Z"),Accounts!B$7,"")),CONCATENATE(IF(B230="EB",Accounts!B$9,""),IF(B230="EL",Accounts!B$10,""),IF(AND(B230="OA",Cases!B230="3"),Accounts!B$10,""),IF(AND(B230="OA",Cases!B230="Z"),Accounts!B$9,""))))</f>
        <v>KALOCZKAY JNÉ EUR</v>
      </c>
      <c r="F230" s="5" t="str">
        <f>IF(Cases!C230="Q","0983731042101",IF(OR(Cases!C230="A",Cases!C230="E",Cases!C230="B",Cases!C230="K",Cases!C230="M"),CONCATENATE(IF(B230="EB",Accounts!C$7,""),IF(B230="EL",Accounts!C$8,""),IF(AND(B230="OA",Cases!B230="3"),Accounts!C$8,""),IF(AND(B230="OA",Cases!B230="Z"),Accounts!C$7,"")),CONCATENATE(IF(B230="EB",Accounts!C$9,""),IF(B230="EL",Accounts!C$10,""),IF(AND(B230="OA",Cases!B230="3"),Accounts!C$10,""),IF(AND(B230="OA",Cases!B230="Z"),Accounts!C$9,""))))</f>
        <v>0002G94287102</v>
      </c>
      <c r="G230" t="s">
        <v>17</v>
      </c>
      <c r="H230" s="5" t="str">
        <f t="shared" si="16"/>
        <v>KALOCZKAY JNÉ EUR</v>
      </c>
      <c r="I230" t="s">
        <v>18</v>
      </c>
      <c r="J230" t="str">
        <f t="shared" si="17"/>
        <v>EBNGOA0000101229</v>
      </c>
      <c r="K230" t="str">
        <f t="shared" si="18"/>
        <v>EBNGOA0000101229</v>
      </c>
      <c r="L230" s="2" t="s">
        <v>22</v>
      </c>
      <c r="M230" s="2" t="str">
        <f>IF(OR(Cases!C230="A",Cases!C230="C",Cases!C230="G",Cases!C230="J",Cases!C230="O"),"DV","DA")</f>
        <v>DV</v>
      </c>
      <c r="N230" t="s">
        <v>1207</v>
      </c>
      <c r="O230" t="str">
        <f>IF(OR(Cases!C230="A",Cases!C230="B",Cases!C230="C",Cases!C230="E",Cases!C230="F",Cases!C230="I",Cases!C230="J",Cases!C230="K",Cases!C230="L",Cases!C230="Q"),"EUR","HUF")</f>
        <v>EUR</v>
      </c>
      <c r="P230" s="5" t="str">
        <f t="shared" si="19"/>
        <v>1.3</v>
      </c>
      <c r="Q230" t="str">
        <f>IF(Cases!I230="Y","INTC","")</f>
        <v/>
      </c>
      <c r="R230" t="str">
        <f>IF(OR(Cases!C230="K",Cases!C230="L"),IF(M230="DA",Accounts!B$1,CONCATENATE(
IF(B230="EB",Accounts!D$1,""
),IF(B230="EL",Accounts!F$1,""
),IF(AND(B230="OA",Cases!B230="3"),Accounts!F$1,""
),IF(AND(B230="OA",Cases!B230="Z"),Accounts!D$1,""
)
)
),IF(OR(Cases!C230="B",Cases!C230="I",Cases!C230="O",Cases!C230="J",Cases!C230="H"),IF(M230="DA",Accounts!B$4,CONCATENATE(
IF(B230="EB",Accounts!D$4,""
),IF(B230="EL",Accounts!F$4,""
),IF(AND(B230="OA",Cases!B230="3"),Accounts!F$4,""
),IF(AND(B230="OA",Cases!B230="Z"),Accounts!D$4,""
)
)
),IF(OR(Cases!C230="D",Cases!C230="G",Cases!C230="O",Cases!C230="H",Cases!C230="M",AND(Cases!D230="I",Cases!C230="C"),AND(Cases!D230="I",Cases!C230="F")),IF(M230="DA",Accounts!B$3,CONCATENATE(
IF(B230="EB",Accounts!D$3,""
),IF(B230="EL",Accounts!F$3,""
),IF(AND(B230="OA",Cases!B230="3"),Accounts!F$3,""
),IF(AND(B230="OA",Cases!B230="Z"),Accounts!D$3,""
)
)
),IF(M230="DA",Accounts!B$12,CONCATENATE(
IF(B230="EB",Accounts!D$12,""
),IF(B230="EL",Accounts!F$12,""
),IF(AND(B230="OA",Cases!B230="3"),Accounts!F$12,""
),IF(AND(B230="OA",Cases!B230="Z"),Accounts!D$12,""
)
)
)
)
))</f>
        <v>KALOCZKAY JNÉ</v>
      </c>
      <c r="S230" t="str">
        <f>IF(OR(Cases!C230="K",Cases!C230="L"),IF(M230="DA",Accounts!C$1,CONCATENATE(
   IF(B230="EB",Accounts!E$1,""
   ),IF(B230="EL",Accounts!G$1,""
   ),IF(AND(B230="OA",Cases!B230="3"),Accounts!G$1,""
   ),IF(AND(B230="OA",Cases!B230="Z"),Accounts!E$1,""
   )
  )
 ),IF(OR(Cases!C230="B",Cases!C230="I",Cases!C230="O",Cases!C230="J",Cases!C230="H"),IF(M230="DA",Accounts!C$4,CONCATENATE(
   IF(B230="EB",Accounts!E$4,""
   ),IF(B230="EL",Accounts!G$4,""
   ),IF(AND(B230="OA",Cases!B230="3"),Accounts!G$4,""
   ),IF(AND(B230="OA",Cases!B230="Z"),Accounts!E$4,""
   )
  )
 ),IF(OR(Cases!C230="D",Cases!C230="G",Cases!C230="O",Cases!C230="H",Cases!C230="M",AND(Cases!D230="I",Cases!C230="C"),AND(Cases!D230="I",Cases!C230="F")),IF(M230="DA",Accounts!C$3,CONCATENATE(
   IF(B230="EB",Accounts!E$3,""
   ),IF(B230="EL",Accounts!G$3,""
   ),IF(AND(B230="OA",Cases!B230="3"),Accounts!G$3,""
   ),IF(AND(B230="OA",Cases!B230="Z"),Accounts!E$3,""
   )
  )
 ),IF(M230="DA",Accounts!C$12,CONCATENATE(
   IF(B230="EB",Accounts!E$12,""
   ),IF(B230="EL",Accounts!G$12,""
   ),IF(AND(B230="OA",Cases!B230="3"),Accounts!G$12,""
   ),IF(AND(B230="OA",Cases!B230="Z"),Accounts!E$12,""
   )
  )
 )
)
))</f>
        <v>HU72104000237157525056551015</v>
      </c>
      <c r="T230" t="str">
        <f>IF(Cases!F230="SHA","SLEV",IF(Cases!F230="OUR","DEBT",IF(Cases!F230="BEN","CRED","")))</f>
        <v/>
      </c>
      <c r="U230" s="5" t="str">
        <f>IF(Cases!H230="N","Instrukciók","")</f>
        <v/>
      </c>
      <c r="V230" s="5" t="str">
        <f>IF(Cases!E230="I","URGP","")</f>
        <v>URGP</v>
      </c>
      <c r="W230" t="str">
        <f>Cases!L230</f>
        <v>Közl-14K-OpenApi Lakossági-KötelezettSzla FCY-FCY-EQ átvezetés-Konverziós-Sürgős/AzonKonv-EgyediÁrf/NonSTP-KöltsVis Nincs</v>
      </c>
    </row>
    <row r="231" spans="1:23" x14ac:dyDescent="0.3">
      <c r="A231" t="str">
        <f>CONCATENATE(IF(B231="EB",CONCATENATE(IF(Cases!B231&lt;&gt;"7","EBNG","EBNL"),TEXT(Refszámok!$B$1+ROW()-2,"000000000000")),""),IF(B231="EL",CONCATENATE("E",TEXT(Refszámok!$B$2+ROW()-2,"0000000000"),"00001"),""),IF(B231="OA",CONCATENATE("EBNGOA",TEXT(Refszámok!$B$3+ROW()-2,"0000000000")),""))</f>
        <v>EBNGOA0000101230</v>
      </c>
      <c r="B231" t="str">
        <f>CONCATENATE(IF(Cases!B231="E","EL",""),IF(Cases!B231="B","EB",""),IF(Cases!B231="Q","EB",""),IF(Cases!B231="7","EB",""),IF(Cases!B231="Z","OA",""),IF(Cases!B231="3","OA",""))</f>
        <v>OA</v>
      </c>
      <c r="C231" t="str">
        <f t="shared" si="15"/>
        <v>EBNGOA0000101230</v>
      </c>
      <c r="D231" t="str">
        <f>IF(Cases!K231="Y","2018-11-10","")</f>
        <v/>
      </c>
      <c r="E231" s="5" t="str">
        <f>IF(Cases!C231="Q","BANKKÁRTYA ELSZ",IF(OR(Cases!C231="A",Cases!C231="E",Cases!C231="B",Cases!C231="K",Cases!C231="M"),CONCATENATE(IF(B231="EB",Accounts!B$7,""),IF(B231="EL",Accounts!B$8,""),IF(AND(B231="OA",Cases!B231="3"),Accounts!B$8,""),IF(AND(B231="OA",Cases!B231="Z"),Accounts!B$7,"")),CONCATENATE(IF(B231="EB",Accounts!B$9,""),IF(B231="EL",Accounts!B$10,""),IF(AND(B231="OA",Cases!B231="3"),Accounts!B$10,""),IF(AND(B231="OA",Cases!B231="Z"),Accounts!B$9,""))))</f>
        <v>KALOCZKAY JNÉ EUR</v>
      </c>
      <c r="F231" s="5" t="str">
        <f>IF(Cases!C231="Q","0983731042101",IF(OR(Cases!C231="A",Cases!C231="E",Cases!C231="B",Cases!C231="K",Cases!C231="M"),CONCATENATE(IF(B231="EB",Accounts!C$7,""),IF(B231="EL",Accounts!C$8,""),IF(AND(B231="OA",Cases!B231="3"),Accounts!C$8,""),IF(AND(B231="OA",Cases!B231="Z"),Accounts!C$7,"")),CONCATENATE(IF(B231="EB",Accounts!C$9,""),IF(B231="EL",Accounts!C$10,""),IF(AND(B231="OA",Cases!B231="3"),Accounts!C$10,""),IF(AND(B231="OA",Cases!B231="Z"),Accounts!C$9,""))))</f>
        <v>0002G94287102</v>
      </c>
      <c r="G231" t="s">
        <v>17</v>
      </c>
      <c r="H231" s="5" t="str">
        <f t="shared" si="16"/>
        <v>KALOCZKAY JNÉ EUR</v>
      </c>
      <c r="I231" t="s">
        <v>18</v>
      </c>
      <c r="J231" t="str">
        <f t="shared" si="17"/>
        <v>EBNGOA0000101230</v>
      </c>
      <c r="K231" t="str">
        <f t="shared" si="18"/>
        <v>EBNGOA0000101230</v>
      </c>
      <c r="L231" s="2" t="s">
        <v>22</v>
      </c>
      <c r="M231" s="2" t="str">
        <f>IF(OR(Cases!C231="A",Cases!C231="C",Cases!C231="G",Cases!C231="J",Cases!C231="O"),"DV","DA")</f>
        <v>DV</v>
      </c>
      <c r="N231" t="s">
        <v>1207</v>
      </c>
      <c r="O231" t="str">
        <f>IF(OR(Cases!C231="A",Cases!C231="B",Cases!C231="C",Cases!C231="E",Cases!C231="F",Cases!C231="I",Cases!C231="J",Cases!C231="K",Cases!C231="L",Cases!C231="Q"),"EUR","HUF")</f>
        <v>EUR</v>
      </c>
      <c r="P231" s="5" t="str">
        <f t="shared" si="19"/>
        <v>1.3</v>
      </c>
      <c r="Q231" t="str">
        <f>IF(Cases!I231="Y","INTC","")</f>
        <v/>
      </c>
      <c r="R231" t="str">
        <f>IF(OR(Cases!C231="K",Cases!C231="L"),IF(M231="DA",Accounts!B$1,CONCATENATE(
IF(B231="EB",Accounts!D$1,""
),IF(B231="EL",Accounts!F$1,""
),IF(AND(B231="OA",Cases!B231="3"),Accounts!F$1,""
),IF(AND(B231="OA",Cases!B231="Z"),Accounts!D$1,""
)
)
),IF(OR(Cases!C231="B",Cases!C231="I",Cases!C231="O",Cases!C231="J",Cases!C231="H"),IF(M231="DA",Accounts!B$4,CONCATENATE(
IF(B231="EB",Accounts!D$4,""
),IF(B231="EL",Accounts!F$4,""
),IF(AND(B231="OA",Cases!B231="3"),Accounts!F$4,""
),IF(AND(B231="OA",Cases!B231="Z"),Accounts!D$4,""
)
)
),IF(OR(Cases!C231="D",Cases!C231="G",Cases!C231="O",Cases!C231="H",Cases!C231="M",AND(Cases!D231="I",Cases!C231="C"),AND(Cases!D231="I",Cases!C231="F")),IF(M231="DA",Accounts!B$3,CONCATENATE(
IF(B231="EB",Accounts!D$3,""
),IF(B231="EL",Accounts!F$3,""
),IF(AND(B231="OA",Cases!B231="3"),Accounts!F$3,""
),IF(AND(B231="OA",Cases!B231="Z"),Accounts!D$3,""
)
)
),IF(M231="DA",Accounts!B$12,CONCATENATE(
IF(B231="EB",Accounts!D$12,""
),IF(B231="EL",Accounts!F$12,""
),IF(AND(B231="OA",Cases!B231="3"),Accounts!F$12,""
),IF(AND(B231="OA",Cases!B231="Z"),Accounts!D$12,""
)
)
)
)
))</f>
        <v>KALOCZKAY JNÉ</v>
      </c>
      <c r="S231" t="str">
        <f>IF(OR(Cases!C231="K",Cases!C231="L"),IF(M231="DA",Accounts!C$1,CONCATENATE(
   IF(B231="EB",Accounts!E$1,""
   ),IF(B231="EL",Accounts!G$1,""
   ),IF(AND(B231="OA",Cases!B231="3"),Accounts!G$1,""
   ),IF(AND(B231="OA",Cases!B231="Z"),Accounts!E$1,""
   )
  )
 ),IF(OR(Cases!C231="B",Cases!C231="I",Cases!C231="O",Cases!C231="J",Cases!C231="H"),IF(M231="DA",Accounts!C$4,CONCATENATE(
   IF(B231="EB",Accounts!E$4,""
   ),IF(B231="EL",Accounts!G$4,""
   ),IF(AND(B231="OA",Cases!B231="3"),Accounts!G$4,""
   ),IF(AND(B231="OA",Cases!B231="Z"),Accounts!E$4,""
   )
  )
 ),IF(OR(Cases!C231="D",Cases!C231="G",Cases!C231="O",Cases!C231="H",Cases!C231="M",AND(Cases!D231="I",Cases!C231="C"),AND(Cases!D231="I",Cases!C231="F")),IF(M231="DA",Accounts!C$3,CONCATENATE(
   IF(B231="EB",Accounts!E$3,""
   ),IF(B231="EL",Accounts!G$3,""
   ),IF(AND(B231="OA",Cases!B231="3"),Accounts!G$3,""
   ),IF(AND(B231="OA",Cases!B231="Z"),Accounts!E$3,""
   )
  )
 ),IF(M231="DA",Accounts!C$12,CONCATENATE(
   IF(B231="EB",Accounts!E$12,""
   ),IF(B231="EL",Accounts!G$12,""
   ),IF(AND(B231="OA",Cases!B231="3"),Accounts!G$12,""
   ),IF(AND(B231="OA",Cases!B231="Z"),Accounts!E$12,""
   )
  )
 )
)
))</f>
        <v>HU72104000237157525056551015</v>
      </c>
      <c r="T231" t="str">
        <f>IF(Cases!F231="SHA","SLEV",IF(Cases!F231="OUR","DEBT",IF(Cases!F231="BEN","CRED","")))</f>
        <v/>
      </c>
      <c r="U231" s="5" t="str">
        <f>IF(Cases!H231="N","Instrukciók","")</f>
        <v/>
      </c>
      <c r="V231" s="5" t="str">
        <f>IF(Cases!E231="I","URGP","")</f>
        <v/>
      </c>
      <c r="W231" t="str">
        <f>Cases!L231</f>
        <v>Közl-14K-OpenApi Lakossági-KötelezettSzla FCY-FCY-EQ átvezetés-Konverziós-EgyediÁrf/NonSTP-KöltsVis Nincs</v>
      </c>
    </row>
    <row r="232" spans="1:23" x14ac:dyDescent="0.3">
      <c r="A232" t="str">
        <f>CONCATENATE(IF(B232="EB",CONCATENATE(IF(Cases!B232&lt;&gt;"7","EBNG","EBNL"),TEXT(Refszámok!$B$1+ROW()-2,"000000000000")),""),IF(B232="EL",CONCATENATE("E",TEXT(Refszámok!$B$2+ROW()-2,"0000000000"),"00001"),""),IF(B232="OA",CONCATENATE("EBNGOA",TEXT(Refszámok!$B$3+ROW()-2,"0000000000")),""))</f>
        <v>EBNGOA0000101231</v>
      </c>
      <c r="B232" t="str">
        <f>CONCATENATE(IF(Cases!B232="E","EL",""),IF(Cases!B232="B","EB",""),IF(Cases!B232="Q","EB",""),IF(Cases!B232="7","EB",""),IF(Cases!B232="Z","OA",""),IF(Cases!B232="3","OA",""))</f>
        <v>OA</v>
      </c>
      <c r="C232" t="str">
        <f t="shared" si="15"/>
        <v>EBNGOA0000101231</v>
      </c>
      <c r="D232" t="str">
        <f>IF(Cases!K232="Y","2018-11-10","")</f>
        <v/>
      </c>
      <c r="E232" s="5" t="str">
        <f>IF(Cases!C232="Q","BANKKÁRTYA ELSZ",IF(OR(Cases!C232="A",Cases!C232="E",Cases!C232="B",Cases!C232="K",Cases!C232="M"),CONCATENATE(IF(B232="EB",Accounts!B$7,""),IF(B232="EL",Accounts!B$8,""),IF(AND(B232="OA",Cases!B232="3"),Accounts!B$8,""),IF(AND(B232="OA",Cases!B232="Z"),Accounts!B$7,"")),CONCATENATE(IF(B232="EB",Accounts!B$9,""),IF(B232="EL",Accounts!B$10,""),IF(AND(B232="OA",Cases!B232="3"),Accounts!B$10,""),IF(AND(B232="OA",Cases!B232="Z"),Accounts!B$9,""))))</f>
        <v>KALOCZKAY JNÉ EUR</v>
      </c>
      <c r="F232" s="5" t="str">
        <f>IF(Cases!C232="Q","0983731042101",IF(OR(Cases!C232="A",Cases!C232="E",Cases!C232="B",Cases!C232="K",Cases!C232="M"),CONCATENATE(IF(B232="EB",Accounts!C$7,""),IF(B232="EL",Accounts!C$8,""),IF(AND(B232="OA",Cases!B232="3"),Accounts!C$8,""),IF(AND(B232="OA",Cases!B232="Z"),Accounts!C$7,"")),CONCATENATE(IF(B232="EB",Accounts!C$9,""),IF(B232="EL",Accounts!C$10,""),IF(AND(B232="OA",Cases!B232="3"),Accounts!C$10,""),IF(AND(B232="OA",Cases!B232="Z"),Accounts!C$9,""))))</f>
        <v>0002G94287102</v>
      </c>
      <c r="G232" t="s">
        <v>17</v>
      </c>
      <c r="H232" s="5" t="str">
        <f t="shared" si="16"/>
        <v>KALOCZKAY JNÉ EUR</v>
      </c>
      <c r="I232" t="s">
        <v>18</v>
      </c>
      <c r="J232" t="str">
        <f t="shared" si="17"/>
        <v>EBNGOA0000101231</v>
      </c>
      <c r="K232" t="str">
        <f t="shared" si="18"/>
        <v>EBNGOA0000101231</v>
      </c>
      <c r="L232" s="2" t="s">
        <v>22</v>
      </c>
      <c r="M232" s="2" t="str">
        <f>IF(OR(Cases!C232="A",Cases!C232="C",Cases!C232="G",Cases!C232="J",Cases!C232="O"),"DV","DA")</f>
        <v>DA</v>
      </c>
      <c r="N232" t="s">
        <v>1207</v>
      </c>
      <c r="O232" t="str">
        <f>IF(OR(Cases!C232="A",Cases!C232="B",Cases!C232="C",Cases!C232="E",Cases!C232="F",Cases!C232="I",Cases!C232="J",Cases!C232="K",Cases!C232="L",Cases!C232="Q"),"EUR","HUF")</f>
        <v>EUR</v>
      </c>
      <c r="P232" s="5" t="str">
        <f t="shared" si="19"/>
        <v>1.3</v>
      </c>
      <c r="Q232" t="str">
        <f>IF(Cases!I232="Y","INTC","")</f>
        <v/>
      </c>
      <c r="R232" t="str">
        <f>IF(OR(Cases!C232="K",Cases!C232="L"),IF(M232="DA",Accounts!B$1,CONCATENATE(
IF(B232="EB",Accounts!D$1,""
),IF(B232="EL",Accounts!F$1,""
),IF(AND(B232="OA",Cases!B232="3"),Accounts!F$1,""
),IF(AND(B232="OA",Cases!B232="Z"),Accounts!D$1,""
)
)
),IF(OR(Cases!C232="B",Cases!C232="I",Cases!C232="O",Cases!C232="J",Cases!C232="H"),IF(M232="DA",Accounts!B$4,CONCATENATE(
IF(B232="EB",Accounts!D$4,""
),IF(B232="EL",Accounts!F$4,""
),IF(AND(B232="OA",Cases!B232="3"),Accounts!F$4,""
),IF(AND(B232="OA",Cases!B232="Z"),Accounts!D$4,""
)
)
),IF(OR(Cases!C232="D",Cases!C232="G",Cases!C232="O",Cases!C232="H",Cases!C232="M",AND(Cases!D232="I",Cases!C232="C"),AND(Cases!D232="I",Cases!C232="F")),IF(M232="DA",Accounts!B$3,CONCATENATE(
IF(B232="EB",Accounts!D$3,""
),IF(B232="EL",Accounts!F$3,""
),IF(AND(B232="OA",Cases!B232="3"),Accounts!F$3,""
),IF(AND(B232="OA",Cases!B232="Z"),Accounts!D$3,""
)
)
),IF(M232="DA",Accounts!B$12,CONCATENATE(
IF(B232="EB",Accounts!D$12,""
),IF(B232="EL",Accounts!F$12,""
),IF(AND(B232="OA",Cases!B232="3"),Accounts!F$12,""
),IF(AND(B232="OA",Cases!B232="Z"),Accounts!D$12,""
)
)
)
)
))</f>
        <v>SZIKSZAI TAMARA</v>
      </c>
      <c r="S232" t="str">
        <f>IF(OR(Cases!C232="K",Cases!C232="L"),IF(M232="DA",Accounts!C$1,CONCATENATE(
   IF(B232="EB",Accounts!E$1,""
   ),IF(B232="EL",Accounts!G$1,""
   ),IF(AND(B232="OA",Cases!B232="3"),Accounts!G$1,""
   ),IF(AND(B232="OA",Cases!B232="Z"),Accounts!E$1,""
   )
  )
 ),IF(OR(Cases!C232="B",Cases!C232="I",Cases!C232="O",Cases!C232="J",Cases!C232="H"),IF(M232="DA",Accounts!C$4,CONCATENATE(
   IF(B232="EB",Accounts!E$4,""
   ),IF(B232="EL",Accounts!G$4,""
   ),IF(AND(B232="OA",Cases!B232="3"),Accounts!G$4,""
   ),IF(AND(B232="OA",Cases!B232="Z"),Accounts!E$4,""
   )
  )
 ),IF(OR(Cases!C232="D",Cases!C232="G",Cases!C232="O",Cases!C232="H",Cases!C232="M",AND(Cases!D232="I",Cases!C232="C"),AND(Cases!D232="I",Cases!C232="F")),IF(M232="DA",Accounts!C$3,CONCATENATE(
   IF(B232="EB",Accounts!E$3,""
   ),IF(B232="EL",Accounts!G$3,""
   ),IF(AND(B232="OA",Cases!B232="3"),Accounts!G$3,""
   ),IF(AND(B232="OA",Cases!B232="Z"),Accounts!E$3,""
   )
  )
 ),IF(M232="DA",Accounts!C$12,CONCATENATE(
   IF(B232="EB",Accounts!E$12,""
   ),IF(B232="EL",Accounts!G$12,""
   ),IF(AND(B232="OA",Cases!B232="3"),Accounts!G$12,""
   ),IF(AND(B232="OA",Cases!B232="Z"),Accounts!E$12,""
   )
  )
 )
)
))</f>
        <v>HU20104000237157565454551000</v>
      </c>
      <c r="T232" t="str">
        <f>IF(Cases!F232="SHA","SLEV",IF(Cases!F232="OUR","DEBT",IF(Cases!F232="BEN","CRED","")))</f>
        <v/>
      </c>
      <c r="U232" s="5" t="str">
        <f>IF(Cases!H232="N","Instrukciók","")</f>
        <v/>
      </c>
      <c r="V232" s="5" t="str">
        <f>IF(Cases!E232="I","URGP","")</f>
        <v>URGP</v>
      </c>
      <c r="W232" t="str">
        <f>Cases!L232</f>
        <v>Közl-14L-OpenApi Lakossági-KötelezettSzla FCY-FCY-EQ átutalás-Konverziós-Sürgős/AzonKonv-EgyediÁrf/NonSTP-KöltsVis Nincs</v>
      </c>
    </row>
    <row r="233" spans="1:23" x14ac:dyDescent="0.3">
      <c r="A233" t="str">
        <f>CONCATENATE(IF(B233="EB",CONCATENATE(IF(Cases!B233&lt;&gt;"7","EBNG","EBNL"),TEXT(Refszámok!$B$1+ROW()-2,"000000000000")),""),IF(B233="EL",CONCATENATE("E",TEXT(Refszámok!$B$2+ROW()-2,"0000000000"),"00001"),""),IF(B233="OA",CONCATENATE("EBNGOA",TEXT(Refszámok!$B$3+ROW()-2,"0000000000")),""))</f>
        <v>EBNGOA0000101232</v>
      </c>
      <c r="B233" t="str">
        <f>CONCATENATE(IF(Cases!B233="E","EL",""),IF(Cases!B233="B","EB",""),IF(Cases!B233="Q","EB",""),IF(Cases!B233="7","EB",""),IF(Cases!B233="Z","OA",""),IF(Cases!B233="3","OA",""))</f>
        <v>OA</v>
      </c>
      <c r="C233" t="str">
        <f t="shared" si="15"/>
        <v>EBNGOA0000101232</v>
      </c>
      <c r="D233" t="str">
        <f>IF(Cases!K233="Y","2018-11-10","")</f>
        <v/>
      </c>
      <c r="E233" s="5" t="str">
        <f>IF(Cases!C233="Q","BANKKÁRTYA ELSZ",IF(OR(Cases!C233="A",Cases!C233="E",Cases!C233="B",Cases!C233="K",Cases!C233="M"),CONCATENATE(IF(B233="EB",Accounts!B$7,""),IF(B233="EL",Accounts!B$8,""),IF(AND(B233="OA",Cases!B233="3"),Accounts!B$8,""),IF(AND(B233="OA",Cases!B233="Z"),Accounts!B$7,"")),CONCATENATE(IF(B233="EB",Accounts!B$9,""),IF(B233="EL",Accounts!B$10,""),IF(AND(B233="OA",Cases!B233="3"),Accounts!B$10,""),IF(AND(B233="OA",Cases!B233="Z"),Accounts!B$9,""))))</f>
        <v>KALOCZKAY JNÉ EUR</v>
      </c>
      <c r="F233" s="5" t="str">
        <f>IF(Cases!C233="Q","0983731042101",IF(OR(Cases!C233="A",Cases!C233="E",Cases!C233="B",Cases!C233="K",Cases!C233="M"),CONCATENATE(IF(B233="EB",Accounts!C$7,""),IF(B233="EL",Accounts!C$8,""),IF(AND(B233="OA",Cases!B233="3"),Accounts!C$8,""),IF(AND(B233="OA",Cases!B233="Z"),Accounts!C$7,"")),CONCATENATE(IF(B233="EB",Accounts!C$9,""),IF(B233="EL",Accounts!C$10,""),IF(AND(B233="OA",Cases!B233="3"),Accounts!C$10,""),IF(AND(B233="OA",Cases!B233="Z"),Accounts!C$9,""))))</f>
        <v>0002G94287102</v>
      </c>
      <c r="G233" t="s">
        <v>17</v>
      </c>
      <c r="H233" s="5" t="str">
        <f t="shared" si="16"/>
        <v>KALOCZKAY JNÉ EUR</v>
      </c>
      <c r="I233" t="s">
        <v>18</v>
      </c>
      <c r="J233" t="str">
        <f t="shared" si="17"/>
        <v>EBNGOA0000101232</v>
      </c>
      <c r="K233" t="str">
        <f t="shared" si="18"/>
        <v>EBNGOA0000101232</v>
      </c>
      <c r="L233" s="2" t="s">
        <v>22</v>
      </c>
      <c r="M233" s="2" t="str">
        <f>IF(OR(Cases!C233="A",Cases!C233="C",Cases!C233="G",Cases!C233="J",Cases!C233="O"),"DV","DA")</f>
        <v>DA</v>
      </c>
      <c r="N233" t="s">
        <v>1207</v>
      </c>
      <c r="O233" t="str">
        <f>IF(OR(Cases!C233="A",Cases!C233="B",Cases!C233="C",Cases!C233="E",Cases!C233="F",Cases!C233="I",Cases!C233="J",Cases!C233="K",Cases!C233="L",Cases!C233="Q"),"EUR","HUF")</f>
        <v>EUR</v>
      </c>
      <c r="P233" s="5" t="str">
        <f t="shared" si="19"/>
        <v>1.3</v>
      </c>
      <c r="Q233" t="str">
        <f>IF(Cases!I233="Y","INTC","")</f>
        <v/>
      </c>
      <c r="R233" t="str">
        <f>IF(OR(Cases!C233="K",Cases!C233="L"),IF(M233="DA",Accounts!B$1,CONCATENATE(
IF(B233="EB",Accounts!D$1,""
),IF(B233="EL",Accounts!F$1,""
),IF(AND(B233="OA",Cases!B233="3"),Accounts!F$1,""
),IF(AND(B233="OA",Cases!B233="Z"),Accounts!D$1,""
)
)
),IF(OR(Cases!C233="B",Cases!C233="I",Cases!C233="O",Cases!C233="J",Cases!C233="H"),IF(M233="DA",Accounts!B$4,CONCATENATE(
IF(B233="EB",Accounts!D$4,""
),IF(B233="EL",Accounts!F$4,""
),IF(AND(B233="OA",Cases!B233="3"),Accounts!F$4,""
),IF(AND(B233="OA",Cases!B233="Z"),Accounts!D$4,""
)
)
),IF(OR(Cases!C233="D",Cases!C233="G",Cases!C233="O",Cases!C233="H",Cases!C233="M",AND(Cases!D233="I",Cases!C233="C"),AND(Cases!D233="I",Cases!C233="F")),IF(M233="DA",Accounts!B$3,CONCATENATE(
IF(B233="EB",Accounts!D$3,""
),IF(B233="EL",Accounts!F$3,""
),IF(AND(B233="OA",Cases!B233="3"),Accounts!F$3,""
),IF(AND(B233="OA",Cases!B233="Z"),Accounts!D$3,""
)
)
),IF(M233="DA",Accounts!B$12,CONCATENATE(
IF(B233="EB",Accounts!D$12,""
),IF(B233="EL",Accounts!F$12,""
),IF(AND(B233="OA",Cases!B233="3"),Accounts!F$12,""
),IF(AND(B233="OA",Cases!B233="Z"),Accounts!D$12,""
)
)
)
)
))</f>
        <v>SZIKSZAI TAMARA</v>
      </c>
      <c r="S233" t="str">
        <f>IF(OR(Cases!C233="K",Cases!C233="L"),IF(M233="DA",Accounts!C$1,CONCATENATE(
   IF(B233="EB",Accounts!E$1,""
   ),IF(B233="EL",Accounts!G$1,""
   ),IF(AND(B233="OA",Cases!B233="3"),Accounts!G$1,""
   ),IF(AND(B233="OA",Cases!B233="Z"),Accounts!E$1,""
   )
  )
 ),IF(OR(Cases!C233="B",Cases!C233="I",Cases!C233="O",Cases!C233="J",Cases!C233="H"),IF(M233="DA",Accounts!C$4,CONCATENATE(
   IF(B233="EB",Accounts!E$4,""
   ),IF(B233="EL",Accounts!G$4,""
   ),IF(AND(B233="OA",Cases!B233="3"),Accounts!G$4,""
   ),IF(AND(B233="OA",Cases!B233="Z"),Accounts!E$4,""
   )
  )
 ),IF(OR(Cases!C233="D",Cases!C233="G",Cases!C233="O",Cases!C233="H",Cases!C233="M",AND(Cases!D233="I",Cases!C233="C"),AND(Cases!D233="I",Cases!C233="F")),IF(M233="DA",Accounts!C$3,CONCATENATE(
   IF(B233="EB",Accounts!E$3,""
   ),IF(B233="EL",Accounts!G$3,""
   ),IF(AND(B233="OA",Cases!B233="3"),Accounts!G$3,""
   ),IF(AND(B233="OA",Cases!B233="Z"),Accounts!E$3,""
   )
  )
 ),IF(M233="DA",Accounts!C$12,CONCATENATE(
   IF(B233="EB",Accounts!E$12,""
   ),IF(B233="EL",Accounts!G$12,""
   ),IF(AND(B233="OA",Cases!B233="3"),Accounts!G$12,""
   ),IF(AND(B233="OA",Cases!B233="Z"),Accounts!E$12,""
   )
  )
 )
)
))</f>
        <v>HU20104000237157565454551000</v>
      </c>
      <c r="T233" t="str">
        <f>IF(Cases!F233="SHA","SLEV",IF(Cases!F233="OUR","DEBT",IF(Cases!F233="BEN","CRED","")))</f>
        <v/>
      </c>
      <c r="U233" s="5" t="str">
        <f>IF(Cases!H233="N","Instrukciók","")</f>
        <v/>
      </c>
      <c r="V233" s="5" t="str">
        <f>IF(Cases!E233="I","URGP","")</f>
        <v/>
      </c>
      <c r="W233" t="str">
        <f>Cases!L233</f>
        <v>Közl-14L-OpenApi Lakossági-KötelezettSzla FCY-FCY-EQ átutalás-Konverziós-EgyediÁrf/NonSTP-KöltsVis Nincs</v>
      </c>
    </row>
    <row r="234" spans="1:23" x14ac:dyDescent="0.3">
      <c r="A234" t="str">
        <f>CONCATENATE(IF(B234="EB",CONCATENATE(IF(Cases!B234&lt;&gt;"7","EBNG","EBNL"),TEXT(Refszámok!$B$1+ROW()-2,"000000000000")),""),IF(B234="EL",CONCATENATE("E",TEXT(Refszámok!$B$2+ROW()-2,"0000000000"),"00001"),""),IF(B234="OA",CONCATENATE("EBNGOA",TEXT(Refszámok!$B$3+ROW()-2,"0000000000")),""))</f>
        <v>EBNGOA0000101233</v>
      </c>
      <c r="B234" t="str">
        <f>CONCATENATE(IF(Cases!B234="E","EL",""),IF(Cases!B234="B","EB",""),IF(Cases!B234="Q","EB",""),IF(Cases!B234="7","EB",""),IF(Cases!B234="Z","OA",""),IF(Cases!B234="3","OA",""))</f>
        <v>OA</v>
      </c>
      <c r="C234" t="str">
        <f t="shared" si="15"/>
        <v>EBNGOA0000101233</v>
      </c>
      <c r="D234" t="str">
        <f>IF(Cases!K234="Y","2018-11-10","")</f>
        <v/>
      </c>
      <c r="E234" s="5" t="str">
        <f>IF(Cases!C234="Q","BANKKÁRTYA ELSZ",IF(OR(Cases!C234="A",Cases!C234="E",Cases!C234="B",Cases!C234="K",Cases!C234="M"),CONCATENATE(IF(B234="EB",Accounts!B$7,""),IF(B234="EL",Accounts!B$8,""),IF(AND(B234="OA",Cases!B234="3"),Accounts!B$8,""),IF(AND(B234="OA",Cases!B234="Z"),Accounts!B$7,"")),CONCATENATE(IF(B234="EB",Accounts!B$9,""),IF(B234="EL",Accounts!B$10,""),IF(AND(B234="OA",Cases!B234="3"),Accounts!B$10,""),IF(AND(B234="OA",Cases!B234="Z"),Accounts!B$9,""))))</f>
        <v>KALOCZKAY JNÉ EUR</v>
      </c>
      <c r="F234" s="5" t="str">
        <f>IF(Cases!C234="Q","0983731042101",IF(OR(Cases!C234="A",Cases!C234="E",Cases!C234="B",Cases!C234="K",Cases!C234="M"),CONCATENATE(IF(B234="EB",Accounts!C$7,""),IF(B234="EL",Accounts!C$8,""),IF(AND(B234="OA",Cases!B234="3"),Accounts!C$8,""),IF(AND(B234="OA",Cases!B234="Z"),Accounts!C$7,"")),CONCATENATE(IF(B234="EB",Accounts!C$9,""),IF(B234="EL",Accounts!C$10,""),IF(AND(B234="OA",Cases!B234="3"),Accounts!C$10,""),IF(AND(B234="OA",Cases!B234="Z"),Accounts!C$9,""))))</f>
        <v>0002G94287102</v>
      </c>
      <c r="G234" t="s">
        <v>17</v>
      </c>
      <c r="H234" s="5" t="str">
        <f t="shared" si="16"/>
        <v>KALOCZKAY JNÉ EUR</v>
      </c>
      <c r="I234" t="s">
        <v>18</v>
      </c>
      <c r="J234" t="str">
        <f t="shared" si="17"/>
        <v>EBNGOA0000101233</v>
      </c>
      <c r="K234" t="str">
        <f t="shared" si="18"/>
        <v>EBNGOA0000101233</v>
      </c>
      <c r="L234" s="2" t="s">
        <v>22</v>
      </c>
      <c r="M234" s="2" t="str">
        <f>IF(OR(Cases!C234="A",Cases!C234="C",Cases!C234="G",Cases!C234="J",Cases!C234="O"),"DV","DA")</f>
        <v>DV</v>
      </c>
      <c r="N234" t="s">
        <v>1207</v>
      </c>
      <c r="O234" t="str">
        <f>IF(OR(Cases!C234="A",Cases!C234="B",Cases!C234="C",Cases!C234="E",Cases!C234="F",Cases!C234="I",Cases!C234="J",Cases!C234="K",Cases!C234="L",Cases!C234="Q"),"EUR","HUF")</f>
        <v>HUF</v>
      </c>
      <c r="P234" s="5" t="str">
        <f t="shared" si="19"/>
        <v>2</v>
      </c>
      <c r="Q234" t="str">
        <f>IF(Cases!I234="Y","INTC","")</f>
        <v/>
      </c>
      <c r="R234" t="str">
        <f>IF(OR(Cases!C234="K",Cases!C234="L"),IF(M234="DA",Accounts!B$1,CONCATENATE(
IF(B234="EB",Accounts!D$1,""
),IF(B234="EL",Accounts!F$1,""
),IF(AND(B234="OA",Cases!B234="3"),Accounts!F$1,""
),IF(AND(B234="OA",Cases!B234="Z"),Accounts!D$1,""
)
)
),IF(OR(Cases!C234="B",Cases!C234="I",Cases!C234="O",Cases!C234="J",Cases!C234="H"),IF(M234="DA",Accounts!B$4,CONCATENATE(
IF(B234="EB",Accounts!D$4,""
),IF(B234="EL",Accounts!F$4,""
),IF(AND(B234="OA",Cases!B234="3"),Accounts!F$4,""
),IF(AND(B234="OA",Cases!B234="Z"),Accounts!D$4,""
)
)
),IF(OR(Cases!C234="D",Cases!C234="G",Cases!C234="O",Cases!C234="H",Cases!C234="M",AND(Cases!D234="I",Cases!C234="C"),AND(Cases!D234="I",Cases!C234="F")),IF(M234="DA",Accounts!B$3,CONCATENATE(
IF(B234="EB",Accounts!D$3,""
),IF(B234="EL",Accounts!F$3,""
),IF(AND(B234="OA",Cases!B234="3"),Accounts!F$3,""
),IF(AND(B234="OA",Cases!B234="Z"),Accounts!D$3,""
)
)
),IF(M234="DA",Accounts!B$12,CONCATENATE(
IF(B234="EB",Accounts!D$12,""
),IF(B234="EL",Accounts!F$12,""
),IF(AND(B234="OA",Cases!B234="3"),Accounts!F$12,""
),IF(AND(B234="OA",Cases!B234="Z"),Accounts!D$12,""
)
)
)
)
))</f>
        <v>Haidai Viachesl</v>
      </c>
      <c r="S234" t="str">
        <f>IF(OR(Cases!C234="K",Cases!C234="L"),IF(M234="DA",Accounts!C$1,CONCATENATE(
   IF(B234="EB",Accounts!E$1,""
   ),IF(B234="EL",Accounts!G$1,""
   ),IF(AND(B234="OA",Cases!B234="3"),Accounts!G$1,""
   ),IF(AND(B234="OA",Cases!B234="Z"),Accounts!E$1,""
   )
  )
 ),IF(OR(Cases!C234="B",Cases!C234="I",Cases!C234="O",Cases!C234="J",Cases!C234="H"),IF(M234="DA",Accounts!C$4,CONCATENATE(
   IF(B234="EB",Accounts!E$4,""
   ),IF(B234="EL",Accounts!G$4,""
   ),IF(AND(B234="OA",Cases!B234="3"),Accounts!G$4,""
   ),IF(AND(B234="OA",Cases!B234="Z"),Accounts!E$4,""
   )
  )
 ),IF(OR(Cases!C234="D",Cases!C234="G",Cases!C234="O",Cases!C234="H",Cases!C234="M",AND(Cases!D234="I",Cases!C234="C"),AND(Cases!D234="I",Cases!C234="F")),IF(M234="DA",Accounts!C$3,CONCATENATE(
   IF(B234="EB",Accounts!E$3,""
   ),IF(B234="EL",Accounts!G$3,""
   ),IF(AND(B234="OA",Cases!B234="3"),Accounts!G$3,""
   ),IF(AND(B234="OA",Cases!B234="Z"),Accounts!E$3,""
   )
  )
 ),IF(M234="DA",Accounts!C$12,CONCATENATE(
   IF(B234="EB",Accounts!E$12,""
   ),IF(B234="EL",Accounts!G$12,""
   ),IF(AND(B234="OA",Cases!B234="3"),Accounts!G$12,""
   ),IF(AND(B234="OA",Cases!B234="Z"),Accounts!E$12,""
   )
  )
 )
)
))</f>
        <v>HU24104075017811111100480681</v>
      </c>
      <c r="T234" t="str">
        <f>IF(Cases!F234="SHA","SLEV",IF(Cases!F234="OUR","DEBT",IF(Cases!F234="BEN","CRED","")))</f>
        <v/>
      </c>
      <c r="U234" s="5" t="str">
        <f>IF(Cases!H234="N","Instrukciók","")</f>
        <v/>
      </c>
      <c r="V234" s="5" t="str">
        <f>IF(Cases!E234="I","URGP","")</f>
        <v>URGP</v>
      </c>
      <c r="W234" t="str">
        <f>Cases!L234</f>
        <v>Közl-21N-Forint konverziós-OpenApi Lakossági-KötelezettSzla FCY-HUF-Bankon belüli átvezetés-Konverziós-Sürgős/AzonKonv-EgyediÁrf/NonSTP-KöltsVis Nincs</v>
      </c>
    </row>
    <row r="235" spans="1:23" x14ac:dyDescent="0.3">
      <c r="A235" t="str">
        <f>CONCATENATE(IF(B235="EB",CONCATENATE(IF(Cases!B235&lt;&gt;"7","EBNG","EBNL"),TEXT(Refszámok!$B$1+ROW()-2,"000000000000")),""),IF(B235="EL",CONCATENATE("E",TEXT(Refszámok!$B$2+ROW()-2,"0000000000"),"00001"),""),IF(B235="OA",CONCATENATE("EBNGOA",TEXT(Refszámok!$B$3+ROW()-2,"0000000000")),""))</f>
        <v>EBNGOA0000101234</v>
      </c>
      <c r="B235" t="str">
        <f>CONCATENATE(IF(Cases!B235="E","EL",""),IF(Cases!B235="B","EB",""),IF(Cases!B235="Q","EB",""),IF(Cases!B235="7","EB",""),IF(Cases!B235="Z","OA",""),IF(Cases!B235="3","OA",""))</f>
        <v>OA</v>
      </c>
      <c r="C235" t="str">
        <f t="shared" si="15"/>
        <v>EBNGOA0000101234</v>
      </c>
      <c r="D235" t="str">
        <f>IF(Cases!K235="Y","2018-11-10","")</f>
        <v/>
      </c>
      <c r="E235" s="5" t="str">
        <f>IF(Cases!C235="Q","BANKKÁRTYA ELSZ",IF(OR(Cases!C235="A",Cases!C235="E",Cases!C235="B",Cases!C235="K",Cases!C235="M"),CONCATENATE(IF(B235="EB",Accounts!B$7,""),IF(B235="EL",Accounts!B$8,""),IF(AND(B235="OA",Cases!B235="3"),Accounts!B$8,""),IF(AND(B235="OA",Cases!B235="Z"),Accounts!B$7,"")),CONCATENATE(IF(B235="EB",Accounts!B$9,""),IF(B235="EL",Accounts!B$10,""),IF(AND(B235="OA",Cases!B235="3"),Accounts!B$10,""),IF(AND(B235="OA",Cases!B235="Z"),Accounts!B$9,""))))</f>
        <v>KALOCZKAY JNÉ EUR</v>
      </c>
      <c r="F235" s="5" t="str">
        <f>IF(Cases!C235="Q","0983731042101",IF(OR(Cases!C235="A",Cases!C235="E",Cases!C235="B",Cases!C235="K",Cases!C235="M"),CONCATENATE(IF(B235="EB",Accounts!C$7,""),IF(B235="EL",Accounts!C$8,""),IF(AND(B235="OA",Cases!B235="3"),Accounts!C$8,""),IF(AND(B235="OA",Cases!B235="Z"),Accounts!C$7,"")),CONCATENATE(IF(B235="EB",Accounts!C$9,""),IF(B235="EL",Accounts!C$10,""),IF(AND(B235="OA",Cases!B235="3"),Accounts!C$10,""),IF(AND(B235="OA",Cases!B235="Z"),Accounts!C$9,""))))</f>
        <v>0002G94287102</v>
      </c>
      <c r="G235" t="s">
        <v>17</v>
      </c>
      <c r="H235" s="5" t="str">
        <f t="shared" si="16"/>
        <v>KALOCZKAY JNÉ EUR</v>
      </c>
      <c r="I235" t="s">
        <v>18</v>
      </c>
      <c r="J235" t="str">
        <f t="shared" si="17"/>
        <v>EBNGOA0000101234</v>
      </c>
      <c r="K235" t="str">
        <f t="shared" si="18"/>
        <v>EBNGOA0000101234</v>
      </c>
      <c r="L235" s="2" t="s">
        <v>22</v>
      </c>
      <c r="M235" s="2" t="str">
        <f>IF(OR(Cases!C235="A",Cases!C235="C",Cases!C235="G",Cases!C235="J",Cases!C235="O"),"DV","DA")</f>
        <v>DV</v>
      </c>
      <c r="N235" t="s">
        <v>1207</v>
      </c>
      <c r="O235" t="str">
        <f>IF(OR(Cases!C235="A",Cases!C235="B",Cases!C235="C",Cases!C235="E",Cases!C235="F",Cases!C235="I",Cases!C235="J",Cases!C235="K",Cases!C235="L",Cases!C235="Q"),"EUR","HUF")</f>
        <v>HUF</v>
      </c>
      <c r="P235" s="5" t="str">
        <f t="shared" si="19"/>
        <v>2</v>
      </c>
      <c r="Q235" t="str">
        <f>IF(Cases!I235="Y","INTC","")</f>
        <v/>
      </c>
      <c r="R235" t="str">
        <f>IF(OR(Cases!C235="K",Cases!C235="L"),IF(M235="DA",Accounts!B$1,CONCATENATE(
IF(B235="EB",Accounts!D$1,""
),IF(B235="EL",Accounts!F$1,""
),IF(AND(B235="OA",Cases!B235="3"),Accounts!F$1,""
),IF(AND(B235="OA",Cases!B235="Z"),Accounts!D$1,""
)
)
),IF(OR(Cases!C235="B",Cases!C235="I",Cases!C235="O",Cases!C235="J",Cases!C235="H"),IF(M235="DA",Accounts!B$4,CONCATENATE(
IF(B235="EB",Accounts!D$4,""
),IF(B235="EL",Accounts!F$4,""
),IF(AND(B235="OA",Cases!B235="3"),Accounts!F$4,""
),IF(AND(B235="OA",Cases!B235="Z"),Accounts!D$4,""
)
)
),IF(OR(Cases!C235="D",Cases!C235="G",Cases!C235="O",Cases!C235="H",Cases!C235="M",AND(Cases!D235="I",Cases!C235="C"),AND(Cases!D235="I",Cases!C235="F")),IF(M235="DA",Accounts!B$3,CONCATENATE(
IF(B235="EB",Accounts!D$3,""
),IF(B235="EL",Accounts!F$3,""
),IF(AND(B235="OA",Cases!B235="3"),Accounts!F$3,""
),IF(AND(B235="OA",Cases!B235="Z"),Accounts!D$3,""
)
)
),IF(M235="DA",Accounts!B$12,CONCATENATE(
IF(B235="EB",Accounts!D$12,""
),IF(B235="EL",Accounts!F$12,""
),IF(AND(B235="OA",Cases!B235="3"),Accounts!F$12,""
),IF(AND(B235="OA",Cases!B235="Z"),Accounts!D$12,""
)
)
)
)
))</f>
        <v>Haidai Viachesl</v>
      </c>
      <c r="S235" t="str">
        <f>IF(OR(Cases!C235="K",Cases!C235="L"),IF(M235="DA",Accounts!C$1,CONCATENATE(
   IF(B235="EB",Accounts!E$1,""
   ),IF(B235="EL",Accounts!G$1,""
   ),IF(AND(B235="OA",Cases!B235="3"),Accounts!G$1,""
   ),IF(AND(B235="OA",Cases!B235="Z"),Accounts!E$1,""
   )
  )
 ),IF(OR(Cases!C235="B",Cases!C235="I",Cases!C235="O",Cases!C235="J",Cases!C235="H"),IF(M235="DA",Accounts!C$4,CONCATENATE(
   IF(B235="EB",Accounts!E$4,""
   ),IF(B235="EL",Accounts!G$4,""
   ),IF(AND(B235="OA",Cases!B235="3"),Accounts!G$4,""
   ),IF(AND(B235="OA",Cases!B235="Z"),Accounts!E$4,""
   )
  )
 ),IF(OR(Cases!C235="D",Cases!C235="G",Cases!C235="O",Cases!C235="H",Cases!C235="M",AND(Cases!D235="I",Cases!C235="C"),AND(Cases!D235="I",Cases!C235="F")),IF(M235="DA",Accounts!C$3,CONCATENATE(
   IF(B235="EB",Accounts!E$3,""
   ),IF(B235="EL",Accounts!G$3,""
   ),IF(AND(B235="OA",Cases!B235="3"),Accounts!G$3,""
   ),IF(AND(B235="OA",Cases!B235="Z"),Accounts!E$3,""
   )
  )
 ),IF(M235="DA",Accounts!C$12,CONCATENATE(
   IF(B235="EB",Accounts!E$12,""
   ),IF(B235="EL",Accounts!G$12,""
   ),IF(AND(B235="OA",Cases!B235="3"),Accounts!G$12,""
   ),IF(AND(B235="OA",Cases!B235="Z"),Accounts!E$12,""
   )
  )
 )
)
))</f>
        <v>HU24104075017811111100480681</v>
      </c>
      <c r="T235" t="str">
        <f>IF(Cases!F235="SHA","SLEV",IF(Cases!F235="OUR","DEBT",IF(Cases!F235="BEN","CRED","")))</f>
        <v/>
      </c>
      <c r="U235" s="5" t="str">
        <f>IF(Cases!H235="N","Instrukciók","")</f>
        <v/>
      </c>
      <c r="V235" s="5" t="str">
        <f>IF(Cases!E235="I","URGP","")</f>
        <v/>
      </c>
      <c r="W235" t="str">
        <f>Cases!L235</f>
        <v>Közl-21N-Forint konverziós-OpenApi Lakossági-KötelezettSzla FCY-HUF-Bankon belüli átvezetés-Konverziós-EgyediÁrf/NonSTP-KöltsVis Nincs</v>
      </c>
    </row>
    <row r="236" spans="1:23" x14ac:dyDescent="0.3">
      <c r="A236" t="str">
        <f>CONCATENATE(IF(B236="EB",CONCATENATE(IF(Cases!B236&lt;&gt;"7","EBNG","EBNL"),TEXT(Refszámok!$B$1+ROW()-2,"000000000000")),""),IF(B236="EL",CONCATENATE("E",TEXT(Refszámok!$B$2+ROW()-2,"0000000000"),"00001"),""),IF(B236="OA",CONCATENATE("EBNGOA",TEXT(Refszámok!$B$3+ROW()-2,"0000000000")),""))</f>
        <v>EBNGOA0000101235</v>
      </c>
      <c r="B236" t="str">
        <f>CONCATENATE(IF(Cases!B236="E","EL",""),IF(Cases!B236="B","EB",""),IF(Cases!B236="Q","EB",""),IF(Cases!B236="7","EB",""),IF(Cases!B236="Z","OA",""),IF(Cases!B236="3","OA",""))</f>
        <v>OA</v>
      </c>
      <c r="C236" t="str">
        <f t="shared" si="15"/>
        <v>EBNGOA0000101235</v>
      </c>
      <c r="D236" t="str">
        <f>IF(Cases!K236="Y","2018-11-10","")</f>
        <v/>
      </c>
      <c r="E236" s="5" t="str">
        <f>IF(Cases!C236="Q","BANKKÁRTYA ELSZ",IF(OR(Cases!C236="A",Cases!C236="E",Cases!C236="B",Cases!C236="K",Cases!C236="M"),CONCATENATE(IF(B236="EB",Accounts!B$7,""),IF(B236="EL",Accounts!B$8,""),IF(AND(B236="OA",Cases!B236="3"),Accounts!B$8,""),IF(AND(B236="OA",Cases!B236="Z"),Accounts!B$7,"")),CONCATENATE(IF(B236="EB",Accounts!B$9,""),IF(B236="EL",Accounts!B$10,""),IF(AND(B236="OA",Cases!B236="3"),Accounts!B$10,""),IF(AND(B236="OA",Cases!B236="Z"),Accounts!B$9,""))))</f>
        <v>KALOCZKAY JNÉ EUR</v>
      </c>
      <c r="F236" s="5" t="str">
        <f>IF(Cases!C236="Q","0983731042101",IF(OR(Cases!C236="A",Cases!C236="E",Cases!C236="B",Cases!C236="K",Cases!C236="M"),CONCATENATE(IF(B236="EB",Accounts!C$7,""),IF(B236="EL",Accounts!C$8,""),IF(AND(B236="OA",Cases!B236="3"),Accounts!C$8,""),IF(AND(B236="OA",Cases!B236="Z"),Accounts!C$7,"")),CONCATENATE(IF(B236="EB",Accounts!C$9,""),IF(B236="EL",Accounts!C$10,""),IF(AND(B236="OA",Cases!B236="3"),Accounts!C$10,""),IF(AND(B236="OA",Cases!B236="Z"),Accounts!C$9,""))))</f>
        <v>0002G94287102</v>
      </c>
      <c r="G236" t="s">
        <v>17</v>
      </c>
      <c r="H236" s="5" t="str">
        <f t="shared" si="16"/>
        <v>KALOCZKAY JNÉ EUR</v>
      </c>
      <c r="I236" t="s">
        <v>18</v>
      </c>
      <c r="J236" t="str">
        <f t="shared" si="17"/>
        <v>EBNGOA0000101235</v>
      </c>
      <c r="K236" t="str">
        <f t="shared" si="18"/>
        <v>EBNGOA0000101235</v>
      </c>
      <c r="L236" s="2" t="s">
        <v>22</v>
      </c>
      <c r="M236" s="2" t="str">
        <f>IF(OR(Cases!C236="A",Cases!C236="C",Cases!C236="G",Cases!C236="J",Cases!C236="O"),"DV","DA")</f>
        <v>DA</v>
      </c>
      <c r="N236" t="s">
        <v>1207</v>
      </c>
      <c r="O236" t="str">
        <f>IF(OR(Cases!C236="A",Cases!C236="B",Cases!C236="C",Cases!C236="E",Cases!C236="F",Cases!C236="I",Cases!C236="J",Cases!C236="K",Cases!C236="L",Cases!C236="Q"),"EUR","HUF")</f>
        <v>HUF</v>
      </c>
      <c r="P236" s="5" t="str">
        <f t="shared" si="19"/>
        <v>2</v>
      </c>
      <c r="Q236" t="str">
        <f>IF(Cases!I236="Y","INTC","")</f>
        <v/>
      </c>
      <c r="R236" t="str">
        <f>IF(OR(Cases!C236="K",Cases!C236="L"),IF(M236="DA",Accounts!B$1,CONCATENATE(
IF(B236="EB",Accounts!D$1,""
),IF(B236="EL",Accounts!F$1,""
),IF(AND(B236="OA",Cases!B236="3"),Accounts!F$1,""
),IF(AND(B236="OA",Cases!B236="Z"),Accounts!D$1,""
)
)
),IF(OR(Cases!C236="B",Cases!C236="I",Cases!C236="O",Cases!C236="J",Cases!C236="H"),IF(M236="DA",Accounts!B$4,CONCATENATE(
IF(B236="EB",Accounts!D$4,""
),IF(B236="EL",Accounts!F$4,""
),IF(AND(B236="OA",Cases!B236="3"),Accounts!F$4,""
),IF(AND(B236="OA",Cases!B236="Z"),Accounts!D$4,""
)
)
),IF(OR(Cases!C236="D",Cases!C236="G",Cases!C236="O",Cases!C236="H",Cases!C236="M",AND(Cases!D236="I",Cases!C236="C"),AND(Cases!D236="I",Cases!C236="F")),IF(M236="DA",Accounts!B$3,CONCATENATE(
IF(B236="EB",Accounts!D$3,""
),IF(B236="EL",Accounts!F$3,""
),IF(AND(B236="OA",Cases!B236="3"),Accounts!F$3,""
),IF(AND(B236="OA",Cases!B236="Z"),Accounts!D$3,""
)
)
),IF(M236="DA",Accounts!B$12,CONCATENATE(
IF(B236="EB",Accounts!D$12,""
),IF(B236="EL",Accounts!F$12,""
),IF(AND(B236="OA",Cases!B236="3"),Accounts!F$12,""
),IF(AND(B236="OA",Cases!B236="Z"),Accounts!D$12,""
)
)
)
)
))</f>
        <v>UPC Magyarország</v>
      </c>
      <c r="S236" t="str">
        <f>IF(OR(Cases!C236="K",Cases!C236="L"),IF(M236="DA",Accounts!C$1,CONCATENATE(
   IF(B236="EB",Accounts!E$1,""
   ),IF(B236="EL",Accounts!G$1,""
   ),IF(AND(B236="OA",Cases!B236="3"),Accounts!G$1,""
   ),IF(AND(B236="OA",Cases!B236="Z"),Accounts!E$1,""
   )
  )
 ),IF(OR(Cases!C236="B",Cases!C236="I",Cases!C236="O",Cases!C236="J",Cases!C236="H"),IF(M236="DA",Accounts!C$4,CONCATENATE(
   IF(B236="EB",Accounts!E$4,""
   ),IF(B236="EL",Accounts!G$4,""
   ),IF(AND(B236="OA",Cases!B236="3"),Accounts!G$4,""
   ),IF(AND(B236="OA",Cases!B236="Z"),Accounts!E$4,""
   )
  )
 ),IF(OR(Cases!C236="D",Cases!C236="G",Cases!C236="O",Cases!C236="H",Cases!C236="M",AND(Cases!D236="I",Cases!C236="C"),AND(Cases!D236="I",Cases!C236="F")),IF(M236="DA",Accounts!C$3,CONCATENATE(
   IF(B236="EB",Accounts!E$3,""
   ),IF(B236="EL",Accounts!G$3,""
   ),IF(AND(B236="OA",Cases!B236="3"),Accounts!G$3,""
   ),IF(AND(B236="OA",Cases!B236="Z"),Accounts!E$3,""
   )
  )
 ),IF(M236="DA",Accounts!C$12,CONCATENATE(
   IF(B236="EB",Accounts!E$12,""
   ),IF(B236="EL",Accounts!G$12,""
   ),IF(AND(B236="OA",Cases!B236="3"),Accounts!G$12,""
   ),IF(AND(B236="OA",Cases!B236="Z"),Accounts!E$12,""
   )
  )
 )
)
))</f>
        <v>HU78104100220021994330000100</v>
      </c>
      <c r="T236" t="str">
        <f>IF(Cases!F236="SHA","SLEV",IF(Cases!F236="OUR","DEBT",IF(Cases!F236="BEN","CRED","")))</f>
        <v/>
      </c>
      <c r="U236" s="5" t="str">
        <f>IF(Cases!H236="N","Instrukciók","")</f>
        <v/>
      </c>
      <c r="V236" s="5" t="str">
        <f>IF(Cases!E236="I","URGP","")</f>
        <v>URGP</v>
      </c>
      <c r="W236" t="str">
        <f>Cases!L236</f>
        <v>Közl-218-Forint konverziós-OpenApi Lakossági-KötelezettSzla FCY-HUF-Bankon belüli átutalás-Konverziós-Sürgős/AzonKonv-EgyediÁrf/NonSTP-KöltsVis Nincs</v>
      </c>
    </row>
    <row r="237" spans="1:23" x14ac:dyDescent="0.3">
      <c r="A237" t="str">
        <f>CONCATENATE(IF(B237="EB",CONCATENATE(IF(Cases!B237&lt;&gt;"7","EBNG","EBNL"),TEXT(Refszámok!$B$1+ROW()-2,"000000000000")),""),IF(B237="EL",CONCATENATE("E",TEXT(Refszámok!$B$2+ROW()-2,"0000000000"),"00001"),""),IF(B237="OA",CONCATENATE("EBNGOA",TEXT(Refszámok!$B$3+ROW()-2,"0000000000")),""))</f>
        <v>EBNGOA0000101236</v>
      </c>
      <c r="B237" t="str">
        <f>CONCATENATE(IF(Cases!B237="E","EL",""),IF(Cases!B237="B","EB",""),IF(Cases!B237="Q","EB",""),IF(Cases!B237="7","EB",""),IF(Cases!B237="Z","OA",""),IF(Cases!B237="3","OA",""))</f>
        <v>OA</v>
      </c>
      <c r="C237" t="str">
        <f t="shared" si="15"/>
        <v>EBNGOA0000101236</v>
      </c>
      <c r="D237" t="str">
        <f>IF(Cases!K237="Y","2018-11-10","")</f>
        <v/>
      </c>
      <c r="E237" s="5" t="str">
        <f>IF(Cases!C237="Q","BANKKÁRTYA ELSZ",IF(OR(Cases!C237="A",Cases!C237="E",Cases!C237="B",Cases!C237="K",Cases!C237="M"),CONCATENATE(IF(B237="EB",Accounts!B$7,""),IF(B237="EL",Accounts!B$8,""),IF(AND(B237="OA",Cases!B237="3"),Accounts!B$8,""),IF(AND(B237="OA",Cases!B237="Z"),Accounts!B$7,"")),CONCATENATE(IF(B237="EB",Accounts!B$9,""),IF(B237="EL",Accounts!B$10,""),IF(AND(B237="OA",Cases!B237="3"),Accounts!B$10,""),IF(AND(B237="OA",Cases!B237="Z"),Accounts!B$9,""))))</f>
        <v>KALOCZKAY JNÉ EUR</v>
      </c>
      <c r="F237" s="5" t="str">
        <f>IF(Cases!C237="Q","0983731042101",IF(OR(Cases!C237="A",Cases!C237="E",Cases!C237="B",Cases!C237="K",Cases!C237="M"),CONCATENATE(IF(B237="EB",Accounts!C$7,""),IF(B237="EL",Accounts!C$8,""),IF(AND(B237="OA",Cases!B237="3"),Accounts!C$8,""),IF(AND(B237="OA",Cases!B237="Z"),Accounts!C$7,"")),CONCATENATE(IF(B237="EB",Accounts!C$9,""),IF(B237="EL",Accounts!C$10,""),IF(AND(B237="OA",Cases!B237="3"),Accounts!C$10,""),IF(AND(B237="OA",Cases!B237="Z"),Accounts!C$9,""))))</f>
        <v>0002G94287102</v>
      </c>
      <c r="G237" t="s">
        <v>17</v>
      </c>
      <c r="H237" s="5" t="str">
        <f t="shared" si="16"/>
        <v>KALOCZKAY JNÉ EUR</v>
      </c>
      <c r="I237" t="s">
        <v>18</v>
      </c>
      <c r="J237" t="str">
        <f t="shared" si="17"/>
        <v>EBNGOA0000101236</v>
      </c>
      <c r="K237" t="str">
        <f t="shared" si="18"/>
        <v>EBNGOA0000101236</v>
      </c>
      <c r="L237" s="2" t="s">
        <v>22</v>
      </c>
      <c r="M237" s="2" t="str">
        <f>IF(OR(Cases!C237="A",Cases!C237="C",Cases!C237="G",Cases!C237="J",Cases!C237="O"),"DV","DA")</f>
        <v>DA</v>
      </c>
      <c r="N237" t="s">
        <v>1207</v>
      </c>
      <c r="O237" t="str">
        <f>IF(OR(Cases!C237="A",Cases!C237="B",Cases!C237="C",Cases!C237="E",Cases!C237="F",Cases!C237="I",Cases!C237="J",Cases!C237="K",Cases!C237="L",Cases!C237="Q"),"EUR","HUF")</f>
        <v>HUF</v>
      </c>
      <c r="P237" s="5" t="str">
        <f t="shared" si="19"/>
        <v>2</v>
      </c>
      <c r="Q237" t="str">
        <f>IF(Cases!I237="Y","INTC","")</f>
        <v/>
      </c>
      <c r="R237" t="str">
        <f>IF(OR(Cases!C237="K",Cases!C237="L"),IF(M237="DA",Accounts!B$1,CONCATENATE(
IF(B237="EB",Accounts!D$1,""
),IF(B237="EL",Accounts!F$1,""
),IF(AND(B237="OA",Cases!B237="3"),Accounts!F$1,""
),IF(AND(B237="OA",Cases!B237="Z"),Accounts!D$1,""
)
)
),IF(OR(Cases!C237="B",Cases!C237="I",Cases!C237="O",Cases!C237="J",Cases!C237="H"),IF(M237="DA",Accounts!B$4,CONCATENATE(
IF(B237="EB",Accounts!D$4,""
),IF(B237="EL",Accounts!F$4,""
),IF(AND(B237="OA",Cases!B237="3"),Accounts!F$4,""
),IF(AND(B237="OA",Cases!B237="Z"),Accounts!D$4,""
)
)
),IF(OR(Cases!C237="D",Cases!C237="G",Cases!C237="O",Cases!C237="H",Cases!C237="M",AND(Cases!D237="I",Cases!C237="C"),AND(Cases!D237="I",Cases!C237="F")),IF(M237="DA",Accounts!B$3,CONCATENATE(
IF(B237="EB",Accounts!D$3,""
),IF(B237="EL",Accounts!F$3,""
),IF(AND(B237="OA",Cases!B237="3"),Accounts!F$3,""
),IF(AND(B237="OA",Cases!B237="Z"),Accounts!D$3,""
)
)
),IF(M237="DA",Accounts!B$12,CONCATENATE(
IF(B237="EB",Accounts!D$12,""
),IF(B237="EL",Accounts!F$12,""
),IF(AND(B237="OA",Cases!B237="3"),Accounts!F$12,""
),IF(AND(B237="OA",Cases!B237="Z"),Accounts!D$12,""
)
)
)
)
))</f>
        <v>UPC Magyarország</v>
      </c>
      <c r="S237" t="str">
        <f>IF(OR(Cases!C237="K",Cases!C237="L"),IF(M237="DA",Accounts!C$1,CONCATENATE(
   IF(B237="EB",Accounts!E$1,""
   ),IF(B237="EL",Accounts!G$1,""
   ),IF(AND(B237="OA",Cases!B237="3"),Accounts!G$1,""
   ),IF(AND(B237="OA",Cases!B237="Z"),Accounts!E$1,""
   )
  )
 ),IF(OR(Cases!C237="B",Cases!C237="I",Cases!C237="O",Cases!C237="J",Cases!C237="H"),IF(M237="DA",Accounts!C$4,CONCATENATE(
   IF(B237="EB",Accounts!E$4,""
   ),IF(B237="EL",Accounts!G$4,""
   ),IF(AND(B237="OA",Cases!B237="3"),Accounts!G$4,""
   ),IF(AND(B237="OA",Cases!B237="Z"),Accounts!E$4,""
   )
  )
 ),IF(OR(Cases!C237="D",Cases!C237="G",Cases!C237="O",Cases!C237="H",Cases!C237="M",AND(Cases!D237="I",Cases!C237="C"),AND(Cases!D237="I",Cases!C237="F")),IF(M237="DA",Accounts!C$3,CONCATENATE(
   IF(B237="EB",Accounts!E$3,""
   ),IF(B237="EL",Accounts!G$3,""
   ),IF(AND(B237="OA",Cases!B237="3"),Accounts!G$3,""
   ),IF(AND(B237="OA",Cases!B237="Z"),Accounts!E$3,""
   )
  )
 ),IF(M237="DA",Accounts!C$12,CONCATENATE(
   IF(B237="EB",Accounts!E$12,""
   ),IF(B237="EL",Accounts!G$12,""
   ),IF(AND(B237="OA",Cases!B237="3"),Accounts!G$12,""
   ),IF(AND(B237="OA",Cases!B237="Z"),Accounts!E$12,""
   )
  )
 )
)
))</f>
        <v>HU78104100220021994330000100</v>
      </c>
      <c r="T237" t="str">
        <f>IF(Cases!F237="SHA","SLEV",IF(Cases!F237="OUR","DEBT",IF(Cases!F237="BEN","CRED","")))</f>
        <v/>
      </c>
      <c r="U237" s="5" t="str">
        <f>IF(Cases!H237="N","Instrukciók","")</f>
        <v/>
      </c>
      <c r="V237" s="5" t="str">
        <f>IF(Cases!E237="I","URGP","")</f>
        <v/>
      </c>
      <c r="W237" t="str">
        <f>Cases!L237</f>
        <v>Közl-218-Forint konverziós-OpenApi Lakossági-KötelezettSzla FCY-HUF-Bankon belüli átutalás-Konverziós-EgyediÁrf/NonSTP-KöltsVis Nincs</v>
      </c>
    </row>
    <row r="238" spans="1:23" x14ac:dyDescent="0.3">
      <c r="A238" t="str">
        <f>CONCATENATE(IF(B238="EB",CONCATENATE(IF(Cases!B238&lt;&gt;"7","EBNG","EBNL"),TEXT(Refszámok!$B$1+ROW()-2,"000000000000")),""),IF(B238="EL",CONCATENATE("E",TEXT(Refszámok!$B$2+ROW()-2,"0000000000"),"00001"),""),IF(B238="OA",CONCATENATE("EBNGOA",TEXT(Refszámok!$B$3+ROW()-2,"0000000000")),""))</f>
        <v>EBNGOA0000101237</v>
      </c>
      <c r="B238" t="str">
        <f>CONCATENATE(IF(Cases!B238="E","EL",""),IF(Cases!B238="B","EB",""),IF(Cases!B238="Q","EB",""),IF(Cases!B238="7","EB",""),IF(Cases!B238="Z","OA",""),IF(Cases!B238="3","OA",""))</f>
        <v>OA</v>
      </c>
      <c r="C238" t="str">
        <f t="shared" si="15"/>
        <v>EBNGOA0000101237</v>
      </c>
      <c r="D238" t="str">
        <f>IF(Cases!K238="Y","2018-11-10","")</f>
        <v/>
      </c>
      <c r="E238" s="5" t="str">
        <f>IF(Cases!C238="Q","BANKKÁRTYA ELSZ",IF(OR(Cases!C238="A",Cases!C238="E",Cases!C238="B",Cases!C238="K",Cases!C238="M"),CONCATENATE(IF(B238="EB",Accounts!B$7,""),IF(B238="EL",Accounts!B$8,""),IF(AND(B238="OA",Cases!B238="3"),Accounts!B$8,""),IF(AND(B238="OA",Cases!B238="Z"),Accounts!B$7,"")),CONCATENATE(IF(B238="EB",Accounts!B$9,""),IF(B238="EL",Accounts!B$10,""),IF(AND(B238="OA",Cases!B238="3"),Accounts!B$10,""),IF(AND(B238="OA",Cases!B238="Z"),Accounts!B$9,""))))</f>
        <v>KALOCZKAY JNÉ</v>
      </c>
      <c r="F238" s="5" t="str">
        <f>IF(Cases!C238="Q","0983731042101",IF(OR(Cases!C238="A",Cases!C238="E",Cases!C238="B",Cases!C238="K",Cases!C238="M"),CONCATENATE(IF(B238="EB",Accounts!C$7,""),IF(B238="EL",Accounts!C$8,""),IF(AND(B238="OA",Cases!B238="3"),Accounts!C$8,""),IF(AND(B238="OA",Cases!B238="Z"),Accounts!C$7,"")),CONCATENATE(IF(B238="EB",Accounts!C$9,""),IF(B238="EL",Accounts!C$10,""),IF(AND(B238="OA",Cases!B238="3"),Accounts!C$10,""),IF(AND(B238="OA",Cases!B238="Z"),Accounts!C$9,""))))</f>
        <v>0002G94287100</v>
      </c>
      <c r="G238" t="s">
        <v>17</v>
      </c>
      <c r="H238" s="5" t="str">
        <f t="shared" si="16"/>
        <v>KALOCZKAY JNÉ</v>
      </c>
      <c r="I238" t="s">
        <v>18</v>
      </c>
      <c r="J238" t="str">
        <f t="shared" si="17"/>
        <v>EBNGOA0000101237</v>
      </c>
      <c r="K238" t="str">
        <f t="shared" si="18"/>
        <v>EBNGOA0000101237</v>
      </c>
      <c r="L238" s="2" t="s">
        <v>22</v>
      </c>
      <c r="M238" s="2" t="str">
        <f>IF(OR(Cases!C238="A",Cases!C238="C",Cases!C238="G",Cases!C238="J",Cases!C238="O"),"DV","DA")</f>
        <v>DA</v>
      </c>
      <c r="N238" t="s">
        <v>1207</v>
      </c>
      <c r="O238" t="str">
        <f>IF(OR(Cases!C238="A",Cases!C238="B",Cases!C238="C",Cases!C238="E",Cases!C238="F",Cases!C238="I",Cases!C238="J",Cases!C238="K",Cases!C238="L",Cases!C238="Q"),"EUR","HUF")</f>
        <v>EUR</v>
      </c>
      <c r="P238" s="5" t="str">
        <f t="shared" si="19"/>
        <v>1.3</v>
      </c>
      <c r="Q238" t="str">
        <f>IF(Cases!I238="Y","INTC","")</f>
        <v/>
      </c>
      <c r="R238" t="str">
        <f>IF(OR(Cases!C238="K",Cases!C238="L"),IF(M238="DA",Accounts!B$1,CONCATENATE(
IF(B238="EB",Accounts!D$1,""
),IF(B238="EL",Accounts!F$1,""
),IF(AND(B238="OA",Cases!B238="3"),Accounts!F$1,""
),IF(AND(B238="OA",Cases!B238="Z"),Accounts!D$1,""
)
)
),IF(OR(Cases!C238="B",Cases!C238="I",Cases!C238="O",Cases!C238="J",Cases!C238="H"),IF(M238="DA",Accounts!B$4,CONCATENATE(
IF(B238="EB",Accounts!D$4,""
),IF(B238="EL",Accounts!F$4,""
),IF(AND(B238="OA",Cases!B238="3"),Accounts!F$4,""
),IF(AND(B238="OA",Cases!B238="Z"),Accounts!D$4,""
)
)
),IF(OR(Cases!C238="D",Cases!C238="G",Cases!C238="O",Cases!C238="H",Cases!C238="M",AND(Cases!D238="I",Cases!C238="C"),AND(Cases!D238="I",Cases!C238="F")),IF(M238="DA",Accounts!B$3,CONCATENATE(
IF(B238="EB",Accounts!D$3,""
),IF(B238="EL",Accounts!F$3,""
),IF(AND(B238="OA",Cases!B238="3"),Accounts!F$3,""
),IF(AND(B238="OA",Cases!B238="Z"),Accounts!D$3,""
)
)
),IF(M238="DA",Accounts!B$12,CONCATENATE(
IF(B238="EB",Accounts!D$12,""
),IF(B238="EL",Accounts!F$12,""
),IF(AND(B238="OA",Cases!B238="3"),Accounts!F$12,""
),IF(AND(B238="OA",Cases!B238="Z"),Accounts!D$12,""
)
)
)
)
))</f>
        <v>Bank kívüli Kedvezm.</v>
      </c>
      <c r="S238" t="str">
        <f>IF(OR(Cases!C238="K",Cases!C238="L"),IF(M238="DA",Accounts!C$1,CONCATENATE(
   IF(B238="EB",Accounts!E$1,""
   ),IF(B238="EL",Accounts!G$1,""
   ),IF(AND(B238="OA",Cases!B238="3"),Accounts!G$1,""
   ),IF(AND(B238="OA",Cases!B238="Z"),Accounts!E$1,""
   )
  )
 ),IF(OR(Cases!C238="B",Cases!C238="I",Cases!C238="O",Cases!C238="J",Cases!C238="H"),IF(M238="DA",Accounts!C$4,CONCATENATE(
   IF(B238="EB",Accounts!E$4,""
   ),IF(B238="EL",Accounts!G$4,""
   ),IF(AND(B238="OA",Cases!B238="3"),Accounts!G$4,""
   ),IF(AND(B238="OA",Cases!B238="Z"),Accounts!E$4,""
   )
  )
 ),IF(OR(Cases!C238="D",Cases!C238="G",Cases!C238="O",Cases!C238="H",Cases!C238="M",AND(Cases!D238="I",Cases!C238="C"),AND(Cases!D238="I",Cases!C238="F")),IF(M238="DA",Accounts!C$3,CONCATENATE(
   IF(B238="EB",Accounts!E$3,""
   ),IF(B238="EL",Accounts!G$3,""
   ),IF(AND(B238="OA",Cases!B238="3"),Accounts!G$3,""
   ),IF(AND(B238="OA",Cases!B238="Z"),Accounts!E$3,""
   )
  )
 ),IF(M238="DA",Accounts!C$12,CONCATENATE(
   IF(B238="EB",Accounts!E$12,""
   ),IF(B238="EL",Accounts!G$12,""
   ),IF(AND(B238="OA",Cases!B238="3"),Accounts!G$12,""
   ),IF(AND(B238="OA",Cases!B238="Z"),Accounts!E$12,""
   )
  )
 )
)
))</f>
        <v>HU71117490082015982100000000</v>
      </c>
      <c r="T238" t="str">
        <f>IF(Cases!F238="SHA","SLEV",IF(Cases!F238="OUR","DEBT",IF(Cases!F238="BEN","CRED","")))</f>
        <v>SLEV</v>
      </c>
      <c r="U238" s="5" t="str">
        <f>IF(Cases!H238="N","Instrukciók","")</f>
        <v/>
      </c>
      <c r="V238" s="5" t="str">
        <f>IF(Cases!E238="I","URGP","")</f>
        <v/>
      </c>
      <c r="W238" t="str">
        <f>Cases!L238</f>
        <v>Közl-32A-OpenApi Lakossági-KötelezettSzla HUF-FCY-Bankon kívül utalás-Konverziós-EgyediÁrf/NonSTP-KöltsVis Osztott</v>
      </c>
    </row>
    <row r="239" spans="1:23" x14ac:dyDescent="0.3">
      <c r="A239" t="str">
        <f>CONCATENATE(IF(B239="EB",CONCATENATE(IF(Cases!B239&lt;&gt;"7","EBNG","EBNL"),TEXT(Refszámok!$B$1+ROW()-2,"000000000000")),""),IF(B239="EL",CONCATENATE("E",TEXT(Refszámok!$B$2+ROW()-2,"0000000000"),"00001"),""),IF(B239="OA",CONCATENATE("EBNGOA",TEXT(Refszámok!$B$3+ROW()-2,"0000000000")),""))</f>
        <v>EBNGOA0000101238</v>
      </c>
      <c r="B239" t="str">
        <f>CONCATENATE(IF(Cases!B239="E","EL",""),IF(Cases!B239="B","EB",""),IF(Cases!B239="Q","EB",""),IF(Cases!B239="7","EB",""),IF(Cases!B239="Z","OA",""),IF(Cases!B239="3","OA",""))</f>
        <v>OA</v>
      </c>
      <c r="C239" t="str">
        <f t="shared" si="15"/>
        <v>EBNGOA0000101238</v>
      </c>
      <c r="D239" t="str">
        <f>IF(Cases!K239="Y","2018-11-10","")</f>
        <v/>
      </c>
      <c r="E239" s="5" t="str">
        <f>IF(Cases!C239="Q","BANKKÁRTYA ELSZ",IF(OR(Cases!C239="A",Cases!C239="E",Cases!C239="B",Cases!C239="K",Cases!C239="M"),CONCATENATE(IF(B239="EB",Accounts!B$7,""),IF(B239="EL",Accounts!B$8,""),IF(AND(B239="OA",Cases!B239="3"),Accounts!B$8,""),IF(AND(B239="OA",Cases!B239="Z"),Accounts!B$7,"")),CONCATENATE(IF(B239="EB",Accounts!B$9,""),IF(B239="EL",Accounts!B$10,""),IF(AND(B239="OA",Cases!B239="3"),Accounts!B$10,""),IF(AND(B239="OA",Cases!B239="Z"),Accounts!B$9,""))))</f>
        <v>KALOCZKAY JNÉ</v>
      </c>
      <c r="F239" s="5" t="str">
        <f>IF(Cases!C239="Q","0983731042101",IF(OR(Cases!C239="A",Cases!C239="E",Cases!C239="B",Cases!C239="K",Cases!C239="M"),CONCATENATE(IF(B239="EB",Accounts!C$7,""),IF(B239="EL",Accounts!C$8,""),IF(AND(B239="OA",Cases!B239="3"),Accounts!C$8,""),IF(AND(B239="OA",Cases!B239="Z"),Accounts!C$7,"")),CONCATENATE(IF(B239="EB",Accounts!C$9,""),IF(B239="EL",Accounts!C$10,""),IF(AND(B239="OA",Cases!B239="3"),Accounts!C$10,""),IF(AND(B239="OA",Cases!B239="Z"),Accounts!C$9,""))))</f>
        <v>0002G94287100</v>
      </c>
      <c r="G239" t="s">
        <v>17</v>
      </c>
      <c r="H239" s="5" t="str">
        <f t="shared" si="16"/>
        <v>KALOCZKAY JNÉ</v>
      </c>
      <c r="I239" t="s">
        <v>18</v>
      </c>
      <c r="J239" t="str">
        <f t="shared" si="17"/>
        <v>EBNGOA0000101238</v>
      </c>
      <c r="K239" t="str">
        <f t="shared" si="18"/>
        <v>EBNGOA0000101238</v>
      </c>
      <c r="L239" s="2" t="s">
        <v>22</v>
      </c>
      <c r="M239" s="2" t="str">
        <f>IF(OR(Cases!C239="A",Cases!C239="C",Cases!C239="G",Cases!C239="J",Cases!C239="O"),"DV","DA")</f>
        <v>DA</v>
      </c>
      <c r="N239" t="s">
        <v>1207</v>
      </c>
      <c r="O239" t="str">
        <f>IF(OR(Cases!C239="A",Cases!C239="B",Cases!C239="C",Cases!C239="E",Cases!C239="F",Cases!C239="I",Cases!C239="J",Cases!C239="K",Cases!C239="L",Cases!C239="Q"),"EUR","HUF")</f>
        <v>EUR</v>
      </c>
      <c r="P239" s="5" t="str">
        <f t="shared" si="19"/>
        <v>1.3</v>
      </c>
      <c r="Q239" t="str">
        <f>IF(Cases!I239="Y","INTC","")</f>
        <v/>
      </c>
      <c r="R239" t="str">
        <f>IF(OR(Cases!C239="K",Cases!C239="L"),IF(M239="DA",Accounts!B$1,CONCATENATE(
IF(B239="EB",Accounts!D$1,""
),IF(B239="EL",Accounts!F$1,""
),IF(AND(B239="OA",Cases!B239="3"),Accounts!F$1,""
),IF(AND(B239="OA",Cases!B239="Z"),Accounts!D$1,""
)
)
),IF(OR(Cases!C239="B",Cases!C239="I",Cases!C239="O",Cases!C239="J",Cases!C239="H"),IF(M239="DA",Accounts!B$4,CONCATENATE(
IF(B239="EB",Accounts!D$4,""
),IF(B239="EL",Accounts!F$4,""
),IF(AND(B239="OA",Cases!B239="3"),Accounts!F$4,""
),IF(AND(B239="OA",Cases!B239="Z"),Accounts!D$4,""
)
)
),IF(OR(Cases!C239="D",Cases!C239="G",Cases!C239="O",Cases!C239="H",Cases!C239="M",AND(Cases!D239="I",Cases!C239="C"),AND(Cases!D239="I",Cases!C239="F")),IF(M239="DA",Accounts!B$3,CONCATENATE(
IF(B239="EB",Accounts!D$3,""
),IF(B239="EL",Accounts!F$3,""
),IF(AND(B239="OA",Cases!B239="3"),Accounts!F$3,""
),IF(AND(B239="OA",Cases!B239="Z"),Accounts!D$3,""
)
)
),IF(M239="DA",Accounts!B$12,CONCATENATE(
IF(B239="EB",Accounts!D$12,""
),IF(B239="EL",Accounts!F$12,""
),IF(AND(B239="OA",Cases!B239="3"),Accounts!F$12,""
),IF(AND(B239="OA",Cases!B239="Z"),Accounts!D$12,""
)
)
)
)
))</f>
        <v>Bank kívüli Kedvezm.</v>
      </c>
      <c r="S239" t="str">
        <f>IF(OR(Cases!C239="K",Cases!C239="L"),IF(M239="DA",Accounts!C$1,CONCATENATE(
   IF(B239="EB",Accounts!E$1,""
   ),IF(B239="EL",Accounts!G$1,""
   ),IF(AND(B239="OA",Cases!B239="3"),Accounts!G$1,""
   ),IF(AND(B239="OA",Cases!B239="Z"),Accounts!E$1,""
   )
  )
 ),IF(OR(Cases!C239="B",Cases!C239="I",Cases!C239="O",Cases!C239="J",Cases!C239="H"),IF(M239="DA",Accounts!C$4,CONCATENATE(
   IF(B239="EB",Accounts!E$4,""
   ),IF(B239="EL",Accounts!G$4,""
   ),IF(AND(B239="OA",Cases!B239="3"),Accounts!G$4,""
   ),IF(AND(B239="OA",Cases!B239="Z"),Accounts!E$4,""
   )
  )
 ),IF(OR(Cases!C239="D",Cases!C239="G",Cases!C239="O",Cases!C239="H",Cases!C239="M",AND(Cases!D239="I",Cases!C239="C"),AND(Cases!D239="I",Cases!C239="F")),IF(M239="DA",Accounts!C$3,CONCATENATE(
   IF(B239="EB",Accounts!E$3,""
   ),IF(B239="EL",Accounts!G$3,""
   ),IF(AND(B239="OA",Cases!B239="3"),Accounts!G$3,""
   ),IF(AND(B239="OA",Cases!B239="Z"),Accounts!E$3,""
   )
  )
 ),IF(M239="DA",Accounts!C$12,CONCATENATE(
   IF(B239="EB",Accounts!E$12,""
   ),IF(B239="EL",Accounts!G$12,""
   ),IF(AND(B239="OA",Cases!B239="3"),Accounts!G$12,""
   ),IF(AND(B239="OA",Cases!B239="Z"),Accounts!E$12,""
   )
  )
 )
)
))</f>
        <v>HU71117490082015982100000000</v>
      </c>
      <c r="T239" t="str">
        <f>IF(Cases!F239="SHA","SLEV",IF(Cases!F239="OUR","DEBT",IF(Cases!F239="BEN","CRED","")))</f>
        <v>DEBT</v>
      </c>
      <c r="U239" s="5" t="str">
        <f>IF(Cases!H239="N","Instrukciók","")</f>
        <v/>
      </c>
      <c r="V239" s="5" t="str">
        <f>IF(Cases!E239="I","URGP","")</f>
        <v/>
      </c>
      <c r="W239" t="str">
        <f>Cases!L239</f>
        <v>Közl-32B-OpenApi Lakossági-KötelezettSzla HUF-FCY-Bankon kívül utalás-Konverziós-EgyediÁrf/NonSTP-KöltsVis Indító</v>
      </c>
    </row>
    <row r="240" spans="1:23" x14ac:dyDescent="0.3">
      <c r="A240" t="str">
        <f>CONCATENATE(IF(B240="EB",CONCATENATE(IF(Cases!B240&lt;&gt;"7","EBNG","EBNL"),TEXT(Refszámok!$B$1+ROW()-2,"000000000000")),""),IF(B240="EL",CONCATENATE("E",TEXT(Refszámok!$B$2+ROW()-2,"0000000000"),"00001"),""),IF(B240="OA",CONCATENATE("EBNGOA",TEXT(Refszámok!$B$3+ROW()-2,"0000000000")),""))</f>
        <v>EBNGOA0000101239</v>
      </c>
      <c r="B240" t="str">
        <f>CONCATENATE(IF(Cases!B240="E","EL",""),IF(Cases!B240="B","EB",""),IF(Cases!B240="Q","EB",""),IF(Cases!B240="7","EB",""),IF(Cases!B240="Z","OA",""),IF(Cases!B240="3","OA",""))</f>
        <v>OA</v>
      </c>
      <c r="C240" t="str">
        <f t="shared" si="15"/>
        <v>EBNGOA0000101239</v>
      </c>
      <c r="D240" t="str">
        <f>IF(Cases!K240="Y","2018-11-10","")</f>
        <v/>
      </c>
      <c r="E240" s="5" t="str">
        <f>IF(Cases!C240="Q","BANKKÁRTYA ELSZ",IF(OR(Cases!C240="A",Cases!C240="E",Cases!C240="B",Cases!C240="K",Cases!C240="M"),CONCATENATE(IF(B240="EB",Accounts!B$7,""),IF(B240="EL",Accounts!B$8,""),IF(AND(B240="OA",Cases!B240="3"),Accounts!B$8,""),IF(AND(B240="OA",Cases!B240="Z"),Accounts!B$7,"")),CONCATENATE(IF(B240="EB",Accounts!B$9,""),IF(B240="EL",Accounts!B$10,""),IF(AND(B240="OA",Cases!B240="3"),Accounts!B$10,""),IF(AND(B240="OA",Cases!B240="Z"),Accounts!B$9,""))))</f>
        <v>KALOCZKAY JNÉ</v>
      </c>
      <c r="F240" s="5" t="str">
        <f>IF(Cases!C240="Q","0983731042101",IF(OR(Cases!C240="A",Cases!C240="E",Cases!C240="B",Cases!C240="K",Cases!C240="M"),CONCATENATE(IF(B240="EB",Accounts!C$7,""),IF(B240="EL",Accounts!C$8,""),IF(AND(B240="OA",Cases!B240="3"),Accounts!C$8,""),IF(AND(B240="OA",Cases!B240="Z"),Accounts!C$7,"")),CONCATENATE(IF(B240="EB",Accounts!C$9,""),IF(B240="EL",Accounts!C$10,""),IF(AND(B240="OA",Cases!B240="3"),Accounts!C$10,""),IF(AND(B240="OA",Cases!B240="Z"),Accounts!C$9,""))))</f>
        <v>0002G94287100</v>
      </c>
      <c r="G240" t="s">
        <v>17</v>
      </c>
      <c r="H240" s="5" t="str">
        <f t="shared" si="16"/>
        <v>KALOCZKAY JNÉ</v>
      </c>
      <c r="I240" t="s">
        <v>18</v>
      </c>
      <c r="J240" t="str">
        <f t="shared" si="17"/>
        <v>EBNGOA0000101239</v>
      </c>
      <c r="K240" t="str">
        <f t="shared" si="18"/>
        <v>EBNGOA0000101239</v>
      </c>
      <c r="L240" s="2" t="s">
        <v>22</v>
      </c>
      <c r="M240" s="2" t="str">
        <f>IF(OR(Cases!C240="A",Cases!C240="C",Cases!C240="G",Cases!C240="J",Cases!C240="O"),"DV","DA")</f>
        <v>DA</v>
      </c>
      <c r="N240" t="s">
        <v>1207</v>
      </c>
      <c r="O240" t="str">
        <f>IF(OR(Cases!C240="A",Cases!C240="B",Cases!C240="C",Cases!C240="E",Cases!C240="F",Cases!C240="I",Cases!C240="J",Cases!C240="K",Cases!C240="L",Cases!C240="Q"),"EUR","HUF")</f>
        <v>EUR</v>
      </c>
      <c r="P240" s="5" t="str">
        <f t="shared" si="19"/>
        <v>1.3</v>
      </c>
      <c r="Q240" t="str">
        <f>IF(Cases!I240="Y","INTC","")</f>
        <v/>
      </c>
      <c r="R240" t="str">
        <f>IF(OR(Cases!C240="K",Cases!C240="L"),IF(M240="DA",Accounts!B$1,CONCATENATE(
IF(B240="EB",Accounts!D$1,""
),IF(B240="EL",Accounts!F$1,""
),IF(AND(B240="OA",Cases!B240="3"),Accounts!F$1,""
),IF(AND(B240="OA",Cases!B240="Z"),Accounts!D$1,""
)
)
),IF(OR(Cases!C240="B",Cases!C240="I",Cases!C240="O",Cases!C240="J",Cases!C240="H"),IF(M240="DA",Accounts!B$4,CONCATENATE(
IF(B240="EB",Accounts!D$4,""
),IF(B240="EL",Accounts!F$4,""
),IF(AND(B240="OA",Cases!B240="3"),Accounts!F$4,""
),IF(AND(B240="OA",Cases!B240="Z"),Accounts!D$4,""
)
)
),IF(OR(Cases!C240="D",Cases!C240="G",Cases!C240="O",Cases!C240="H",Cases!C240="M",AND(Cases!D240="I",Cases!C240="C"),AND(Cases!D240="I",Cases!C240="F")),IF(M240="DA",Accounts!B$3,CONCATENATE(
IF(B240="EB",Accounts!D$3,""
),IF(B240="EL",Accounts!F$3,""
),IF(AND(B240="OA",Cases!B240="3"),Accounts!F$3,""
),IF(AND(B240="OA",Cases!B240="Z"),Accounts!D$3,""
)
)
),IF(M240="DA",Accounts!B$12,CONCATENATE(
IF(B240="EB",Accounts!D$12,""
),IF(B240="EL",Accounts!F$12,""
),IF(AND(B240="OA",Cases!B240="3"),Accounts!F$12,""
),IF(AND(B240="OA",Cases!B240="Z"),Accounts!D$12,""
)
)
)
)
))</f>
        <v>Bank kívüli Kedvezm.</v>
      </c>
      <c r="S240" t="str">
        <f>IF(OR(Cases!C240="K",Cases!C240="L"),IF(M240="DA",Accounts!C$1,CONCATENATE(
   IF(B240="EB",Accounts!E$1,""
   ),IF(B240="EL",Accounts!G$1,""
   ),IF(AND(B240="OA",Cases!B240="3"),Accounts!G$1,""
   ),IF(AND(B240="OA",Cases!B240="Z"),Accounts!E$1,""
   )
  )
 ),IF(OR(Cases!C240="B",Cases!C240="I",Cases!C240="O",Cases!C240="J",Cases!C240="H"),IF(M240="DA",Accounts!C$4,CONCATENATE(
   IF(B240="EB",Accounts!E$4,""
   ),IF(B240="EL",Accounts!G$4,""
   ),IF(AND(B240="OA",Cases!B240="3"),Accounts!G$4,""
   ),IF(AND(B240="OA",Cases!B240="Z"),Accounts!E$4,""
   )
  )
 ),IF(OR(Cases!C240="D",Cases!C240="G",Cases!C240="O",Cases!C240="H",Cases!C240="M",AND(Cases!D240="I",Cases!C240="C"),AND(Cases!D240="I",Cases!C240="F")),IF(M240="DA",Accounts!C$3,CONCATENATE(
   IF(B240="EB",Accounts!E$3,""
   ),IF(B240="EL",Accounts!G$3,""
   ),IF(AND(B240="OA",Cases!B240="3"),Accounts!G$3,""
   ),IF(AND(B240="OA",Cases!B240="Z"),Accounts!E$3,""
   )
  )
 ),IF(M240="DA",Accounts!C$12,CONCATENATE(
   IF(B240="EB",Accounts!E$12,""
   ),IF(B240="EL",Accounts!G$12,""
   ),IF(AND(B240="OA",Cases!B240="3"),Accounts!G$12,""
   ),IF(AND(B240="OA",Cases!B240="Z"),Accounts!E$12,""
   )
  )
 )
)
))</f>
        <v>HU71117490082015982100000000</v>
      </c>
      <c r="T240" t="str">
        <f>IF(Cases!F240="SHA","SLEV",IF(Cases!F240="OUR","DEBT",IF(Cases!F240="BEN","CRED","")))</f>
        <v>CRED</v>
      </c>
      <c r="U240" s="5" t="str">
        <f>IF(Cases!H240="N","Instrukciók","")</f>
        <v/>
      </c>
      <c r="V240" s="5" t="str">
        <f>IF(Cases!E240="I","URGP","")</f>
        <v/>
      </c>
      <c r="W240" t="str">
        <f>Cases!L240</f>
        <v>Közl-32C-OpenApi Lakossági-KötelezettSzla HUF-FCY-Bankon kívül utalás-Konverziós-EgyediÁrf/NonSTP-KöltsVis Kedvezm</v>
      </c>
    </row>
    <row r="241" spans="1:23" x14ac:dyDescent="0.3">
      <c r="A241" t="str">
        <f>CONCATENATE(IF(B241="EB",CONCATENATE(IF(Cases!B241&lt;&gt;"7","EBNG","EBNL"),TEXT(Refszámok!$B$1+ROW()-2,"000000000000")),""),IF(B241="EL",CONCATENATE("E",TEXT(Refszámok!$B$2+ROW()-2,"0000000000"),"00001"),""),IF(B241="OA",CONCATENATE("EBNGOA",TEXT(Refszámok!$B$3+ROW()-2,"0000000000")),""))</f>
        <v>EBNGOA0000101240</v>
      </c>
      <c r="B241" t="str">
        <f>CONCATENATE(IF(Cases!B241="E","EL",""),IF(Cases!B241="B","EB",""),IF(Cases!B241="Q","EB",""),IF(Cases!B241="7","EB",""),IF(Cases!B241="Z","OA",""),IF(Cases!B241="3","OA",""))</f>
        <v>OA</v>
      </c>
      <c r="C241" t="str">
        <f t="shared" si="15"/>
        <v>EBNGOA0000101240</v>
      </c>
      <c r="D241" t="str">
        <f>IF(Cases!K241="Y","2018-11-10","")</f>
        <v/>
      </c>
      <c r="E241" s="5" t="str">
        <f>IF(Cases!C241="Q","BANKKÁRTYA ELSZ",IF(OR(Cases!C241="A",Cases!C241="E",Cases!C241="B",Cases!C241="K",Cases!C241="M"),CONCATENATE(IF(B241="EB",Accounts!B$7,""),IF(B241="EL",Accounts!B$8,""),IF(AND(B241="OA",Cases!B241="3"),Accounts!B$8,""),IF(AND(B241="OA",Cases!B241="Z"),Accounts!B$7,"")),CONCATENATE(IF(B241="EB",Accounts!B$9,""),IF(B241="EL",Accounts!B$10,""),IF(AND(B241="OA",Cases!B241="3"),Accounts!B$10,""),IF(AND(B241="OA",Cases!B241="Z"),Accounts!B$9,""))))</f>
        <v>KALOCZKAY JNÉ EUR</v>
      </c>
      <c r="F241" s="5" t="str">
        <f>IF(Cases!C241="Q","0983731042101",IF(OR(Cases!C241="A",Cases!C241="E",Cases!C241="B",Cases!C241="K",Cases!C241="M"),CONCATENATE(IF(B241="EB",Accounts!C$7,""),IF(B241="EL",Accounts!C$8,""),IF(AND(B241="OA",Cases!B241="3"),Accounts!C$8,""),IF(AND(B241="OA",Cases!B241="Z"),Accounts!C$7,"")),CONCATENATE(IF(B241="EB",Accounts!C$9,""),IF(B241="EL",Accounts!C$10,""),IF(AND(B241="OA",Cases!B241="3"),Accounts!C$10,""),IF(AND(B241="OA",Cases!B241="Z"),Accounts!C$9,""))))</f>
        <v>0002G94287102</v>
      </c>
      <c r="G241" t="s">
        <v>17</v>
      </c>
      <c r="H241" s="5" t="str">
        <f t="shared" si="16"/>
        <v>KALOCZKAY JNÉ EUR</v>
      </c>
      <c r="I241" t="s">
        <v>18</v>
      </c>
      <c r="J241" t="str">
        <f t="shared" si="17"/>
        <v>EBNGOA0000101240</v>
      </c>
      <c r="K241" t="str">
        <f t="shared" si="18"/>
        <v>EBNGOA0000101240</v>
      </c>
      <c r="L241" s="2" t="s">
        <v>22</v>
      </c>
      <c r="M241" s="2" t="str">
        <f>IF(OR(Cases!C241="A",Cases!C241="C",Cases!C241="G",Cases!C241="J",Cases!C241="O"),"DV","DA")</f>
        <v>DA</v>
      </c>
      <c r="N241" t="s">
        <v>1207</v>
      </c>
      <c r="O241" t="str">
        <f>IF(OR(Cases!C241="A",Cases!C241="B",Cases!C241="C",Cases!C241="E",Cases!C241="F",Cases!C241="I",Cases!C241="J",Cases!C241="K",Cases!C241="L",Cases!C241="Q"),"EUR","HUF")</f>
        <v>EUR</v>
      </c>
      <c r="P241" s="5" t="str">
        <f t="shared" si="19"/>
        <v>1.3</v>
      </c>
      <c r="Q241" t="str">
        <f>IF(Cases!I241="Y","INTC","")</f>
        <v/>
      </c>
      <c r="R241" t="str">
        <f>IF(OR(Cases!C241="K",Cases!C241="L"),IF(M241="DA",Accounts!B$1,CONCATENATE(
IF(B241="EB",Accounts!D$1,""
),IF(B241="EL",Accounts!F$1,""
),IF(AND(B241="OA",Cases!B241="3"),Accounts!F$1,""
),IF(AND(B241="OA",Cases!B241="Z"),Accounts!D$1,""
)
)
),IF(OR(Cases!C241="B",Cases!C241="I",Cases!C241="O",Cases!C241="J",Cases!C241="H"),IF(M241="DA",Accounts!B$4,CONCATENATE(
IF(B241="EB",Accounts!D$4,""
),IF(B241="EL",Accounts!F$4,""
),IF(AND(B241="OA",Cases!B241="3"),Accounts!F$4,""
),IF(AND(B241="OA",Cases!B241="Z"),Accounts!D$4,""
)
)
),IF(OR(Cases!C241="D",Cases!C241="G",Cases!C241="O",Cases!C241="H",Cases!C241="M",AND(Cases!D241="I",Cases!C241="C"),AND(Cases!D241="I",Cases!C241="F")),IF(M241="DA",Accounts!B$3,CONCATENATE(
IF(B241="EB",Accounts!D$3,""
),IF(B241="EL",Accounts!F$3,""
),IF(AND(B241="OA",Cases!B241="3"),Accounts!F$3,""
),IF(AND(B241="OA",Cases!B241="Z"),Accounts!D$3,""
)
)
),IF(M241="DA",Accounts!B$12,CONCATENATE(
IF(B241="EB",Accounts!D$12,""
),IF(B241="EL",Accounts!F$12,""
),IF(AND(B241="OA",Cases!B241="3"),Accounts!F$12,""
),IF(AND(B241="OA",Cases!B241="Z"),Accounts!D$12,""
)
)
)
)
))</f>
        <v>Bank kívüli Kedvezm.</v>
      </c>
      <c r="S241" t="str">
        <f>IF(OR(Cases!C241="K",Cases!C241="L"),IF(M241="DA",Accounts!C$1,CONCATENATE(
   IF(B241="EB",Accounts!E$1,""
   ),IF(B241="EL",Accounts!G$1,""
   ),IF(AND(B241="OA",Cases!B241="3"),Accounts!G$1,""
   ),IF(AND(B241="OA",Cases!B241="Z"),Accounts!E$1,""
   )
  )
 ),IF(OR(Cases!C241="B",Cases!C241="I",Cases!C241="O",Cases!C241="J",Cases!C241="H"),IF(M241="DA",Accounts!C$4,CONCATENATE(
   IF(B241="EB",Accounts!E$4,""
   ),IF(B241="EL",Accounts!G$4,""
   ),IF(AND(B241="OA",Cases!B241="3"),Accounts!G$4,""
   ),IF(AND(B241="OA",Cases!B241="Z"),Accounts!E$4,""
   )
  )
 ),IF(OR(Cases!C241="D",Cases!C241="G",Cases!C241="O",Cases!C241="H",Cases!C241="M",AND(Cases!D241="I",Cases!C241="C"),AND(Cases!D241="I",Cases!C241="F")),IF(M241="DA",Accounts!C$3,CONCATENATE(
   IF(B241="EB",Accounts!E$3,""
   ),IF(B241="EL",Accounts!G$3,""
   ),IF(AND(B241="OA",Cases!B241="3"),Accounts!G$3,""
   ),IF(AND(B241="OA",Cases!B241="Z"),Accounts!E$3,""
   )
  )
 ),IF(M241="DA",Accounts!C$12,CONCATENATE(
   IF(B241="EB",Accounts!E$12,""
   ),IF(B241="EL",Accounts!G$12,""
   ),IF(AND(B241="OA",Cases!B241="3"),Accounts!G$12,""
   ),IF(AND(B241="OA",Cases!B241="Z"),Accounts!E$12,""
   )
  )
 )
)
))</f>
        <v>HU71117490082015982100000000</v>
      </c>
      <c r="T241" t="str">
        <f>IF(Cases!F241="SHA","SLEV",IF(Cases!F241="OUR","DEBT",IF(Cases!F241="BEN","CRED","")))</f>
        <v>SLEV</v>
      </c>
      <c r="U241" s="5" t="str">
        <f>IF(Cases!H241="N","Instrukciók","")</f>
        <v/>
      </c>
      <c r="V241" s="5" t="str">
        <f>IF(Cases!E241="I","URGP","")</f>
        <v/>
      </c>
      <c r="W241" t="str">
        <f>Cases!L241</f>
        <v>Közl-35A-OpenApi Lakossági-KötelezettSzla FCY-FCY Bankon kívül utalás-Konverziós-EgyediÁrf/NonSTP-KöltsVis Osztott</v>
      </c>
    </row>
    <row r="242" spans="1:23" x14ac:dyDescent="0.3">
      <c r="A242" t="str">
        <f>CONCATENATE(IF(B242="EB",CONCATENATE(IF(Cases!B242&lt;&gt;"7","EBNG","EBNL"),TEXT(Refszámok!$B$1+ROW()-2,"000000000000")),""),IF(B242="EL",CONCATENATE("E",TEXT(Refszámok!$B$2+ROW()-2,"0000000000"),"00001"),""),IF(B242="OA",CONCATENATE("EBNGOA",TEXT(Refszámok!$B$3+ROW()-2,"0000000000")),""))</f>
        <v>EBNGOA0000101241</v>
      </c>
      <c r="B242" t="str">
        <f>CONCATENATE(IF(Cases!B242="E","EL",""),IF(Cases!B242="B","EB",""),IF(Cases!B242="Q","EB",""),IF(Cases!B242="7","EB",""),IF(Cases!B242="Z","OA",""),IF(Cases!B242="3","OA",""))</f>
        <v>OA</v>
      </c>
      <c r="C242" t="str">
        <f t="shared" si="15"/>
        <v>EBNGOA0000101241</v>
      </c>
      <c r="D242" t="str">
        <f>IF(Cases!K242="Y","2018-11-10","")</f>
        <v/>
      </c>
      <c r="E242" s="5" t="str">
        <f>IF(Cases!C242="Q","BANKKÁRTYA ELSZ",IF(OR(Cases!C242="A",Cases!C242="E",Cases!C242="B",Cases!C242="K",Cases!C242="M"),CONCATENATE(IF(B242="EB",Accounts!B$7,""),IF(B242="EL",Accounts!B$8,""),IF(AND(B242="OA",Cases!B242="3"),Accounts!B$8,""),IF(AND(B242="OA",Cases!B242="Z"),Accounts!B$7,"")),CONCATENATE(IF(B242="EB",Accounts!B$9,""),IF(B242="EL",Accounts!B$10,""),IF(AND(B242="OA",Cases!B242="3"),Accounts!B$10,""),IF(AND(B242="OA",Cases!B242="Z"),Accounts!B$9,""))))</f>
        <v>KALOCZKAY JNÉ EUR</v>
      </c>
      <c r="F242" s="5" t="str">
        <f>IF(Cases!C242="Q","0983731042101",IF(OR(Cases!C242="A",Cases!C242="E",Cases!C242="B",Cases!C242="K",Cases!C242="M"),CONCATENATE(IF(B242="EB",Accounts!C$7,""),IF(B242="EL",Accounts!C$8,""),IF(AND(B242="OA",Cases!B242="3"),Accounts!C$8,""),IF(AND(B242="OA",Cases!B242="Z"),Accounts!C$7,"")),CONCATENATE(IF(B242="EB",Accounts!C$9,""),IF(B242="EL",Accounts!C$10,""),IF(AND(B242="OA",Cases!B242="3"),Accounts!C$10,""),IF(AND(B242="OA",Cases!B242="Z"),Accounts!C$9,""))))</f>
        <v>0002G94287102</v>
      </c>
      <c r="G242" t="s">
        <v>17</v>
      </c>
      <c r="H242" s="5" t="str">
        <f t="shared" si="16"/>
        <v>KALOCZKAY JNÉ EUR</v>
      </c>
      <c r="I242" t="s">
        <v>18</v>
      </c>
      <c r="J242" t="str">
        <f t="shared" si="17"/>
        <v>EBNGOA0000101241</v>
      </c>
      <c r="K242" t="str">
        <f t="shared" si="18"/>
        <v>EBNGOA0000101241</v>
      </c>
      <c r="L242" s="2" t="s">
        <v>22</v>
      </c>
      <c r="M242" s="2" t="str">
        <f>IF(OR(Cases!C242="A",Cases!C242="C",Cases!C242="G",Cases!C242="J",Cases!C242="O"),"DV","DA")</f>
        <v>DA</v>
      </c>
      <c r="N242" t="s">
        <v>1207</v>
      </c>
      <c r="O242" t="str">
        <f>IF(OR(Cases!C242="A",Cases!C242="B",Cases!C242="C",Cases!C242="E",Cases!C242="F",Cases!C242="I",Cases!C242="J",Cases!C242="K",Cases!C242="L",Cases!C242="Q"),"EUR","HUF")</f>
        <v>EUR</v>
      </c>
      <c r="P242" s="5" t="str">
        <f t="shared" si="19"/>
        <v>1.3</v>
      </c>
      <c r="Q242" t="str">
        <f>IF(Cases!I242="Y","INTC","")</f>
        <v/>
      </c>
      <c r="R242" t="str">
        <f>IF(OR(Cases!C242="K",Cases!C242="L"),IF(M242="DA",Accounts!B$1,CONCATENATE(
IF(B242="EB",Accounts!D$1,""
),IF(B242="EL",Accounts!F$1,""
),IF(AND(B242="OA",Cases!B242="3"),Accounts!F$1,""
),IF(AND(B242="OA",Cases!B242="Z"),Accounts!D$1,""
)
)
),IF(OR(Cases!C242="B",Cases!C242="I",Cases!C242="O",Cases!C242="J",Cases!C242="H"),IF(M242="DA",Accounts!B$4,CONCATENATE(
IF(B242="EB",Accounts!D$4,""
),IF(B242="EL",Accounts!F$4,""
),IF(AND(B242="OA",Cases!B242="3"),Accounts!F$4,""
),IF(AND(B242="OA",Cases!B242="Z"),Accounts!D$4,""
)
)
),IF(OR(Cases!C242="D",Cases!C242="G",Cases!C242="O",Cases!C242="H",Cases!C242="M",AND(Cases!D242="I",Cases!C242="C"),AND(Cases!D242="I",Cases!C242="F")),IF(M242="DA",Accounts!B$3,CONCATENATE(
IF(B242="EB",Accounts!D$3,""
),IF(B242="EL",Accounts!F$3,""
),IF(AND(B242="OA",Cases!B242="3"),Accounts!F$3,""
),IF(AND(B242="OA",Cases!B242="Z"),Accounts!D$3,""
)
)
),IF(M242="DA",Accounts!B$12,CONCATENATE(
IF(B242="EB",Accounts!D$12,""
),IF(B242="EL",Accounts!F$12,""
),IF(AND(B242="OA",Cases!B242="3"),Accounts!F$12,""
),IF(AND(B242="OA",Cases!B242="Z"),Accounts!D$12,""
)
)
)
)
))</f>
        <v>Bank kívüli Kedvezm.</v>
      </c>
      <c r="S242" t="str">
        <f>IF(OR(Cases!C242="K",Cases!C242="L"),IF(M242="DA",Accounts!C$1,CONCATENATE(
   IF(B242="EB",Accounts!E$1,""
   ),IF(B242="EL",Accounts!G$1,""
   ),IF(AND(B242="OA",Cases!B242="3"),Accounts!G$1,""
   ),IF(AND(B242="OA",Cases!B242="Z"),Accounts!E$1,""
   )
  )
 ),IF(OR(Cases!C242="B",Cases!C242="I",Cases!C242="O",Cases!C242="J",Cases!C242="H"),IF(M242="DA",Accounts!C$4,CONCATENATE(
   IF(B242="EB",Accounts!E$4,""
   ),IF(B242="EL",Accounts!G$4,""
   ),IF(AND(B242="OA",Cases!B242="3"),Accounts!G$4,""
   ),IF(AND(B242="OA",Cases!B242="Z"),Accounts!E$4,""
   )
  )
 ),IF(OR(Cases!C242="D",Cases!C242="G",Cases!C242="O",Cases!C242="H",Cases!C242="M",AND(Cases!D242="I",Cases!C242="C"),AND(Cases!D242="I",Cases!C242="F")),IF(M242="DA",Accounts!C$3,CONCATENATE(
   IF(B242="EB",Accounts!E$3,""
   ),IF(B242="EL",Accounts!G$3,""
   ),IF(AND(B242="OA",Cases!B242="3"),Accounts!G$3,""
   ),IF(AND(B242="OA",Cases!B242="Z"),Accounts!E$3,""
   )
  )
 ),IF(M242="DA",Accounts!C$12,CONCATENATE(
   IF(B242="EB",Accounts!E$12,""
   ),IF(B242="EL",Accounts!G$12,""
   ),IF(AND(B242="OA",Cases!B242="3"),Accounts!G$12,""
   ),IF(AND(B242="OA",Cases!B242="Z"),Accounts!E$12,""
   )
  )
 )
)
))</f>
        <v>HU71117490082015982100000000</v>
      </c>
      <c r="T242" t="str">
        <f>IF(Cases!F242="SHA","SLEV",IF(Cases!F242="OUR","DEBT",IF(Cases!F242="BEN","CRED","")))</f>
        <v>DEBT</v>
      </c>
      <c r="U242" s="5" t="str">
        <f>IF(Cases!H242="N","Instrukciók","")</f>
        <v/>
      </c>
      <c r="V242" s="5" t="str">
        <f>IF(Cases!E242="I","URGP","")</f>
        <v/>
      </c>
      <c r="W242" t="str">
        <f>Cases!L242</f>
        <v>Közl-35B-OpenApi Lakossági-KötelezettSzla FCY-FCY Bankon kívül utalás-Konverziós-EgyediÁrf/NonSTP-KöltsVis Indító</v>
      </c>
    </row>
    <row r="243" spans="1:23" x14ac:dyDescent="0.3">
      <c r="A243" t="str">
        <f>CONCATENATE(IF(B243="EB",CONCATENATE(IF(Cases!B243&lt;&gt;"7","EBNG","EBNL"),TEXT(Refszámok!$B$1+ROW()-2,"000000000000")),""),IF(B243="EL",CONCATENATE("E",TEXT(Refszámok!$B$2+ROW()-2,"0000000000"),"00001"),""),IF(B243="OA",CONCATENATE("EBNGOA",TEXT(Refszámok!$B$3+ROW()-2,"0000000000")),""))</f>
        <v>EBNGOA0000101242</v>
      </c>
      <c r="B243" t="str">
        <f>CONCATENATE(IF(Cases!B243="E","EL",""),IF(Cases!B243="B","EB",""),IF(Cases!B243="Q","EB",""),IF(Cases!B243="7","EB",""),IF(Cases!B243="Z","OA",""),IF(Cases!B243="3","OA",""))</f>
        <v>OA</v>
      </c>
      <c r="C243" t="str">
        <f t="shared" si="15"/>
        <v>EBNGOA0000101242</v>
      </c>
      <c r="D243" t="str">
        <f>IF(Cases!K243="Y","2018-11-10","")</f>
        <v/>
      </c>
      <c r="E243" s="5" t="str">
        <f>IF(Cases!C243="Q","BANKKÁRTYA ELSZ",IF(OR(Cases!C243="A",Cases!C243="E",Cases!C243="B",Cases!C243="K",Cases!C243="M"),CONCATENATE(IF(B243="EB",Accounts!B$7,""),IF(B243="EL",Accounts!B$8,""),IF(AND(B243="OA",Cases!B243="3"),Accounts!B$8,""),IF(AND(B243="OA",Cases!B243="Z"),Accounts!B$7,"")),CONCATENATE(IF(B243="EB",Accounts!B$9,""),IF(B243="EL",Accounts!B$10,""),IF(AND(B243="OA",Cases!B243="3"),Accounts!B$10,""),IF(AND(B243="OA",Cases!B243="Z"),Accounts!B$9,""))))</f>
        <v>KALOCZKAY JNÉ EUR</v>
      </c>
      <c r="F243" s="5" t="str">
        <f>IF(Cases!C243="Q","0983731042101",IF(OR(Cases!C243="A",Cases!C243="E",Cases!C243="B",Cases!C243="K",Cases!C243="M"),CONCATENATE(IF(B243="EB",Accounts!C$7,""),IF(B243="EL",Accounts!C$8,""),IF(AND(B243="OA",Cases!B243="3"),Accounts!C$8,""),IF(AND(B243="OA",Cases!B243="Z"),Accounts!C$7,"")),CONCATENATE(IF(B243="EB",Accounts!C$9,""),IF(B243="EL",Accounts!C$10,""),IF(AND(B243="OA",Cases!B243="3"),Accounts!C$10,""),IF(AND(B243="OA",Cases!B243="Z"),Accounts!C$9,""))))</f>
        <v>0002G94287102</v>
      </c>
      <c r="G243" t="s">
        <v>17</v>
      </c>
      <c r="H243" s="5" t="str">
        <f t="shared" si="16"/>
        <v>KALOCZKAY JNÉ EUR</v>
      </c>
      <c r="I243" t="s">
        <v>18</v>
      </c>
      <c r="J243" t="str">
        <f t="shared" si="17"/>
        <v>EBNGOA0000101242</v>
      </c>
      <c r="K243" t="str">
        <f t="shared" si="18"/>
        <v>EBNGOA0000101242</v>
      </c>
      <c r="L243" s="2" t="s">
        <v>22</v>
      </c>
      <c r="M243" s="2" t="str">
        <f>IF(OR(Cases!C243="A",Cases!C243="C",Cases!C243="G",Cases!C243="J",Cases!C243="O"),"DV","DA")</f>
        <v>DA</v>
      </c>
      <c r="N243" t="s">
        <v>1207</v>
      </c>
      <c r="O243" t="str">
        <f>IF(OR(Cases!C243="A",Cases!C243="B",Cases!C243="C",Cases!C243="E",Cases!C243="F",Cases!C243="I",Cases!C243="J",Cases!C243="K",Cases!C243="L",Cases!C243="Q"),"EUR","HUF")</f>
        <v>EUR</v>
      </c>
      <c r="P243" s="5" t="str">
        <f t="shared" si="19"/>
        <v>1.3</v>
      </c>
      <c r="Q243" t="str">
        <f>IF(Cases!I243="Y","INTC","")</f>
        <v/>
      </c>
      <c r="R243" t="str">
        <f>IF(OR(Cases!C243="K",Cases!C243="L"),IF(M243="DA",Accounts!B$1,CONCATENATE(
IF(B243="EB",Accounts!D$1,""
),IF(B243="EL",Accounts!F$1,""
),IF(AND(B243="OA",Cases!B243="3"),Accounts!F$1,""
),IF(AND(B243="OA",Cases!B243="Z"),Accounts!D$1,""
)
)
),IF(OR(Cases!C243="B",Cases!C243="I",Cases!C243="O",Cases!C243="J",Cases!C243="H"),IF(M243="DA",Accounts!B$4,CONCATENATE(
IF(B243="EB",Accounts!D$4,""
),IF(B243="EL",Accounts!F$4,""
),IF(AND(B243="OA",Cases!B243="3"),Accounts!F$4,""
),IF(AND(B243="OA",Cases!B243="Z"),Accounts!D$4,""
)
)
),IF(OR(Cases!C243="D",Cases!C243="G",Cases!C243="O",Cases!C243="H",Cases!C243="M",AND(Cases!D243="I",Cases!C243="C"),AND(Cases!D243="I",Cases!C243="F")),IF(M243="DA",Accounts!B$3,CONCATENATE(
IF(B243="EB",Accounts!D$3,""
),IF(B243="EL",Accounts!F$3,""
),IF(AND(B243="OA",Cases!B243="3"),Accounts!F$3,""
),IF(AND(B243="OA",Cases!B243="Z"),Accounts!D$3,""
)
)
),IF(M243="DA",Accounts!B$12,CONCATENATE(
IF(B243="EB",Accounts!D$12,""
),IF(B243="EL",Accounts!F$12,""
),IF(AND(B243="OA",Cases!B243="3"),Accounts!F$12,""
),IF(AND(B243="OA",Cases!B243="Z"),Accounts!D$12,""
)
)
)
)
))</f>
        <v>Bank kívüli Kedvezm.</v>
      </c>
      <c r="S243" t="str">
        <f>IF(OR(Cases!C243="K",Cases!C243="L"),IF(M243="DA",Accounts!C$1,CONCATENATE(
   IF(B243="EB",Accounts!E$1,""
   ),IF(B243="EL",Accounts!G$1,""
   ),IF(AND(B243="OA",Cases!B243="3"),Accounts!G$1,""
   ),IF(AND(B243="OA",Cases!B243="Z"),Accounts!E$1,""
   )
  )
 ),IF(OR(Cases!C243="B",Cases!C243="I",Cases!C243="O",Cases!C243="J",Cases!C243="H"),IF(M243="DA",Accounts!C$4,CONCATENATE(
   IF(B243="EB",Accounts!E$4,""
   ),IF(B243="EL",Accounts!G$4,""
   ),IF(AND(B243="OA",Cases!B243="3"),Accounts!G$4,""
   ),IF(AND(B243="OA",Cases!B243="Z"),Accounts!E$4,""
   )
  )
 ),IF(OR(Cases!C243="D",Cases!C243="G",Cases!C243="O",Cases!C243="H",Cases!C243="M",AND(Cases!D243="I",Cases!C243="C"),AND(Cases!D243="I",Cases!C243="F")),IF(M243="DA",Accounts!C$3,CONCATENATE(
   IF(B243="EB",Accounts!E$3,""
   ),IF(B243="EL",Accounts!G$3,""
   ),IF(AND(B243="OA",Cases!B243="3"),Accounts!G$3,""
   ),IF(AND(B243="OA",Cases!B243="Z"),Accounts!E$3,""
   )
  )
 ),IF(M243="DA",Accounts!C$12,CONCATENATE(
   IF(B243="EB",Accounts!E$12,""
   ),IF(B243="EL",Accounts!G$12,""
   ),IF(AND(B243="OA",Cases!B243="3"),Accounts!G$12,""
   ),IF(AND(B243="OA",Cases!B243="Z"),Accounts!E$12,""
   )
  )
 )
)
))</f>
        <v>HU71117490082015982100000000</v>
      </c>
      <c r="T243" t="str">
        <f>IF(Cases!F243="SHA","SLEV",IF(Cases!F243="OUR","DEBT",IF(Cases!F243="BEN","CRED","")))</f>
        <v>CRED</v>
      </c>
      <c r="U243" s="5" t="str">
        <f>IF(Cases!H243="N","Instrukciók","")</f>
        <v/>
      </c>
      <c r="V243" s="5" t="str">
        <f>IF(Cases!E243="I","URGP","")</f>
        <v/>
      </c>
      <c r="W243" t="str">
        <f>Cases!L243</f>
        <v>Közl-35C-OpenApi Lakossági-KötelezettSzla FCY-FCY Bankon kívül utalás-Konverziós-EgyediÁrf/NonSTP-KöltsVis Kedvezm</v>
      </c>
    </row>
    <row r="244" spans="1:23" x14ac:dyDescent="0.3">
      <c r="A244" t="str">
        <f>CONCATENATE(IF(B244="EB",CONCATENATE(IF(Cases!B244&lt;&gt;"7","EBNG","EBNL"),TEXT(Refszámok!$B$1+ROW()-2,"000000000000")),""),IF(B244="EL",CONCATENATE("E",TEXT(Refszámok!$B$2+ROW()-2,"0000000000"),"00001"),""),IF(B244="OA",CONCATENATE("EBNGOA",TEXT(Refszámok!$B$3+ROW()-2,"0000000000")),""))</f>
        <v>EBNGOA0000101243</v>
      </c>
      <c r="B244" t="str">
        <f>CONCATENATE(IF(Cases!B244="E","EL",""),IF(Cases!B244="B","EB",""),IF(Cases!B244="Q","EB",""),IF(Cases!B244="7","EB",""),IF(Cases!B244="Z","OA",""),IF(Cases!B244="3","OA",""))</f>
        <v>OA</v>
      </c>
      <c r="C244" t="str">
        <f t="shared" si="15"/>
        <v>EBNGOA0000101243</v>
      </c>
      <c r="D244" t="str">
        <f>IF(Cases!K244="Y","2018-11-10","")</f>
        <v/>
      </c>
      <c r="E244" s="5" t="str">
        <f>IF(Cases!C244="Q","BANKKÁRTYA ELSZ",IF(OR(Cases!C244="A",Cases!C244="E",Cases!C244="B",Cases!C244="K",Cases!C244="M"),CONCATENATE(IF(B244="EB",Accounts!B$7,""),IF(B244="EL",Accounts!B$8,""),IF(AND(B244="OA",Cases!B244="3"),Accounts!B$8,""),IF(AND(B244="OA",Cases!B244="Z"),Accounts!B$7,"")),CONCATENATE(IF(B244="EB",Accounts!B$9,""),IF(B244="EL",Accounts!B$10,""),IF(AND(B244="OA",Cases!B244="3"),Accounts!B$10,""),IF(AND(B244="OA",Cases!B244="Z"),Accounts!B$9,""))))</f>
        <v>KALOCZKAY JNÉ EUR</v>
      </c>
      <c r="F244" s="5" t="str">
        <f>IF(Cases!C244="Q","0983731042101",IF(OR(Cases!C244="A",Cases!C244="E",Cases!C244="B",Cases!C244="K",Cases!C244="M"),CONCATENATE(IF(B244="EB",Accounts!C$7,""),IF(B244="EL",Accounts!C$8,""),IF(AND(B244="OA",Cases!B244="3"),Accounts!C$8,""),IF(AND(B244="OA",Cases!B244="Z"),Accounts!C$7,"")),CONCATENATE(IF(B244="EB",Accounts!C$9,""),IF(B244="EL",Accounts!C$10,""),IF(AND(B244="OA",Cases!B244="3"),Accounts!C$10,""),IF(AND(B244="OA",Cases!B244="Z"),Accounts!C$9,""))))</f>
        <v>0002G94287102</v>
      </c>
      <c r="G244" t="s">
        <v>17</v>
      </c>
      <c r="H244" s="5" t="str">
        <f t="shared" si="16"/>
        <v>KALOCZKAY JNÉ EUR</v>
      </c>
      <c r="I244" t="s">
        <v>18</v>
      </c>
      <c r="J244" t="str">
        <f t="shared" si="17"/>
        <v>EBNGOA0000101243</v>
      </c>
      <c r="K244" t="str">
        <f t="shared" si="18"/>
        <v>EBNGOA0000101243</v>
      </c>
      <c r="L244" s="2" t="s">
        <v>22</v>
      </c>
      <c r="M244" s="2" t="str">
        <f>IF(OR(Cases!C244="A",Cases!C244="C",Cases!C244="G",Cases!C244="J",Cases!C244="O"),"DV","DA")</f>
        <v>DA</v>
      </c>
      <c r="N244" t="s">
        <v>1207</v>
      </c>
      <c r="O244" t="str">
        <f>IF(OR(Cases!C244="A",Cases!C244="B",Cases!C244="C",Cases!C244="E",Cases!C244="F",Cases!C244="I",Cases!C244="J",Cases!C244="K",Cases!C244="L",Cases!C244="Q"),"EUR","HUF")</f>
        <v>EUR</v>
      </c>
      <c r="P244" s="5" t="str">
        <f t="shared" si="19"/>
        <v>1.3</v>
      </c>
      <c r="Q244" t="str">
        <f>IF(Cases!I244="Y","INTC","")</f>
        <v/>
      </c>
      <c r="R244" t="str">
        <f>IF(OR(Cases!C244="K",Cases!C244="L"),IF(M244="DA",Accounts!B$1,CONCATENATE(
IF(B244="EB",Accounts!D$1,""
),IF(B244="EL",Accounts!F$1,""
),IF(AND(B244="OA",Cases!B244="3"),Accounts!F$1,""
),IF(AND(B244="OA",Cases!B244="Z"),Accounts!D$1,""
)
)
),IF(OR(Cases!C244="B",Cases!C244="I",Cases!C244="O",Cases!C244="J",Cases!C244="H"),IF(M244="DA",Accounts!B$4,CONCATENATE(
IF(B244="EB",Accounts!D$4,""
),IF(B244="EL",Accounts!F$4,""
),IF(AND(B244="OA",Cases!B244="3"),Accounts!F$4,""
),IF(AND(B244="OA",Cases!B244="Z"),Accounts!D$4,""
)
)
),IF(OR(Cases!C244="D",Cases!C244="G",Cases!C244="O",Cases!C244="H",Cases!C244="M",AND(Cases!D244="I",Cases!C244="C"),AND(Cases!D244="I",Cases!C244="F")),IF(M244="DA",Accounts!B$3,CONCATENATE(
IF(B244="EB",Accounts!D$3,""
),IF(B244="EL",Accounts!F$3,""
),IF(AND(B244="OA",Cases!B244="3"),Accounts!F$3,""
),IF(AND(B244="OA",Cases!B244="Z"),Accounts!D$3,""
)
)
),IF(M244="DA",Accounts!B$12,CONCATENATE(
IF(B244="EB",Accounts!D$12,""
),IF(B244="EL",Accounts!F$12,""
),IF(AND(B244="OA",Cases!B244="3"),Accounts!F$12,""
),IF(AND(B244="OA",Cases!B244="Z"),Accounts!D$12,""
)
)
)
)
))</f>
        <v>Bank kívüli Kedvezm.</v>
      </c>
      <c r="S244" t="str">
        <f>IF(OR(Cases!C244="K",Cases!C244="L"),IF(M244="DA",Accounts!C$1,CONCATENATE(
   IF(B244="EB",Accounts!E$1,""
   ),IF(B244="EL",Accounts!G$1,""
   ),IF(AND(B244="OA",Cases!B244="3"),Accounts!G$1,""
   ),IF(AND(B244="OA",Cases!B244="Z"),Accounts!E$1,""
   )
  )
 ),IF(OR(Cases!C244="B",Cases!C244="I",Cases!C244="O",Cases!C244="J",Cases!C244="H"),IF(M244="DA",Accounts!C$4,CONCATENATE(
   IF(B244="EB",Accounts!E$4,""
   ),IF(B244="EL",Accounts!G$4,""
   ),IF(AND(B244="OA",Cases!B244="3"),Accounts!G$4,""
   ),IF(AND(B244="OA",Cases!B244="Z"),Accounts!E$4,""
   )
  )
 ),IF(OR(Cases!C244="D",Cases!C244="G",Cases!C244="O",Cases!C244="H",Cases!C244="M",AND(Cases!D244="I",Cases!C244="C"),AND(Cases!D244="I",Cases!C244="F")),IF(M244="DA",Accounts!C$3,CONCATENATE(
   IF(B244="EB",Accounts!E$3,""
   ),IF(B244="EL",Accounts!G$3,""
   ),IF(AND(B244="OA",Cases!B244="3"),Accounts!G$3,""
   ),IF(AND(B244="OA",Cases!B244="Z"),Accounts!E$3,""
   )
  )
 ),IF(M244="DA",Accounts!C$12,CONCATENATE(
   IF(B244="EB",Accounts!E$12,""
   ),IF(B244="EL",Accounts!G$12,""
   ),IF(AND(B244="OA",Cases!B244="3"),Accounts!G$12,""
   ),IF(AND(B244="OA",Cases!B244="Z"),Accounts!E$12,""
   )
  )
 )
)
))</f>
        <v>HU71117490082015982100000000</v>
      </c>
      <c r="T244" t="str">
        <f>IF(Cases!F244="SHA","SLEV",IF(Cases!F244="OUR","DEBT",IF(Cases!F244="BEN","CRED","")))</f>
        <v>SLEV</v>
      </c>
      <c r="U244" s="5" t="str">
        <f>IF(Cases!H244="N","Instrukciók","")</f>
        <v/>
      </c>
      <c r="V244" s="5" t="str">
        <f>IF(Cases!E244="I","URGP","")</f>
        <v/>
      </c>
      <c r="W244" t="str">
        <f>Cases!L244</f>
        <v>Közl-401-OpenApi Lakossági-KötelezettSzla FCY-FCY Bankon kívül utalás-EgyediÁrf/NonSTP-KöltsVis Osztott</v>
      </c>
    </row>
    <row r="245" spans="1:23" x14ac:dyDescent="0.3">
      <c r="A245" t="str">
        <f>CONCATENATE(IF(B245="EB",CONCATENATE(IF(Cases!B245&lt;&gt;"7","EBNG","EBNL"),TEXT(Refszámok!$B$1+ROW()-2,"000000000000")),""),IF(B245="EL",CONCATENATE("E",TEXT(Refszámok!$B$2+ROW()-2,"0000000000"),"00001"),""),IF(B245="OA",CONCATENATE("EBNGOA",TEXT(Refszámok!$B$3+ROW()-2,"0000000000")),""))</f>
        <v>EBNGOA0000101244</v>
      </c>
      <c r="B245" t="str">
        <f>CONCATENATE(IF(Cases!B245="E","EL",""),IF(Cases!B245="B","EB",""),IF(Cases!B245="Q","EB",""),IF(Cases!B245="7","EB",""),IF(Cases!B245="Z","OA",""),IF(Cases!B245="3","OA",""))</f>
        <v>OA</v>
      </c>
      <c r="C245" t="str">
        <f t="shared" si="15"/>
        <v>EBNGOA0000101244</v>
      </c>
      <c r="D245" t="str">
        <f>IF(Cases!K245="Y","2018-11-10","")</f>
        <v/>
      </c>
      <c r="E245" s="5" t="str">
        <f>IF(Cases!C245="Q","BANKKÁRTYA ELSZ",IF(OR(Cases!C245="A",Cases!C245="E",Cases!C245="B",Cases!C245="K",Cases!C245="M"),CONCATENATE(IF(B245="EB",Accounts!B$7,""),IF(B245="EL",Accounts!B$8,""),IF(AND(B245="OA",Cases!B245="3"),Accounts!B$8,""),IF(AND(B245="OA",Cases!B245="Z"),Accounts!B$7,"")),CONCATENATE(IF(B245="EB",Accounts!B$9,""),IF(B245="EL",Accounts!B$10,""),IF(AND(B245="OA",Cases!B245="3"),Accounts!B$10,""),IF(AND(B245="OA",Cases!B245="Z"),Accounts!B$9,""))))</f>
        <v>KALOCZKAY JNÉ EUR</v>
      </c>
      <c r="F245" s="5" t="str">
        <f>IF(Cases!C245="Q","0983731042101",IF(OR(Cases!C245="A",Cases!C245="E",Cases!C245="B",Cases!C245="K",Cases!C245="M"),CONCATENATE(IF(B245="EB",Accounts!C$7,""),IF(B245="EL",Accounts!C$8,""),IF(AND(B245="OA",Cases!B245="3"),Accounts!C$8,""),IF(AND(B245="OA",Cases!B245="Z"),Accounts!C$7,"")),CONCATENATE(IF(B245="EB",Accounts!C$9,""),IF(B245="EL",Accounts!C$10,""),IF(AND(B245="OA",Cases!B245="3"),Accounts!C$10,""),IF(AND(B245="OA",Cases!B245="Z"),Accounts!C$9,""))))</f>
        <v>0002G94287102</v>
      </c>
      <c r="G245" t="s">
        <v>17</v>
      </c>
      <c r="H245" s="5" t="str">
        <f t="shared" si="16"/>
        <v>KALOCZKAY JNÉ EUR</v>
      </c>
      <c r="I245" t="s">
        <v>18</v>
      </c>
      <c r="J245" t="str">
        <f t="shared" si="17"/>
        <v>EBNGOA0000101244</v>
      </c>
      <c r="K245" t="str">
        <f t="shared" si="18"/>
        <v>EBNGOA0000101244</v>
      </c>
      <c r="L245" s="2" t="s">
        <v>22</v>
      </c>
      <c r="M245" s="2" t="str">
        <f>IF(OR(Cases!C245="A",Cases!C245="C",Cases!C245="G",Cases!C245="J",Cases!C245="O"),"DV","DA")</f>
        <v>DA</v>
      </c>
      <c r="N245" t="s">
        <v>1207</v>
      </c>
      <c r="O245" t="str">
        <f>IF(OR(Cases!C245="A",Cases!C245="B",Cases!C245="C",Cases!C245="E",Cases!C245="F",Cases!C245="I",Cases!C245="J",Cases!C245="K",Cases!C245="L",Cases!C245="Q"),"EUR","HUF")</f>
        <v>EUR</v>
      </c>
      <c r="P245" s="5" t="str">
        <f t="shared" si="19"/>
        <v>1.3</v>
      </c>
      <c r="Q245" t="str">
        <f>IF(Cases!I245="Y","INTC","")</f>
        <v/>
      </c>
      <c r="R245" t="str">
        <f>IF(OR(Cases!C245="K",Cases!C245="L"),IF(M245="DA",Accounts!B$1,CONCATENATE(
IF(B245="EB",Accounts!D$1,""
),IF(B245="EL",Accounts!F$1,""
),IF(AND(B245="OA",Cases!B245="3"),Accounts!F$1,""
),IF(AND(B245="OA",Cases!B245="Z"),Accounts!D$1,""
)
)
),IF(OR(Cases!C245="B",Cases!C245="I",Cases!C245="O",Cases!C245="J",Cases!C245="H"),IF(M245="DA",Accounts!B$4,CONCATENATE(
IF(B245="EB",Accounts!D$4,""
),IF(B245="EL",Accounts!F$4,""
),IF(AND(B245="OA",Cases!B245="3"),Accounts!F$4,""
),IF(AND(B245="OA",Cases!B245="Z"),Accounts!D$4,""
)
)
),IF(OR(Cases!C245="D",Cases!C245="G",Cases!C245="O",Cases!C245="H",Cases!C245="M",AND(Cases!D245="I",Cases!C245="C"),AND(Cases!D245="I",Cases!C245="F")),IF(M245="DA",Accounts!B$3,CONCATENATE(
IF(B245="EB",Accounts!D$3,""
),IF(B245="EL",Accounts!F$3,""
),IF(AND(B245="OA",Cases!B245="3"),Accounts!F$3,""
),IF(AND(B245="OA",Cases!B245="Z"),Accounts!D$3,""
)
)
),IF(M245="DA",Accounts!B$12,CONCATENATE(
IF(B245="EB",Accounts!D$12,""
),IF(B245="EL",Accounts!F$12,""
),IF(AND(B245="OA",Cases!B245="3"),Accounts!F$12,""
),IF(AND(B245="OA",Cases!B245="Z"),Accounts!D$12,""
)
)
)
)
))</f>
        <v>Bank kívüli Kedvezm.</v>
      </c>
      <c r="S245" t="str">
        <f>IF(OR(Cases!C245="K",Cases!C245="L"),IF(M245="DA",Accounts!C$1,CONCATENATE(
   IF(B245="EB",Accounts!E$1,""
   ),IF(B245="EL",Accounts!G$1,""
   ),IF(AND(B245="OA",Cases!B245="3"),Accounts!G$1,""
   ),IF(AND(B245="OA",Cases!B245="Z"),Accounts!E$1,""
   )
  )
 ),IF(OR(Cases!C245="B",Cases!C245="I",Cases!C245="O",Cases!C245="J",Cases!C245="H"),IF(M245="DA",Accounts!C$4,CONCATENATE(
   IF(B245="EB",Accounts!E$4,""
   ),IF(B245="EL",Accounts!G$4,""
   ),IF(AND(B245="OA",Cases!B245="3"),Accounts!G$4,""
   ),IF(AND(B245="OA",Cases!B245="Z"),Accounts!E$4,""
   )
  )
 ),IF(OR(Cases!C245="D",Cases!C245="G",Cases!C245="O",Cases!C245="H",Cases!C245="M",AND(Cases!D245="I",Cases!C245="C"),AND(Cases!D245="I",Cases!C245="F")),IF(M245="DA",Accounts!C$3,CONCATENATE(
   IF(B245="EB",Accounts!E$3,""
   ),IF(B245="EL",Accounts!G$3,""
   ),IF(AND(B245="OA",Cases!B245="3"),Accounts!G$3,""
   ),IF(AND(B245="OA",Cases!B245="Z"),Accounts!E$3,""
   )
  )
 ),IF(M245="DA",Accounts!C$12,CONCATENATE(
   IF(B245="EB",Accounts!E$12,""
   ),IF(B245="EL",Accounts!G$12,""
   ),IF(AND(B245="OA",Cases!B245="3"),Accounts!G$12,""
   ),IF(AND(B245="OA",Cases!B245="Z"),Accounts!E$12,""
   )
  )
 )
)
))</f>
        <v>HU71117490082015982100000000</v>
      </c>
      <c r="T245" t="str">
        <f>IF(Cases!F245="SHA","SLEV",IF(Cases!F245="OUR","DEBT",IF(Cases!F245="BEN","CRED","")))</f>
        <v>DEBT</v>
      </c>
      <c r="U245" s="5" t="str">
        <f>IF(Cases!H245="N","Instrukciók","")</f>
        <v/>
      </c>
      <c r="V245" s="5" t="str">
        <f>IF(Cases!E245="I","URGP","")</f>
        <v/>
      </c>
      <c r="W245" t="str">
        <f>Cases!L245</f>
        <v>Közl-402-OpenApi Lakossági-KötelezettSzla FCY-FCY Bankon kívül utalás-EgyediÁrf/NonSTP-KöltsVis Indító</v>
      </c>
    </row>
    <row r="246" spans="1:23" x14ac:dyDescent="0.3">
      <c r="A246" t="str">
        <f>CONCATENATE(IF(B246="EB",CONCATENATE(IF(Cases!B246&lt;&gt;"7","EBNG","EBNL"),TEXT(Refszámok!$B$1+ROW()-2,"000000000000")),""),IF(B246="EL",CONCATENATE("E",TEXT(Refszámok!$B$2+ROW()-2,"0000000000"),"00001"),""),IF(B246="OA",CONCATENATE("EBNGOA",TEXT(Refszámok!$B$3+ROW()-2,"0000000000")),""))</f>
        <v>EBNGOA0000101245</v>
      </c>
      <c r="B246" t="str">
        <f>CONCATENATE(IF(Cases!B246="E","EL",""),IF(Cases!B246="B","EB",""),IF(Cases!B246="Q","EB",""),IF(Cases!B246="7","EB",""),IF(Cases!B246="Z","OA",""),IF(Cases!B246="3","OA",""))</f>
        <v>OA</v>
      </c>
      <c r="C246" t="str">
        <f t="shared" si="15"/>
        <v>EBNGOA0000101245</v>
      </c>
      <c r="D246" t="str">
        <f>IF(Cases!K246="Y","2018-11-10","")</f>
        <v/>
      </c>
      <c r="E246" s="5" t="str">
        <f>IF(Cases!C246="Q","BANKKÁRTYA ELSZ",IF(OR(Cases!C246="A",Cases!C246="E",Cases!C246="B",Cases!C246="K",Cases!C246="M"),CONCATENATE(IF(B246="EB",Accounts!B$7,""),IF(B246="EL",Accounts!B$8,""),IF(AND(B246="OA",Cases!B246="3"),Accounts!B$8,""),IF(AND(B246="OA",Cases!B246="Z"),Accounts!B$7,"")),CONCATENATE(IF(B246="EB",Accounts!B$9,""),IF(B246="EL",Accounts!B$10,""),IF(AND(B246="OA",Cases!B246="3"),Accounts!B$10,""),IF(AND(B246="OA",Cases!B246="Z"),Accounts!B$9,""))))</f>
        <v>KALOCZKAY JNÉ EUR</v>
      </c>
      <c r="F246" s="5" t="str">
        <f>IF(Cases!C246="Q","0983731042101",IF(OR(Cases!C246="A",Cases!C246="E",Cases!C246="B",Cases!C246="K",Cases!C246="M"),CONCATENATE(IF(B246="EB",Accounts!C$7,""),IF(B246="EL",Accounts!C$8,""),IF(AND(B246="OA",Cases!B246="3"),Accounts!C$8,""),IF(AND(B246="OA",Cases!B246="Z"),Accounts!C$7,"")),CONCATENATE(IF(B246="EB",Accounts!C$9,""),IF(B246="EL",Accounts!C$10,""),IF(AND(B246="OA",Cases!B246="3"),Accounts!C$10,""),IF(AND(B246="OA",Cases!B246="Z"),Accounts!C$9,""))))</f>
        <v>0002G94287102</v>
      </c>
      <c r="G246" t="s">
        <v>17</v>
      </c>
      <c r="H246" s="5" t="str">
        <f t="shared" si="16"/>
        <v>KALOCZKAY JNÉ EUR</v>
      </c>
      <c r="I246" t="s">
        <v>18</v>
      </c>
      <c r="J246" t="str">
        <f t="shared" si="17"/>
        <v>EBNGOA0000101245</v>
      </c>
      <c r="K246" t="str">
        <f t="shared" si="18"/>
        <v>EBNGOA0000101245</v>
      </c>
      <c r="L246" s="2" t="s">
        <v>22</v>
      </c>
      <c r="M246" s="2" t="str">
        <f>IF(OR(Cases!C246="A",Cases!C246="C",Cases!C246="G",Cases!C246="J",Cases!C246="O"),"DV","DA")</f>
        <v>DA</v>
      </c>
      <c r="N246" t="s">
        <v>1207</v>
      </c>
      <c r="O246" t="str">
        <f>IF(OR(Cases!C246="A",Cases!C246="B",Cases!C246="C",Cases!C246="E",Cases!C246="F",Cases!C246="I",Cases!C246="J",Cases!C246="K",Cases!C246="L",Cases!C246="Q"),"EUR","HUF")</f>
        <v>EUR</v>
      </c>
      <c r="P246" s="5" t="str">
        <f t="shared" si="19"/>
        <v>1.3</v>
      </c>
      <c r="Q246" t="str">
        <f>IF(Cases!I246="Y","INTC","")</f>
        <v/>
      </c>
      <c r="R246" t="str">
        <f>IF(OR(Cases!C246="K",Cases!C246="L"),IF(M246="DA",Accounts!B$1,CONCATENATE(
IF(B246="EB",Accounts!D$1,""
),IF(B246="EL",Accounts!F$1,""
),IF(AND(B246="OA",Cases!B246="3"),Accounts!F$1,""
),IF(AND(B246="OA",Cases!B246="Z"),Accounts!D$1,""
)
)
),IF(OR(Cases!C246="B",Cases!C246="I",Cases!C246="O",Cases!C246="J",Cases!C246="H"),IF(M246="DA",Accounts!B$4,CONCATENATE(
IF(B246="EB",Accounts!D$4,""
),IF(B246="EL",Accounts!F$4,""
),IF(AND(B246="OA",Cases!B246="3"),Accounts!F$4,""
),IF(AND(B246="OA",Cases!B246="Z"),Accounts!D$4,""
)
)
),IF(OR(Cases!C246="D",Cases!C246="G",Cases!C246="O",Cases!C246="H",Cases!C246="M",AND(Cases!D246="I",Cases!C246="C"),AND(Cases!D246="I",Cases!C246="F")),IF(M246="DA",Accounts!B$3,CONCATENATE(
IF(B246="EB",Accounts!D$3,""
),IF(B246="EL",Accounts!F$3,""
),IF(AND(B246="OA",Cases!B246="3"),Accounts!F$3,""
),IF(AND(B246="OA",Cases!B246="Z"),Accounts!D$3,""
)
)
),IF(M246="DA",Accounts!B$12,CONCATENATE(
IF(B246="EB",Accounts!D$12,""
),IF(B246="EL",Accounts!F$12,""
),IF(AND(B246="OA",Cases!B246="3"),Accounts!F$12,""
),IF(AND(B246="OA",Cases!B246="Z"),Accounts!D$12,""
)
)
)
)
))</f>
        <v>Bank kívüli Kedvezm.</v>
      </c>
      <c r="S246" t="str">
        <f>IF(OR(Cases!C246="K",Cases!C246="L"),IF(M246="DA",Accounts!C$1,CONCATENATE(
   IF(B246="EB",Accounts!E$1,""
   ),IF(B246="EL",Accounts!G$1,""
   ),IF(AND(B246="OA",Cases!B246="3"),Accounts!G$1,""
   ),IF(AND(B246="OA",Cases!B246="Z"),Accounts!E$1,""
   )
  )
 ),IF(OR(Cases!C246="B",Cases!C246="I",Cases!C246="O",Cases!C246="J",Cases!C246="H"),IF(M246="DA",Accounts!C$4,CONCATENATE(
   IF(B246="EB",Accounts!E$4,""
   ),IF(B246="EL",Accounts!G$4,""
   ),IF(AND(B246="OA",Cases!B246="3"),Accounts!G$4,""
   ),IF(AND(B246="OA",Cases!B246="Z"),Accounts!E$4,""
   )
  )
 ),IF(OR(Cases!C246="D",Cases!C246="G",Cases!C246="O",Cases!C246="H",Cases!C246="M",AND(Cases!D246="I",Cases!C246="C"),AND(Cases!D246="I",Cases!C246="F")),IF(M246="DA",Accounts!C$3,CONCATENATE(
   IF(B246="EB",Accounts!E$3,""
   ),IF(B246="EL",Accounts!G$3,""
   ),IF(AND(B246="OA",Cases!B246="3"),Accounts!G$3,""
   ),IF(AND(B246="OA",Cases!B246="Z"),Accounts!E$3,""
   )
  )
 ),IF(M246="DA",Accounts!C$12,CONCATENATE(
   IF(B246="EB",Accounts!E$12,""
   ),IF(B246="EL",Accounts!G$12,""
   ),IF(AND(B246="OA",Cases!B246="3"),Accounts!G$12,""
   ),IF(AND(B246="OA",Cases!B246="Z"),Accounts!E$12,""
   )
  )
 )
)
))</f>
        <v>HU71117490082015982100000000</v>
      </c>
      <c r="T246" t="str">
        <f>IF(Cases!F246="SHA","SLEV",IF(Cases!F246="OUR","DEBT",IF(Cases!F246="BEN","CRED","")))</f>
        <v>CRED</v>
      </c>
      <c r="U246" s="5" t="str">
        <f>IF(Cases!H246="N","Instrukciók","")</f>
        <v/>
      </c>
      <c r="V246" s="5" t="str">
        <f>IF(Cases!E246="I","URGP","")</f>
        <v/>
      </c>
      <c r="W246" t="str">
        <f>Cases!L246</f>
        <v>Közl-403-OpenApi Lakossági-KötelezettSzla FCY-FCY Bankon kívül utalás-EgyediÁrf/NonSTP-KöltsVis Kedvezm</v>
      </c>
    </row>
    <row r="247" spans="1:23" x14ac:dyDescent="0.3">
      <c r="A247" t="str">
        <f>CONCATENATE(IF(B247="EB",CONCATENATE(IF(Cases!B247&lt;&gt;"7","EBNG","EBNL"),TEXT(Refszámok!$B$1+ROW()-2,"000000000000")),""),IF(B247="EL",CONCATENATE("E",TEXT(Refszámok!$B$2+ROW()-2,"0000000000"),"00001"),""),IF(B247="OA",CONCATENATE("EBNGOA",TEXT(Refszámok!$B$3+ROW()-2,"0000000000")),""))</f>
        <v>EBNGOA0000101246</v>
      </c>
      <c r="B247" t="str">
        <f>CONCATENATE(IF(Cases!B247="E","EL",""),IF(Cases!B247="B","EB",""),IF(Cases!B247="Q","EB",""),IF(Cases!B247="7","EB",""),IF(Cases!B247="Z","OA",""),IF(Cases!B247="3","OA",""))</f>
        <v>OA</v>
      </c>
      <c r="C247" t="str">
        <f t="shared" si="15"/>
        <v>EBNGOA0000101246</v>
      </c>
      <c r="D247" t="str">
        <f>IF(Cases!K247="Y","2018-11-10","")</f>
        <v/>
      </c>
      <c r="E247" s="5" t="str">
        <f>IF(Cases!C247="Q","BANKKÁRTYA ELSZ",IF(OR(Cases!C247="A",Cases!C247="E",Cases!C247="B",Cases!C247="K",Cases!C247="M"),CONCATENATE(IF(B247="EB",Accounts!B$7,""),IF(B247="EL",Accounts!B$8,""),IF(AND(B247="OA",Cases!B247="3"),Accounts!B$8,""),IF(AND(B247="OA",Cases!B247="Z"),Accounts!B$7,"")),CONCATENATE(IF(B247="EB",Accounts!B$9,""),IF(B247="EL",Accounts!B$10,""),IF(AND(B247="OA",Cases!B247="3"),Accounts!B$10,""),IF(AND(B247="OA",Cases!B247="Z"),Accounts!B$9,""))))</f>
        <v>KALOCZKAY JNÉ EUR</v>
      </c>
      <c r="F247" s="5" t="str">
        <f>IF(Cases!C247="Q","0983731042101",IF(OR(Cases!C247="A",Cases!C247="E",Cases!C247="B",Cases!C247="K",Cases!C247="M"),CONCATENATE(IF(B247="EB",Accounts!C$7,""),IF(B247="EL",Accounts!C$8,""),IF(AND(B247="OA",Cases!B247="3"),Accounts!C$8,""),IF(AND(B247="OA",Cases!B247="Z"),Accounts!C$7,"")),CONCATENATE(IF(B247="EB",Accounts!C$9,""),IF(B247="EL",Accounts!C$10,""),IF(AND(B247="OA",Cases!B247="3"),Accounts!C$10,""),IF(AND(B247="OA",Cases!B247="Z"),Accounts!C$9,""))))</f>
        <v>0002G94287102</v>
      </c>
      <c r="G247" t="s">
        <v>17</v>
      </c>
      <c r="H247" s="5" t="str">
        <f t="shared" si="16"/>
        <v>KALOCZKAY JNÉ EUR</v>
      </c>
      <c r="I247" t="s">
        <v>18</v>
      </c>
      <c r="J247" t="str">
        <f t="shared" si="17"/>
        <v>EBNGOA0000101246</v>
      </c>
      <c r="K247" t="str">
        <f t="shared" si="18"/>
        <v>EBNGOA0000101246</v>
      </c>
      <c r="L247" s="2" t="s">
        <v>22</v>
      </c>
      <c r="M247" s="2" t="str">
        <f>IF(OR(Cases!C247="A",Cases!C247="C",Cases!C247="G",Cases!C247="J",Cases!C247="O"),"DV","DA")</f>
        <v>DA</v>
      </c>
      <c r="N247" t="s">
        <v>1207</v>
      </c>
      <c r="O247" t="str">
        <f>IF(OR(Cases!C247="A",Cases!C247="B",Cases!C247="C",Cases!C247="E",Cases!C247="F",Cases!C247="I",Cases!C247="J",Cases!C247="K",Cases!C247="L",Cases!C247="Q"),"EUR","HUF")</f>
        <v>EUR</v>
      </c>
      <c r="P247" s="5" t="str">
        <f t="shared" si="19"/>
        <v>1.3</v>
      </c>
      <c r="Q247" t="str">
        <f>IF(Cases!I247="Y","INTC","")</f>
        <v/>
      </c>
      <c r="R247" t="str">
        <f>IF(OR(Cases!C247="K",Cases!C247="L"),IF(M247="DA",Accounts!B$1,CONCATENATE(
IF(B247="EB",Accounts!D$1,""
),IF(B247="EL",Accounts!F$1,""
),IF(AND(B247="OA",Cases!B247="3"),Accounts!F$1,""
),IF(AND(B247="OA",Cases!B247="Z"),Accounts!D$1,""
)
)
),IF(OR(Cases!C247="B",Cases!C247="I",Cases!C247="O",Cases!C247="J",Cases!C247="H"),IF(M247="DA",Accounts!B$4,CONCATENATE(
IF(B247="EB",Accounts!D$4,""
),IF(B247="EL",Accounts!F$4,""
),IF(AND(B247="OA",Cases!B247="3"),Accounts!F$4,""
),IF(AND(B247="OA",Cases!B247="Z"),Accounts!D$4,""
)
)
),IF(OR(Cases!C247="D",Cases!C247="G",Cases!C247="O",Cases!C247="H",Cases!C247="M",AND(Cases!D247="I",Cases!C247="C"),AND(Cases!D247="I",Cases!C247="F")),IF(M247="DA",Accounts!B$3,CONCATENATE(
IF(B247="EB",Accounts!D$3,""
),IF(B247="EL",Accounts!F$3,""
),IF(AND(B247="OA",Cases!B247="3"),Accounts!F$3,""
),IF(AND(B247="OA",Cases!B247="Z"),Accounts!D$3,""
)
)
),IF(M247="DA",Accounts!B$12,CONCATENATE(
IF(B247="EB",Accounts!D$12,""
),IF(B247="EL",Accounts!F$12,""
),IF(AND(B247="OA",Cases!B247="3"),Accounts!F$12,""
),IF(AND(B247="OA",Cases!B247="Z"),Accounts!D$12,""
)
)
)
)
))</f>
        <v>SZIKSZAI TAMARA EUR</v>
      </c>
      <c r="S247" t="str">
        <f>IF(OR(Cases!C247="K",Cases!C247="L"),IF(M247="DA",Accounts!C$1,CONCATENATE(
   IF(B247="EB",Accounts!E$1,""
   ),IF(B247="EL",Accounts!G$1,""
   ),IF(AND(B247="OA",Cases!B247="3"),Accounts!G$1,""
   ),IF(AND(B247="OA",Cases!B247="Z"),Accounts!E$1,""
   )
  )
 ),IF(OR(Cases!C247="B",Cases!C247="I",Cases!C247="O",Cases!C247="J",Cases!C247="H"),IF(M247="DA",Accounts!C$4,CONCATENATE(
   IF(B247="EB",Accounts!E$4,""
   ),IF(B247="EL",Accounts!G$4,""
   ),IF(AND(B247="OA",Cases!B247="3"),Accounts!G$4,""
   ),IF(AND(B247="OA",Cases!B247="Z"),Accounts!E$4,""
   )
  )
 ),IF(OR(Cases!C247="D",Cases!C247="G",Cases!C247="O",Cases!C247="H",Cases!C247="M",AND(Cases!D247="I",Cases!C247="C"),AND(Cases!D247="I",Cases!C247="F")),IF(M247="DA",Accounts!C$3,CONCATENATE(
   IF(B247="EB",Accounts!E$3,""
   ),IF(B247="EL",Accounts!G$3,""
   ),IF(AND(B247="OA",Cases!B247="3"),Accounts!G$3,""
   ),IF(AND(B247="OA",Cases!B247="Z"),Accounts!E$3,""
   )
  )
 ),IF(M247="DA",Accounts!C$12,CONCATENATE(
   IF(B247="EB",Accounts!E$12,""
   ),IF(B247="EL",Accounts!G$12,""
   ),IF(AND(B247="OA",Cases!B247="3"),Accounts!G$12,""
   ),IF(AND(B247="OA",Cases!B247="Z"),Accounts!E$12,""
   )
  )
 )
)
))</f>
        <v>HU46104000237157565454551017</v>
      </c>
      <c r="T247" t="str">
        <f>IF(Cases!F247="SHA","SLEV",IF(Cases!F247="OUR","DEBT",IF(Cases!F247="BEN","CRED","")))</f>
        <v/>
      </c>
      <c r="U247" s="5" t="str">
        <f>IF(Cases!H247="N","Instrukciók","")</f>
        <v>Instrukciók</v>
      </c>
      <c r="V247" s="5" t="str">
        <f>IF(Cases!E247="I","URGP","")</f>
        <v/>
      </c>
      <c r="W247" t="str">
        <f>Cases!L247</f>
        <v>Közl-04A-OpenApi Lakossági-KötelezettSzla FCY-FCY-EQ átutalás-KöltsVis Nincs</v>
      </c>
    </row>
    <row r="248" spans="1:23" x14ac:dyDescent="0.3">
      <c r="A248" t="str">
        <f>CONCATENATE(IF(B248="EB",CONCATENATE(IF(Cases!B248&lt;&gt;"7","EBNG","EBNL"),TEXT(Refszámok!$B$1+ROW()-2,"000000000000")),""),IF(B248="EL",CONCATENATE("E",TEXT(Refszámok!$B$2+ROW()-2,"0000000000"),"00001"),""),IF(B248="OA",CONCATENATE("EBNGOA",TEXT(Refszámok!$B$3+ROW()-2,"0000000000")),""))</f>
        <v>EBNGOA0000101247</v>
      </c>
      <c r="B248" t="str">
        <f>CONCATENATE(IF(Cases!B248="E","EL",""),IF(Cases!B248="B","EB",""),IF(Cases!B248="Q","EB",""),IF(Cases!B248="7","EB",""),IF(Cases!B248="Z","OA",""),IF(Cases!B248="3","OA",""))</f>
        <v>OA</v>
      </c>
      <c r="C248" t="str">
        <f t="shared" si="15"/>
        <v>EBNGOA0000101247</v>
      </c>
      <c r="D248" t="str">
        <f>IF(Cases!K248="Y","2018-11-10","")</f>
        <v/>
      </c>
      <c r="E248" s="5" t="str">
        <f>IF(Cases!C248="Q","BANKKÁRTYA ELSZ",IF(OR(Cases!C248="A",Cases!C248="E",Cases!C248="B",Cases!C248="K",Cases!C248="M"),CONCATENATE(IF(B248="EB",Accounts!B$7,""),IF(B248="EL",Accounts!B$8,""),IF(AND(B248="OA",Cases!B248="3"),Accounts!B$8,""),IF(AND(B248="OA",Cases!B248="Z"),Accounts!B$7,"")),CONCATENATE(IF(B248="EB",Accounts!B$9,""),IF(B248="EL",Accounts!B$10,""),IF(AND(B248="OA",Cases!B248="3"),Accounts!B$10,""),IF(AND(B248="OA",Cases!B248="Z"),Accounts!B$9,""))))</f>
        <v>KALOCZKAY JNÉ EUR</v>
      </c>
      <c r="F248" s="5" t="str">
        <f>IF(Cases!C248="Q","0983731042101",IF(OR(Cases!C248="A",Cases!C248="E",Cases!C248="B",Cases!C248="K",Cases!C248="M"),CONCATENATE(IF(B248="EB",Accounts!C$7,""),IF(B248="EL",Accounts!C$8,""),IF(AND(B248="OA",Cases!B248="3"),Accounts!C$8,""),IF(AND(B248="OA",Cases!B248="Z"),Accounts!C$7,"")),CONCATENATE(IF(B248="EB",Accounts!C$9,""),IF(B248="EL",Accounts!C$10,""),IF(AND(B248="OA",Cases!B248="3"),Accounts!C$10,""),IF(AND(B248="OA",Cases!B248="Z"),Accounts!C$9,""))))</f>
        <v>0002G94287102</v>
      </c>
      <c r="G248" t="s">
        <v>17</v>
      </c>
      <c r="H248" s="5" t="str">
        <f t="shared" si="16"/>
        <v>KALOCZKAY JNÉ EUR</v>
      </c>
      <c r="I248" t="s">
        <v>18</v>
      </c>
      <c r="J248" t="str">
        <f t="shared" si="17"/>
        <v>EBNGOA0000101247</v>
      </c>
      <c r="K248" t="str">
        <f t="shared" si="18"/>
        <v>EBNGOA0000101247</v>
      </c>
      <c r="L248" s="2" t="s">
        <v>22</v>
      </c>
      <c r="M248" s="2" t="str">
        <f>IF(OR(Cases!C248="A",Cases!C248="C",Cases!C248="G",Cases!C248="J",Cases!C248="O"),"DV","DA")</f>
        <v>DV</v>
      </c>
      <c r="N248" t="s">
        <v>1207</v>
      </c>
      <c r="O248" t="str">
        <f>IF(OR(Cases!C248="A",Cases!C248="B",Cases!C248="C",Cases!C248="E",Cases!C248="F",Cases!C248="I",Cases!C248="J",Cases!C248="K",Cases!C248="L",Cases!C248="Q"),"EUR","HUF")</f>
        <v>EUR</v>
      </c>
      <c r="P248" s="5" t="str">
        <f t="shared" si="19"/>
        <v>1.3</v>
      </c>
      <c r="Q248" t="str">
        <f>IF(Cases!I248="Y","INTC","")</f>
        <v/>
      </c>
      <c r="R248" t="str">
        <f>IF(OR(Cases!C248="K",Cases!C248="L"),IF(M248="DA",Accounts!B$1,CONCATENATE(
IF(B248="EB",Accounts!D$1,""
),IF(B248="EL",Accounts!F$1,""
),IF(AND(B248="OA",Cases!B248="3"),Accounts!F$1,""
),IF(AND(B248="OA",Cases!B248="Z"),Accounts!D$1,""
)
)
),IF(OR(Cases!C248="B",Cases!C248="I",Cases!C248="O",Cases!C248="J",Cases!C248="H"),IF(M248="DA",Accounts!B$4,CONCATENATE(
IF(B248="EB",Accounts!D$4,""
),IF(B248="EL",Accounts!F$4,""
),IF(AND(B248="OA",Cases!B248="3"),Accounts!F$4,""
),IF(AND(B248="OA",Cases!B248="Z"),Accounts!D$4,""
)
)
),IF(OR(Cases!C248="D",Cases!C248="G",Cases!C248="O",Cases!C248="H",Cases!C248="M",AND(Cases!D248="I",Cases!C248="C"),AND(Cases!D248="I",Cases!C248="F")),IF(M248="DA",Accounts!B$3,CONCATENATE(
IF(B248="EB",Accounts!D$3,""
),IF(B248="EL",Accounts!F$3,""
),IF(AND(B248="OA",Cases!B248="3"),Accounts!F$3,""
),IF(AND(B248="OA",Cases!B248="Z"),Accounts!D$3,""
)
)
),IF(M248="DA",Accounts!B$12,CONCATENATE(
IF(B248="EB",Accounts!D$12,""
),IF(B248="EL",Accounts!F$12,""
),IF(AND(B248="OA",Cases!B248="3"),Accounts!F$12,""
),IF(AND(B248="OA",Cases!B248="Z"),Accounts!D$12,""
)
)
)
)
))</f>
        <v>KALOCZKAY JNÉ EUR</v>
      </c>
      <c r="S248" t="str">
        <f>IF(OR(Cases!C248="K",Cases!C248="L"),IF(M248="DA",Accounts!C$1,CONCATENATE(
   IF(B248="EB",Accounts!E$1,""
   ),IF(B248="EL",Accounts!G$1,""
   ),IF(AND(B248="OA",Cases!B248="3"),Accounts!G$1,""
   ),IF(AND(B248="OA",Cases!B248="Z"),Accounts!E$1,""
   )
  )
 ),IF(OR(Cases!C248="B",Cases!C248="I",Cases!C248="O",Cases!C248="J",Cases!C248="H"),IF(M248="DA",Accounts!C$4,CONCATENATE(
   IF(B248="EB",Accounts!E$4,""
   ),IF(B248="EL",Accounts!G$4,""
   ),IF(AND(B248="OA",Cases!B248="3"),Accounts!G$4,""
   ),IF(AND(B248="OA",Cases!B248="Z"),Accounts!E$4,""
   )
  )
 ),IF(OR(Cases!C248="D",Cases!C248="G",Cases!C248="O",Cases!C248="H",Cases!C248="M",AND(Cases!D248="I",Cases!C248="C"),AND(Cases!D248="I",Cases!C248="F")),IF(M248="DA",Accounts!C$3,CONCATENATE(
   IF(B248="EB",Accounts!E$3,""
   ),IF(B248="EL",Accounts!G$3,""
   ),IF(AND(B248="OA",Cases!B248="3"),Accounts!G$3,""
   ),IF(AND(B248="OA",Cases!B248="Z"),Accounts!E$3,""
   )
  )
 ),IF(M248="DA",Accounts!C$12,CONCATENATE(
   IF(B248="EB",Accounts!E$12,""
   ),IF(B248="EL",Accounts!G$12,""
   ),IF(AND(B248="OA",Cases!B248="3"),Accounts!G$12,""
   ),IF(AND(B248="OA",Cases!B248="Z"),Accounts!E$12,""
   )
  )
 )
)
))</f>
        <v>HU06104000237157525056551039</v>
      </c>
      <c r="T248" t="str">
        <f>IF(Cases!F248="SHA","SLEV",IF(Cases!F248="OUR","DEBT",IF(Cases!F248="BEN","CRED","")))</f>
        <v/>
      </c>
      <c r="U248" s="5" t="str">
        <f>IF(Cases!H248="N","Instrukciók","")</f>
        <v>Instrukciók</v>
      </c>
      <c r="V248" s="5" t="str">
        <f>IF(Cases!E248="I","URGP","")</f>
        <v/>
      </c>
      <c r="W248" t="str">
        <f>Cases!L248</f>
        <v>Közl-049-OpenApi Lakossági-KötelezettSzla FCY-FCY-EQ átvezetés-KöltsVis Nincs</v>
      </c>
    </row>
    <row r="249" spans="1:23" x14ac:dyDescent="0.3">
      <c r="A249" t="str">
        <f>CONCATENATE(IF(B249="EB",CONCATENATE(IF(Cases!B249&lt;&gt;"7","EBNG","EBNL"),TEXT(Refszámok!$B$1+ROW()-2,"000000000000")),""),IF(B249="EL",CONCATENATE("E",TEXT(Refszámok!$B$2+ROW()-2,"0000000000"),"00001"),""),IF(B249="OA",CONCATENATE("EBNGOA",TEXT(Refszámok!$B$3+ROW()-2,"0000000000")),""))</f>
        <v>EBNGOA0000101248</v>
      </c>
      <c r="B249" t="str">
        <f>CONCATENATE(IF(Cases!B249="E","EL",""),IF(Cases!B249="B","EB",""),IF(Cases!B249="Q","EB",""),IF(Cases!B249="7","EB",""),IF(Cases!B249="Z","OA",""),IF(Cases!B249="3","OA",""))</f>
        <v>OA</v>
      </c>
      <c r="C249" t="str">
        <f t="shared" si="15"/>
        <v>EBNGOA0000101248</v>
      </c>
      <c r="D249" t="str">
        <f>IF(Cases!K249="Y","2018-11-10","")</f>
        <v/>
      </c>
      <c r="E249" s="5" t="str">
        <f>IF(Cases!C249="Q","BANKKÁRTYA ELSZ",IF(OR(Cases!C249="A",Cases!C249="E",Cases!C249="B",Cases!C249="K",Cases!C249="M"),CONCATENATE(IF(B249="EB",Accounts!B$7,""),IF(B249="EL",Accounts!B$8,""),IF(AND(B249="OA",Cases!B249="3"),Accounts!B$8,""),IF(AND(B249="OA",Cases!B249="Z"),Accounts!B$7,"")),CONCATENATE(IF(B249="EB",Accounts!B$9,""),IF(B249="EL",Accounts!B$10,""),IF(AND(B249="OA",Cases!B249="3"),Accounts!B$10,""),IF(AND(B249="OA",Cases!B249="Z"),Accounts!B$9,""))))</f>
        <v>KALOCZKAY JNÉ EUR</v>
      </c>
      <c r="F249" s="5" t="str">
        <f>IF(Cases!C249="Q","0983731042101",IF(OR(Cases!C249="A",Cases!C249="E",Cases!C249="B",Cases!C249="K",Cases!C249="M"),CONCATENATE(IF(B249="EB",Accounts!C$7,""),IF(B249="EL",Accounts!C$8,""),IF(AND(B249="OA",Cases!B249="3"),Accounts!C$8,""),IF(AND(B249="OA",Cases!B249="Z"),Accounts!C$7,"")),CONCATENATE(IF(B249="EB",Accounts!C$9,""),IF(B249="EL",Accounts!C$10,""),IF(AND(B249="OA",Cases!B249="3"),Accounts!C$10,""),IF(AND(B249="OA",Cases!B249="Z"),Accounts!C$9,""))))</f>
        <v>0002G94287102</v>
      </c>
      <c r="G249" t="s">
        <v>17</v>
      </c>
      <c r="H249" s="5" t="str">
        <f t="shared" si="16"/>
        <v>KALOCZKAY JNÉ EUR</v>
      </c>
      <c r="I249" t="s">
        <v>18</v>
      </c>
      <c r="J249" t="str">
        <f t="shared" si="17"/>
        <v>EBNGOA0000101248</v>
      </c>
      <c r="K249" t="str">
        <f t="shared" si="18"/>
        <v>EBNGOA0000101248</v>
      </c>
      <c r="L249" s="2" t="s">
        <v>22</v>
      </c>
      <c r="M249" s="2" t="str">
        <f>IF(OR(Cases!C249="A",Cases!C249="C",Cases!C249="G",Cases!C249="J",Cases!C249="O"),"DV","DA")</f>
        <v>DA</v>
      </c>
      <c r="N249" t="s">
        <v>1207</v>
      </c>
      <c r="O249" t="str">
        <f>IF(OR(Cases!C249="A",Cases!C249="B",Cases!C249="C",Cases!C249="E",Cases!C249="F",Cases!C249="I",Cases!C249="J",Cases!C249="K",Cases!C249="L",Cases!C249="Q"),"EUR","HUF")</f>
        <v>HUF</v>
      </c>
      <c r="P249" s="5" t="str">
        <f t="shared" si="19"/>
        <v>2</v>
      </c>
      <c r="Q249" t="str">
        <f>IF(Cases!I249="Y","INTC","")</f>
        <v/>
      </c>
      <c r="R249" t="str">
        <f>IF(OR(Cases!C249="K",Cases!C249="L"),IF(M249="DA",Accounts!B$1,CONCATENATE(
IF(B249="EB",Accounts!D$1,""
),IF(B249="EL",Accounts!F$1,""
),IF(AND(B249="OA",Cases!B249="3"),Accounts!F$1,""
),IF(AND(B249="OA",Cases!B249="Z"),Accounts!D$1,""
)
)
),IF(OR(Cases!C249="B",Cases!C249="I",Cases!C249="O",Cases!C249="J",Cases!C249="H"),IF(M249="DA",Accounts!B$4,CONCATENATE(
IF(B249="EB",Accounts!D$4,""
),IF(B249="EL",Accounts!F$4,""
),IF(AND(B249="OA",Cases!B249="3"),Accounts!F$4,""
),IF(AND(B249="OA",Cases!B249="Z"),Accounts!D$4,""
)
)
),IF(OR(Cases!C249="D",Cases!C249="G",Cases!C249="O",Cases!C249="H",Cases!C249="M",AND(Cases!D249="I",Cases!C249="C"),AND(Cases!D249="I",Cases!C249="F")),IF(M249="DA",Accounts!B$3,CONCATENATE(
IF(B249="EB",Accounts!D$3,""
),IF(B249="EL",Accounts!F$3,""
),IF(AND(B249="OA",Cases!B249="3"),Accounts!F$3,""
),IF(AND(B249="OA",Cases!B249="Z"),Accounts!D$3,""
)
)
),IF(M249="DA",Accounts!B$12,CONCATENATE(
IF(B249="EB",Accounts!D$12,""
),IF(B249="EL",Accounts!F$12,""
),IF(AND(B249="OA",Cases!B249="3"),Accounts!F$12,""
),IF(AND(B249="OA",Cases!B249="Z"),Accounts!D$12,""
)
)
)
)
))</f>
        <v>SZIKSZAI TAMARA</v>
      </c>
      <c r="S249" t="str">
        <f>IF(OR(Cases!C249="K",Cases!C249="L"),IF(M249="DA",Accounts!C$1,CONCATENATE(
   IF(B249="EB",Accounts!E$1,""
   ),IF(B249="EL",Accounts!G$1,""
   ),IF(AND(B249="OA",Cases!B249="3"),Accounts!G$1,""
   ),IF(AND(B249="OA",Cases!B249="Z"),Accounts!E$1,""
   )
  )
 ),IF(OR(Cases!C249="B",Cases!C249="I",Cases!C249="O",Cases!C249="J",Cases!C249="H"),IF(M249="DA",Accounts!C$4,CONCATENATE(
   IF(B249="EB",Accounts!E$4,""
   ),IF(B249="EL",Accounts!G$4,""
   ),IF(AND(B249="OA",Cases!B249="3"),Accounts!G$4,""
   ),IF(AND(B249="OA",Cases!B249="Z"),Accounts!E$4,""
   )
  )
 ),IF(OR(Cases!C249="D",Cases!C249="G",Cases!C249="O",Cases!C249="H",Cases!C249="M",AND(Cases!D249="I",Cases!C249="C"),AND(Cases!D249="I",Cases!C249="F")),IF(M249="DA",Accounts!C$3,CONCATENATE(
   IF(B249="EB",Accounts!E$3,""
   ),IF(B249="EL",Accounts!G$3,""
   ),IF(AND(B249="OA",Cases!B249="3"),Accounts!G$3,""
   ),IF(AND(B249="OA",Cases!B249="Z"),Accounts!E$3,""
   )
  )
 ),IF(M249="DA",Accounts!C$12,CONCATENATE(
   IF(B249="EB",Accounts!E$12,""
   ),IF(B249="EL",Accounts!G$12,""
   ),IF(AND(B249="OA",Cases!B249="3"),Accounts!G$12,""
   ),IF(AND(B249="OA",Cases!B249="Z"),Accounts!E$12,""
   )
  )
 )
)
))</f>
        <v>HU20104000237157565454551000</v>
      </c>
      <c r="T249" t="str">
        <f>IF(Cases!F249="SHA","SLEV",IF(Cases!F249="OUR","DEBT",IF(Cases!F249="BEN","CRED","")))</f>
        <v/>
      </c>
      <c r="U249" s="5" t="str">
        <f>IF(Cases!H249="N","Instrukciók","")</f>
        <v>Instrukciók</v>
      </c>
      <c r="V249" s="5" t="str">
        <f>IF(Cases!E249="I","URGP","")</f>
        <v>URGP</v>
      </c>
      <c r="W249" t="str">
        <f>Cases!L249</f>
        <v>Közl-066-Forint konverziós-OpenApi Lakossági-KötelezettSzla FCY-HUF-EQ átutalás-Konverziós-Sürgős/AzonKonv-KöltsVis Nincs</v>
      </c>
    </row>
    <row r="250" spans="1:23" x14ac:dyDescent="0.3">
      <c r="A250" t="str">
        <f>CONCATENATE(IF(B250="EB",CONCATENATE(IF(Cases!B250&lt;&gt;"7","EBNG","EBNL"),TEXT(Refszámok!$B$1+ROW()-2,"000000000000")),""),IF(B250="EL",CONCATENATE("E",TEXT(Refszámok!$B$2+ROW()-2,"0000000000"),"00001"),""),IF(B250="OA",CONCATENATE("EBNGOA",TEXT(Refszámok!$B$3+ROW()-2,"0000000000")),""))</f>
        <v>EBNGOA0000101249</v>
      </c>
      <c r="B250" t="str">
        <f>CONCATENATE(IF(Cases!B250="E","EL",""),IF(Cases!B250="B","EB",""),IF(Cases!B250="Q","EB",""),IF(Cases!B250="7","EB",""),IF(Cases!B250="Z","OA",""),IF(Cases!B250="3","OA",""))</f>
        <v>OA</v>
      </c>
      <c r="C250" t="str">
        <f t="shared" si="15"/>
        <v>EBNGOA0000101249</v>
      </c>
      <c r="D250" t="str">
        <f>IF(Cases!K250="Y","2018-11-10","")</f>
        <v/>
      </c>
      <c r="E250" s="5" t="str">
        <f>IF(Cases!C250="Q","BANKKÁRTYA ELSZ",IF(OR(Cases!C250="A",Cases!C250="E",Cases!C250="B",Cases!C250="K",Cases!C250="M"),CONCATENATE(IF(B250="EB",Accounts!B$7,""),IF(B250="EL",Accounts!B$8,""),IF(AND(B250="OA",Cases!B250="3"),Accounts!B$8,""),IF(AND(B250="OA",Cases!B250="Z"),Accounts!B$7,"")),CONCATENATE(IF(B250="EB",Accounts!B$9,""),IF(B250="EL",Accounts!B$10,""),IF(AND(B250="OA",Cases!B250="3"),Accounts!B$10,""),IF(AND(B250="OA",Cases!B250="Z"),Accounts!B$9,""))))</f>
        <v>KALOCZKAY JNÉ EUR</v>
      </c>
      <c r="F250" s="5" t="str">
        <f>IF(Cases!C250="Q","0983731042101",IF(OR(Cases!C250="A",Cases!C250="E",Cases!C250="B",Cases!C250="K",Cases!C250="M"),CONCATENATE(IF(B250="EB",Accounts!C$7,""),IF(B250="EL",Accounts!C$8,""),IF(AND(B250="OA",Cases!B250="3"),Accounts!C$8,""),IF(AND(B250="OA",Cases!B250="Z"),Accounts!C$7,"")),CONCATENATE(IF(B250="EB",Accounts!C$9,""),IF(B250="EL",Accounts!C$10,""),IF(AND(B250="OA",Cases!B250="3"),Accounts!C$10,""),IF(AND(B250="OA",Cases!B250="Z"),Accounts!C$9,""))))</f>
        <v>0002G94287102</v>
      </c>
      <c r="G250" t="s">
        <v>17</v>
      </c>
      <c r="H250" s="5" t="str">
        <f t="shared" si="16"/>
        <v>KALOCZKAY JNÉ EUR</v>
      </c>
      <c r="I250" t="s">
        <v>18</v>
      </c>
      <c r="J250" t="str">
        <f t="shared" si="17"/>
        <v>EBNGOA0000101249</v>
      </c>
      <c r="K250" t="str">
        <f t="shared" si="18"/>
        <v>EBNGOA0000101249</v>
      </c>
      <c r="L250" s="2" t="s">
        <v>22</v>
      </c>
      <c r="M250" s="2" t="str">
        <f>IF(OR(Cases!C250="A",Cases!C250="C",Cases!C250="G",Cases!C250="J",Cases!C250="O"),"DV","DA")</f>
        <v>DA</v>
      </c>
      <c r="N250" t="s">
        <v>1207</v>
      </c>
      <c r="O250" t="str">
        <f>IF(OR(Cases!C250="A",Cases!C250="B",Cases!C250="C",Cases!C250="E",Cases!C250="F",Cases!C250="I",Cases!C250="J",Cases!C250="K",Cases!C250="L",Cases!C250="Q"),"EUR","HUF")</f>
        <v>HUF</v>
      </c>
      <c r="P250" s="5" t="str">
        <f t="shared" si="19"/>
        <v>2</v>
      </c>
      <c r="Q250" t="str">
        <f>IF(Cases!I250="Y","INTC","")</f>
        <v/>
      </c>
      <c r="R250" t="str">
        <f>IF(OR(Cases!C250="K",Cases!C250="L"),IF(M250="DA",Accounts!B$1,CONCATENATE(
IF(B250="EB",Accounts!D$1,""
),IF(B250="EL",Accounts!F$1,""
),IF(AND(B250="OA",Cases!B250="3"),Accounts!F$1,""
),IF(AND(B250="OA",Cases!B250="Z"),Accounts!D$1,""
)
)
),IF(OR(Cases!C250="B",Cases!C250="I",Cases!C250="O",Cases!C250="J",Cases!C250="H"),IF(M250="DA",Accounts!B$4,CONCATENATE(
IF(B250="EB",Accounts!D$4,""
),IF(B250="EL",Accounts!F$4,""
),IF(AND(B250="OA",Cases!B250="3"),Accounts!F$4,""
),IF(AND(B250="OA",Cases!B250="Z"),Accounts!D$4,""
)
)
),IF(OR(Cases!C250="D",Cases!C250="G",Cases!C250="O",Cases!C250="H",Cases!C250="M",AND(Cases!D250="I",Cases!C250="C"),AND(Cases!D250="I",Cases!C250="F")),IF(M250="DA",Accounts!B$3,CONCATENATE(
IF(B250="EB",Accounts!D$3,""
),IF(B250="EL",Accounts!F$3,""
),IF(AND(B250="OA",Cases!B250="3"),Accounts!F$3,""
),IF(AND(B250="OA",Cases!B250="Z"),Accounts!D$3,""
)
)
),IF(M250="DA",Accounts!B$12,CONCATENATE(
IF(B250="EB",Accounts!D$12,""
),IF(B250="EL",Accounts!F$12,""
),IF(AND(B250="OA",Cases!B250="3"),Accounts!F$12,""
),IF(AND(B250="OA",Cases!B250="Z"),Accounts!D$12,""
)
)
)
)
))</f>
        <v>SZIKSZAI TAMARA</v>
      </c>
      <c r="S250" t="str">
        <f>IF(OR(Cases!C250="K",Cases!C250="L"),IF(M250="DA",Accounts!C$1,CONCATENATE(
   IF(B250="EB",Accounts!E$1,""
   ),IF(B250="EL",Accounts!G$1,""
   ),IF(AND(B250="OA",Cases!B250="3"),Accounts!G$1,""
   ),IF(AND(B250="OA",Cases!B250="Z"),Accounts!E$1,""
   )
  )
 ),IF(OR(Cases!C250="B",Cases!C250="I",Cases!C250="O",Cases!C250="J",Cases!C250="H"),IF(M250="DA",Accounts!C$4,CONCATENATE(
   IF(B250="EB",Accounts!E$4,""
   ),IF(B250="EL",Accounts!G$4,""
   ),IF(AND(B250="OA",Cases!B250="3"),Accounts!G$4,""
   ),IF(AND(B250="OA",Cases!B250="Z"),Accounts!E$4,""
   )
  )
 ),IF(OR(Cases!C250="D",Cases!C250="G",Cases!C250="O",Cases!C250="H",Cases!C250="M",AND(Cases!D250="I",Cases!C250="C"),AND(Cases!D250="I",Cases!C250="F")),IF(M250="DA",Accounts!C$3,CONCATENATE(
   IF(B250="EB",Accounts!E$3,""
   ),IF(B250="EL",Accounts!G$3,""
   ),IF(AND(B250="OA",Cases!B250="3"),Accounts!G$3,""
   ),IF(AND(B250="OA",Cases!B250="Z"),Accounts!E$3,""
   )
  )
 ),IF(M250="DA",Accounts!C$12,CONCATENATE(
   IF(B250="EB",Accounts!E$12,""
   ),IF(B250="EL",Accounts!G$12,""
   ),IF(AND(B250="OA",Cases!B250="3"),Accounts!G$12,""
   ),IF(AND(B250="OA",Cases!B250="Z"),Accounts!E$12,""
   )
  )
 )
)
))</f>
        <v>HU20104000237157565454551000</v>
      </c>
      <c r="T250" t="str">
        <f>IF(Cases!F250="SHA","SLEV",IF(Cases!F250="OUR","DEBT",IF(Cases!F250="BEN","CRED","")))</f>
        <v/>
      </c>
      <c r="U250" s="5" t="str">
        <f>IF(Cases!H250="N","Instrukciók","")</f>
        <v>Instrukciók</v>
      </c>
      <c r="V250" s="5" t="str">
        <f>IF(Cases!E250="I","URGP","")</f>
        <v/>
      </c>
      <c r="W250" t="str">
        <f>Cases!L250</f>
        <v>Közl-066-Forint konverziós-OpenApi Lakossági-KötelezettSzla FCY-HUF-EQ átutalás-Konverziós-KöltsVis Nincs</v>
      </c>
    </row>
    <row r="251" spans="1:23" x14ac:dyDescent="0.3">
      <c r="A251" t="str">
        <f>CONCATENATE(IF(B251="EB",CONCATENATE(IF(Cases!B251&lt;&gt;"7","EBNG","EBNL"),TEXT(Refszámok!$B$1+ROW()-2,"000000000000")),""),IF(B251="EL",CONCATENATE("E",TEXT(Refszámok!$B$2+ROW()-2,"0000000000"),"00001"),""),IF(B251="OA",CONCATENATE("EBNGOA",TEXT(Refszámok!$B$3+ROW()-2,"0000000000")),""))</f>
        <v>EBNGOA0000101250</v>
      </c>
      <c r="B251" t="str">
        <f>CONCATENATE(IF(Cases!B251="E","EL",""),IF(Cases!B251="B","EB",""),IF(Cases!B251="Q","EB",""),IF(Cases!B251="7","EB",""),IF(Cases!B251="Z","OA",""),IF(Cases!B251="3","OA",""))</f>
        <v>OA</v>
      </c>
      <c r="C251" t="str">
        <f t="shared" si="15"/>
        <v>EBNGOA0000101250</v>
      </c>
      <c r="D251" t="str">
        <f>IF(Cases!K251="Y","2018-11-10","")</f>
        <v/>
      </c>
      <c r="E251" s="5" t="str">
        <f>IF(Cases!C251="Q","BANKKÁRTYA ELSZ",IF(OR(Cases!C251="A",Cases!C251="E",Cases!C251="B",Cases!C251="K",Cases!C251="M"),CONCATENATE(IF(B251="EB",Accounts!B$7,""),IF(B251="EL",Accounts!B$8,""),IF(AND(B251="OA",Cases!B251="3"),Accounts!B$8,""),IF(AND(B251="OA",Cases!B251="Z"),Accounts!B$7,"")),CONCATENATE(IF(B251="EB",Accounts!B$9,""),IF(B251="EL",Accounts!B$10,""),IF(AND(B251="OA",Cases!B251="3"),Accounts!B$10,""),IF(AND(B251="OA",Cases!B251="Z"),Accounts!B$9,""))))</f>
        <v>KALOCZKAY JNÉ EUR</v>
      </c>
      <c r="F251" s="5" t="str">
        <f>IF(Cases!C251="Q","0983731042101",IF(OR(Cases!C251="A",Cases!C251="E",Cases!C251="B",Cases!C251="K",Cases!C251="M"),CONCATENATE(IF(B251="EB",Accounts!C$7,""),IF(B251="EL",Accounts!C$8,""),IF(AND(B251="OA",Cases!B251="3"),Accounts!C$8,""),IF(AND(B251="OA",Cases!B251="Z"),Accounts!C$7,"")),CONCATENATE(IF(B251="EB",Accounts!C$9,""),IF(B251="EL",Accounts!C$10,""),IF(AND(B251="OA",Cases!B251="3"),Accounts!C$10,""),IF(AND(B251="OA",Cases!B251="Z"),Accounts!C$9,""))))</f>
        <v>0002G94287102</v>
      </c>
      <c r="G251" t="s">
        <v>17</v>
      </c>
      <c r="H251" s="5" t="str">
        <f t="shared" si="16"/>
        <v>KALOCZKAY JNÉ EUR</v>
      </c>
      <c r="I251" t="s">
        <v>18</v>
      </c>
      <c r="J251" t="str">
        <f t="shared" si="17"/>
        <v>EBNGOA0000101250</v>
      </c>
      <c r="K251" t="str">
        <f t="shared" si="18"/>
        <v>EBNGOA0000101250</v>
      </c>
      <c r="L251" s="2" t="s">
        <v>22</v>
      </c>
      <c r="M251" s="2" t="str">
        <f>IF(OR(Cases!C251="A",Cases!C251="C",Cases!C251="G",Cases!C251="J",Cases!C251="O"),"DV","DA")</f>
        <v>DV</v>
      </c>
      <c r="N251" t="s">
        <v>1207</v>
      </c>
      <c r="O251" t="str">
        <f>IF(OR(Cases!C251="A",Cases!C251="B",Cases!C251="C",Cases!C251="E",Cases!C251="F",Cases!C251="I",Cases!C251="J",Cases!C251="K",Cases!C251="L",Cases!C251="Q"),"EUR","HUF")</f>
        <v>HUF</v>
      </c>
      <c r="P251" s="5" t="str">
        <f t="shared" si="19"/>
        <v>2</v>
      </c>
      <c r="Q251" t="str">
        <f>IF(Cases!I251="Y","INTC","")</f>
        <v/>
      </c>
      <c r="R251" t="str">
        <f>IF(OR(Cases!C251="K",Cases!C251="L"),IF(M251="DA",Accounts!B$1,CONCATENATE(
IF(B251="EB",Accounts!D$1,""
),IF(B251="EL",Accounts!F$1,""
),IF(AND(B251="OA",Cases!B251="3"),Accounts!F$1,""
),IF(AND(B251="OA",Cases!B251="Z"),Accounts!D$1,""
)
)
),IF(OR(Cases!C251="B",Cases!C251="I",Cases!C251="O",Cases!C251="J",Cases!C251="H"),IF(M251="DA",Accounts!B$4,CONCATENATE(
IF(B251="EB",Accounts!D$4,""
),IF(B251="EL",Accounts!F$4,""
),IF(AND(B251="OA",Cases!B251="3"),Accounts!F$4,""
),IF(AND(B251="OA",Cases!B251="Z"),Accounts!D$4,""
)
)
),IF(OR(Cases!C251="D",Cases!C251="G",Cases!C251="O",Cases!C251="H",Cases!C251="M",AND(Cases!D251="I",Cases!C251="C"),AND(Cases!D251="I",Cases!C251="F")),IF(M251="DA",Accounts!B$3,CONCATENATE(
IF(B251="EB",Accounts!D$3,""
),IF(B251="EL",Accounts!F$3,""
),IF(AND(B251="OA",Cases!B251="3"),Accounts!F$3,""
),IF(AND(B251="OA",Cases!B251="Z"),Accounts!D$3,""
)
)
),IF(M251="DA",Accounts!B$12,CONCATENATE(
IF(B251="EB",Accounts!D$12,""
),IF(B251="EL",Accounts!F$12,""
),IF(AND(B251="OA",Cases!B251="3"),Accounts!F$12,""
),IF(AND(B251="OA",Cases!B251="Z"),Accounts!D$12,""
)
)
)
)
))</f>
        <v>KALOCZKAY JNÉ</v>
      </c>
      <c r="S251" t="str">
        <f>IF(OR(Cases!C251="K",Cases!C251="L"),IF(M251="DA",Accounts!C$1,CONCATENATE(
   IF(B251="EB",Accounts!E$1,""
   ),IF(B251="EL",Accounts!G$1,""
   ),IF(AND(B251="OA",Cases!B251="3"),Accounts!G$1,""
   ),IF(AND(B251="OA",Cases!B251="Z"),Accounts!E$1,""
   )
  )
 ),IF(OR(Cases!C251="B",Cases!C251="I",Cases!C251="O",Cases!C251="J",Cases!C251="H"),IF(M251="DA",Accounts!C$4,CONCATENATE(
   IF(B251="EB",Accounts!E$4,""
   ),IF(B251="EL",Accounts!G$4,""
   ),IF(AND(B251="OA",Cases!B251="3"),Accounts!G$4,""
   ),IF(AND(B251="OA",Cases!B251="Z"),Accounts!E$4,""
   )
  )
 ),IF(OR(Cases!C251="D",Cases!C251="G",Cases!C251="O",Cases!C251="H",Cases!C251="M",AND(Cases!D251="I",Cases!C251="C"),AND(Cases!D251="I",Cases!C251="F")),IF(M251="DA",Accounts!C$3,CONCATENATE(
   IF(B251="EB",Accounts!E$3,""
   ),IF(B251="EL",Accounts!G$3,""
   ),IF(AND(B251="OA",Cases!B251="3"),Accounts!G$3,""
   ),IF(AND(B251="OA",Cases!B251="Z"),Accounts!E$3,""
   )
  )
 ),IF(M251="DA",Accounts!C$12,CONCATENATE(
   IF(B251="EB",Accounts!E$12,""
   ),IF(B251="EL",Accounts!G$12,""
   ),IF(AND(B251="OA",Cases!B251="3"),Accounts!G$12,""
   ),IF(AND(B251="OA",Cases!B251="Z"),Accounts!E$12,""
   )
  )
 )
)
))</f>
        <v>HU72104000237157525056551015</v>
      </c>
      <c r="T251" t="str">
        <f>IF(Cases!F251="SHA","SLEV",IF(Cases!F251="OUR","DEBT",IF(Cases!F251="BEN","CRED","")))</f>
        <v/>
      </c>
      <c r="U251" s="5" t="str">
        <f>IF(Cases!H251="N","Instrukciók","")</f>
        <v>Instrukciók</v>
      </c>
      <c r="V251" s="5" t="str">
        <f>IF(Cases!E251="I","URGP","")</f>
        <v>URGP</v>
      </c>
      <c r="W251" t="str">
        <f>Cases!L251</f>
        <v>Közl-07H-Forint konverziós-OpenApi Lakossági-KötelezettSzla FCY-HUF-EQ átvezetés-Konverziós-Sürgős/AzonKonv-KöltsVis Nincs</v>
      </c>
    </row>
    <row r="252" spans="1:23" x14ac:dyDescent="0.3">
      <c r="A252" t="str">
        <f>CONCATENATE(IF(B252="EB",CONCATENATE(IF(Cases!B252&lt;&gt;"7","EBNG","EBNL"),TEXT(Refszámok!$B$1+ROW()-2,"000000000000")),""),IF(B252="EL",CONCATENATE("E",TEXT(Refszámok!$B$2+ROW()-2,"0000000000"),"00001"),""),IF(B252="OA",CONCATENATE("EBNGOA",TEXT(Refszámok!$B$3+ROW()-2,"0000000000")),""))</f>
        <v>EBNGOA0000101251</v>
      </c>
      <c r="B252" t="str">
        <f>CONCATENATE(IF(Cases!B252="E","EL",""),IF(Cases!B252="B","EB",""),IF(Cases!B252="Q","EB",""),IF(Cases!B252="7","EB",""),IF(Cases!B252="Z","OA",""),IF(Cases!B252="3","OA",""))</f>
        <v>OA</v>
      </c>
      <c r="C252" t="str">
        <f t="shared" si="15"/>
        <v>EBNGOA0000101251</v>
      </c>
      <c r="D252" t="str">
        <f>IF(Cases!K252="Y","2018-11-10","")</f>
        <v/>
      </c>
      <c r="E252" s="5" t="str">
        <f>IF(Cases!C252="Q","BANKKÁRTYA ELSZ",IF(OR(Cases!C252="A",Cases!C252="E",Cases!C252="B",Cases!C252="K",Cases!C252="M"),CONCATENATE(IF(B252="EB",Accounts!B$7,""),IF(B252="EL",Accounts!B$8,""),IF(AND(B252="OA",Cases!B252="3"),Accounts!B$8,""),IF(AND(B252="OA",Cases!B252="Z"),Accounts!B$7,"")),CONCATENATE(IF(B252="EB",Accounts!B$9,""),IF(B252="EL",Accounts!B$10,""),IF(AND(B252="OA",Cases!B252="3"),Accounts!B$10,""),IF(AND(B252="OA",Cases!B252="Z"),Accounts!B$9,""))))</f>
        <v>KALOCZKAY JNÉ EUR</v>
      </c>
      <c r="F252" s="5" t="str">
        <f>IF(Cases!C252="Q","0983731042101",IF(OR(Cases!C252="A",Cases!C252="E",Cases!C252="B",Cases!C252="K",Cases!C252="M"),CONCATENATE(IF(B252="EB",Accounts!C$7,""),IF(B252="EL",Accounts!C$8,""),IF(AND(B252="OA",Cases!B252="3"),Accounts!C$8,""),IF(AND(B252="OA",Cases!B252="Z"),Accounts!C$7,"")),CONCATENATE(IF(B252="EB",Accounts!C$9,""),IF(B252="EL",Accounts!C$10,""),IF(AND(B252="OA",Cases!B252="3"),Accounts!C$10,""),IF(AND(B252="OA",Cases!B252="Z"),Accounts!C$9,""))))</f>
        <v>0002G94287102</v>
      </c>
      <c r="G252" t="s">
        <v>17</v>
      </c>
      <c r="H252" s="5" t="str">
        <f t="shared" si="16"/>
        <v>KALOCZKAY JNÉ EUR</v>
      </c>
      <c r="I252" t="s">
        <v>18</v>
      </c>
      <c r="J252" t="str">
        <f t="shared" si="17"/>
        <v>EBNGOA0000101251</v>
      </c>
      <c r="K252" t="str">
        <f t="shared" si="18"/>
        <v>EBNGOA0000101251</v>
      </c>
      <c r="L252" s="2" t="s">
        <v>22</v>
      </c>
      <c r="M252" s="2" t="str">
        <f>IF(OR(Cases!C252="A",Cases!C252="C",Cases!C252="G",Cases!C252="J",Cases!C252="O"),"DV","DA")</f>
        <v>DV</v>
      </c>
      <c r="N252" t="s">
        <v>1207</v>
      </c>
      <c r="O252" t="str">
        <f>IF(OR(Cases!C252="A",Cases!C252="B",Cases!C252="C",Cases!C252="E",Cases!C252="F",Cases!C252="I",Cases!C252="J",Cases!C252="K",Cases!C252="L",Cases!C252="Q"),"EUR","HUF")</f>
        <v>HUF</v>
      </c>
      <c r="P252" s="5" t="str">
        <f t="shared" si="19"/>
        <v>2</v>
      </c>
      <c r="Q252" t="str">
        <f>IF(Cases!I252="Y","INTC","")</f>
        <v/>
      </c>
      <c r="R252" t="str">
        <f>IF(OR(Cases!C252="K",Cases!C252="L"),IF(M252="DA",Accounts!B$1,CONCATENATE(
IF(B252="EB",Accounts!D$1,""
),IF(B252="EL",Accounts!F$1,""
),IF(AND(B252="OA",Cases!B252="3"),Accounts!F$1,""
),IF(AND(B252="OA",Cases!B252="Z"),Accounts!D$1,""
)
)
),IF(OR(Cases!C252="B",Cases!C252="I",Cases!C252="O",Cases!C252="J",Cases!C252="H"),IF(M252="DA",Accounts!B$4,CONCATENATE(
IF(B252="EB",Accounts!D$4,""
),IF(B252="EL",Accounts!F$4,""
),IF(AND(B252="OA",Cases!B252="3"),Accounts!F$4,""
),IF(AND(B252="OA",Cases!B252="Z"),Accounts!D$4,""
)
)
),IF(OR(Cases!C252="D",Cases!C252="G",Cases!C252="O",Cases!C252="H",Cases!C252="M",AND(Cases!D252="I",Cases!C252="C"),AND(Cases!D252="I",Cases!C252="F")),IF(M252="DA",Accounts!B$3,CONCATENATE(
IF(B252="EB",Accounts!D$3,""
),IF(B252="EL",Accounts!F$3,""
),IF(AND(B252="OA",Cases!B252="3"),Accounts!F$3,""
),IF(AND(B252="OA",Cases!B252="Z"),Accounts!D$3,""
)
)
),IF(M252="DA",Accounts!B$12,CONCATENATE(
IF(B252="EB",Accounts!D$12,""
),IF(B252="EL",Accounts!F$12,""
),IF(AND(B252="OA",Cases!B252="3"),Accounts!F$12,""
),IF(AND(B252="OA",Cases!B252="Z"),Accounts!D$12,""
)
)
)
)
))</f>
        <v>KALOCZKAY JNÉ</v>
      </c>
      <c r="S252" t="str">
        <f>IF(OR(Cases!C252="K",Cases!C252="L"),IF(M252="DA",Accounts!C$1,CONCATENATE(
   IF(B252="EB",Accounts!E$1,""
   ),IF(B252="EL",Accounts!G$1,""
   ),IF(AND(B252="OA",Cases!B252="3"),Accounts!G$1,""
   ),IF(AND(B252="OA",Cases!B252="Z"),Accounts!E$1,""
   )
  )
 ),IF(OR(Cases!C252="B",Cases!C252="I",Cases!C252="O",Cases!C252="J",Cases!C252="H"),IF(M252="DA",Accounts!C$4,CONCATENATE(
   IF(B252="EB",Accounts!E$4,""
   ),IF(B252="EL",Accounts!G$4,""
   ),IF(AND(B252="OA",Cases!B252="3"),Accounts!G$4,""
   ),IF(AND(B252="OA",Cases!B252="Z"),Accounts!E$4,""
   )
  )
 ),IF(OR(Cases!C252="D",Cases!C252="G",Cases!C252="O",Cases!C252="H",Cases!C252="M",AND(Cases!D252="I",Cases!C252="C"),AND(Cases!D252="I",Cases!C252="F")),IF(M252="DA",Accounts!C$3,CONCATENATE(
   IF(B252="EB",Accounts!E$3,""
   ),IF(B252="EL",Accounts!G$3,""
   ),IF(AND(B252="OA",Cases!B252="3"),Accounts!G$3,""
   ),IF(AND(B252="OA",Cases!B252="Z"),Accounts!E$3,""
   )
  )
 ),IF(M252="DA",Accounts!C$12,CONCATENATE(
   IF(B252="EB",Accounts!E$12,""
   ),IF(B252="EL",Accounts!G$12,""
   ),IF(AND(B252="OA",Cases!B252="3"),Accounts!G$12,""
   ),IF(AND(B252="OA",Cases!B252="Z"),Accounts!E$12,""
   )
  )
 )
)
))</f>
        <v>HU72104000237157525056551015</v>
      </c>
      <c r="T252" t="str">
        <f>IF(Cases!F252="SHA","SLEV",IF(Cases!F252="OUR","DEBT",IF(Cases!F252="BEN","CRED","")))</f>
        <v/>
      </c>
      <c r="U252" s="5" t="str">
        <f>IF(Cases!H252="N","Instrukciók","")</f>
        <v>Instrukciók</v>
      </c>
      <c r="V252" s="5" t="str">
        <f>IF(Cases!E252="I","URGP","")</f>
        <v/>
      </c>
      <c r="W252" t="str">
        <f>Cases!L252</f>
        <v>Közl-07H-Forint konverziós-OpenApi Lakossági-KötelezettSzla FCY-HUF-EQ átvezetés-Konverziós-KöltsVis Nincs</v>
      </c>
    </row>
    <row r="253" spans="1:23" x14ac:dyDescent="0.3">
      <c r="A253" t="str">
        <f>CONCATENATE(IF(B253="EB",CONCATENATE(IF(Cases!B253&lt;&gt;"7","EBNG","EBNL"),TEXT(Refszámok!$B$1+ROW()-2,"000000000000")),""),IF(B253="EL",CONCATENATE("E",TEXT(Refszámok!$B$2+ROW()-2,"0000000000"),"00001"),""),IF(B253="OA",CONCATENATE("EBNGOA",TEXT(Refszámok!$B$3+ROW()-2,"0000000000")),""))</f>
        <v>EBNGOA0000101252</v>
      </c>
      <c r="B253" t="str">
        <f>CONCATENATE(IF(Cases!B253="E","EL",""),IF(Cases!B253="B","EB",""),IF(Cases!B253="Q","EB",""),IF(Cases!B253="7","EB",""),IF(Cases!B253="Z","OA",""),IF(Cases!B253="3","OA",""))</f>
        <v>OA</v>
      </c>
      <c r="C253" t="str">
        <f t="shared" si="15"/>
        <v>EBNGOA0000101252</v>
      </c>
      <c r="D253" t="str">
        <f>IF(Cases!K253="Y","2018-11-10","")</f>
        <v/>
      </c>
      <c r="E253" s="5" t="str">
        <f>IF(Cases!C253="Q","BANKKÁRTYA ELSZ",IF(OR(Cases!C253="A",Cases!C253="E",Cases!C253="B",Cases!C253="K",Cases!C253="M"),CONCATENATE(IF(B253="EB",Accounts!B$7,""),IF(B253="EL",Accounts!B$8,""),IF(AND(B253="OA",Cases!B253="3"),Accounts!B$8,""),IF(AND(B253="OA",Cases!B253="Z"),Accounts!B$7,"")),CONCATENATE(IF(B253="EB",Accounts!B$9,""),IF(B253="EL",Accounts!B$10,""),IF(AND(B253="OA",Cases!B253="3"),Accounts!B$10,""),IF(AND(B253="OA",Cases!B253="Z"),Accounts!B$9,""))))</f>
        <v>KALOCZKAY JNÉ</v>
      </c>
      <c r="F253" s="5" t="str">
        <f>IF(Cases!C253="Q","0983731042101",IF(OR(Cases!C253="A",Cases!C253="E",Cases!C253="B",Cases!C253="K",Cases!C253="M"),CONCATENATE(IF(B253="EB",Accounts!C$7,""),IF(B253="EL",Accounts!C$8,""),IF(AND(B253="OA",Cases!B253="3"),Accounts!C$8,""),IF(AND(B253="OA",Cases!B253="Z"),Accounts!C$7,"")),CONCATENATE(IF(B253="EB",Accounts!C$9,""),IF(B253="EL",Accounts!C$10,""),IF(AND(B253="OA",Cases!B253="3"),Accounts!C$10,""),IF(AND(B253="OA",Cases!B253="Z"),Accounts!C$9,""))))</f>
        <v>0002G94287100</v>
      </c>
      <c r="G253" t="s">
        <v>17</v>
      </c>
      <c r="H253" s="5" t="str">
        <f t="shared" si="16"/>
        <v>KALOCZKAY JNÉ</v>
      </c>
      <c r="I253" t="s">
        <v>18</v>
      </c>
      <c r="J253" t="str">
        <f t="shared" si="17"/>
        <v>EBNGOA0000101252</v>
      </c>
      <c r="K253" t="str">
        <f t="shared" si="18"/>
        <v>EBNGOA0000101252</v>
      </c>
      <c r="L253" s="2" t="s">
        <v>22</v>
      </c>
      <c r="M253" s="2" t="str">
        <f>IF(OR(Cases!C253="A",Cases!C253="C",Cases!C253="G",Cases!C253="J",Cases!C253="O"),"DV","DA")</f>
        <v>DA</v>
      </c>
      <c r="N253" t="s">
        <v>1207</v>
      </c>
      <c r="O253" t="str">
        <f>IF(OR(Cases!C253="A",Cases!C253="B",Cases!C253="C",Cases!C253="E",Cases!C253="F",Cases!C253="I",Cases!C253="J",Cases!C253="K",Cases!C253="L",Cases!C253="Q"),"EUR","HUF")</f>
        <v>EUR</v>
      </c>
      <c r="P253" s="5" t="str">
        <f t="shared" si="19"/>
        <v>1.3</v>
      </c>
      <c r="Q253" t="str">
        <f>IF(Cases!I253="Y","INTC","")</f>
        <v/>
      </c>
      <c r="R253" t="str">
        <f>IF(OR(Cases!C253="K",Cases!C253="L"),IF(M253="DA",Accounts!B$1,CONCATENATE(
IF(B253="EB",Accounts!D$1,""
),IF(B253="EL",Accounts!F$1,""
),IF(AND(B253="OA",Cases!B253="3"),Accounts!F$1,""
),IF(AND(B253="OA",Cases!B253="Z"),Accounts!D$1,""
)
)
),IF(OR(Cases!C253="B",Cases!C253="I",Cases!C253="O",Cases!C253="J",Cases!C253="H"),IF(M253="DA",Accounts!B$4,CONCATENATE(
IF(B253="EB",Accounts!D$4,""
),IF(B253="EL",Accounts!F$4,""
),IF(AND(B253="OA",Cases!B253="3"),Accounts!F$4,""
),IF(AND(B253="OA",Cases!B253="Z"),Accounts!D$4,""
)
)
),IF(OR(Cases!C253="D",Cases!C253="G",Cases!C253="O",Cases!C253="H",Cases!C253="M",AND(Cases!D253="I",Cases!C253="C"),AND(Cases!D253="I",Cases!C253="F")),IF(M253="DA",Accounts!B$3,CONCATENATE(
IF(B253="EB",Accounts!D$3,""
),IF(B253="EL",Accounts!F$3,""
),IF(AND(B253="OA",Cases!B253="3"),Accounts!F$3,""
),IF(AND(B253="OA",Cases!B253="Z"),Accounts!D$3,""
)
)
),IF(M253="DA",Accounts!B$12,CONCATENATE(
IF(B253="EB",Accounts!D$12,""
),IF(B253="EL",Accounts!F$12,""
),IF(AND(B253="OA",Cases!B253="3"),Accounts!F$12,""
),IF(AND(B253="OA",Cases!B253="Z"),Accounts!D$12,""
)
)
)
)
))</f>
        <v>UPC Magyarország</v>
      </c>
      <c r="S253" t="str">
        <f>IF(OR(Cases!C253="K",Cases!C253="L"),IF(M253="DA",Accounts!C$1,CONCATENATE(
   IF(B253="EB",Accounts!E$1,""
   ),IF(B253="EL",Accounts!G$1,""
   ),IF(AND(B253="OA",Cases!B253="3"),Accounts!G$1,""
   ),IF(AND(B253="OA",Cases!B253="Z"),Accounts!E$1,""
   )
  )
 ),IF(OR(Cases!C253="B",Cases!C253="I",Cases!C253="O",Cases!C253="J",Cases!C253="H"),IF(M253="DA",Accounts!C$4,CONCATENATE(
   IF(B253="EB",Accounts!E$4,""
   ),IF(B253="EL",Accounts!G$4,""
   ),IF(AND(B253="OA",Cases!B253="3"),Accounts!G$4,""
   ),IF(AND(B253="OA",Cases!B253="Z"),Accounts!E$4,""
   )
  )
 ),IF(OR(Cases!C253="D",Cases!C253="G",Cases!C253="O",Cases!C253="H",Cases!C253="M",AND(Cases!D253="I",Cases!C253="C"),AND(Cases!D253="I",Cases!C253="F")),IF(M253="DA",Accounts!C$3,CONCATENATE(
   IF(B253="EB",Accounts!E$3,""
   ),IF(B253="EL",Accounts!G$3,""
   ),IF(AND(B253="OA",Cases!B253="3"),Accounts!G$3,""
   ),IF(AND(B253="OA",Cases!B253="Z"),Accounts!E$3,""
   )
  )
 ),IF(M253="DA",Accounts!C$12,CONCATENATE(
   IF(B253="EB",Accounts!E$12,""
   ),IF(B253="EL",Accounts!G$12,""
   ),IF(AND(B253="OA",Cases!B253="3"),Accounts!G$12,""
   ),IF(AND(B253="OA",Cases!B253="Z"),Accounts!E$12,""
   )
  )
 )
)
))</f>
        <v>HU78104100220021994330000100</v>
      </c>
      <c r="T253" t="str">
        <f>IF(Cases!F253="SHA","SLEV",IF(Cases!F253="OUR","DEBT",IF(Cases!F253="BEN","CRED","")))</f>
        <v/>
      </c>
      <c r="U253" s="5" t="str">
        <f>IF(Cases!H253="N","Instrukciók","")</f>
        <v>Instrukciók</v>
      </c>
      <c r="V253" s="5" t="str">
        <f>IF(Cases!E253="I","URGP","")</f>
        <v/>
      </c>
      <c r="W253" t="str">
        <f>Cases!L253</f>
        <v>Közl-132-OpenApi Lakossági-KötelezettSzla HUF-FCY-Bankon belüli átutalás-Konverziós-KöltsVis Nincs</v>
      </c>
    </row>
    <row r="254" spans="1:23" x14ac:dyDescent="0.3">
      <c r="A254" t="str">
        <f>CONCATENATE(IF(B254="EB",CONCATENATE(IF(Cases!B254&lt;&gt;"7","EBNG","EBNL"),TEXT(Refszámok!$B$1+ROW()-2,"000000000000")),""),IF(B254="EL",CONCATENATE("E",TEXT(Refszámok!$B$2+ROW()-2,"0000000000"),"00001"),""),IF(B254="OA",CONCATENATE("EBNGOA",TEXT(Refszámok!$B$3+ROW()-2,"0000000000")),""))</f>
        <v>EBNGOA0000101253</v>
      </c>
      <c r="B254" t="str">
        <f>CONCATENATE(IF(Cases!B254="E","EL",""),IF(Cases!B254="B","EB",""),IF(Cases!B254="Q","EB",""),IF(Cases!B254="7","EB",""),IF(Cases!B254="Z","OA",""),IF(Cases!B254="3","OA",""))</f>
        <v>OA</v>
      </c>
      <c r="C254" t="str">
        <f t="shared" si="15"/>
        <v>EBNGOA0000101253</v>
      </c>
      <c r="D254" t="str">
        <f>IF(Cases!K254="Y","2018-11-10","")</f>
        <v/>
      </c>
      <c r="E254" s="5" t="str">
        <f>IF(Cases!C254="Q","BANKKÁRTYA ELSZ",IF(OR(Cases!C254="A",Cases!C254="E",Cases!C254="B",Cases!C254="K",Cases!C254="M"),CONCATENATE(IF(B254="EB",Accounts!B$7,""),IF(B254="EL",Accounts!B$8,""),IF(AND(B254="OA",Cases!B254="3"),Accounts!B$8,""),IF(AND(B254="OA",Cases!B254="Z"),Accounts!B$7,"")),CONCATENATE(IF(B254="EB",Accounts!B$9,""),IF(B254="EL",Accounts!B$10,""),IF(AND(B254="OA",Cases!B254="3"),Accounts!B$10,""),IF(AND(B254="OA",Cases!B254="Z"),Accounts!B$9,""))))</f>
        <v>KALOCZKAY JNÉ</v>
      </c>
      <c r="F254" s="5" t="str">
        <f>IF(Cases!C254="Q","0983731042101",IF(OR(Cases!C254="A",Cases!C254="E",Cases!C254="B",Cases!C254="K",Cases!C254="M"),CONCATENATE(IF(B254="EB",Accounts!C$7,""),IF(B254="EL",Accounts!C$8,""),IF(AND(B254="OA",Cases!B254="3"),Accounts!C$8,""),IF(AND(B254="OA",Cases!B254="Z"),Accounts!C$7,"")),CONCATENATE(IF(B254="EB",Accounts!C$9,""),IF(B254="EL",Accounts!C$10,""),IF(AND(B254="OA",Cases!B254="3"),Accounts!C$10,""),IF(AND(B254="OA",Cases!B254="Z"),Accounts!C$9,""))))</f>
        <v>0002G94287100</v>
      </c>
      <c r="G254" t="s">
        <v>17</v>
      </c>
      <c r="H254" s="5" t="str">
        <f t="shared" si="16"/>
        <v>KALOCZKAY JNÉ</v>
      </c>
      <c r="I254" t="s">
        <v>18</v>
      </c>
      <c r="J254" t="str">
        <f t="shared" si="17"/>
        <v>EBNGOA0000101253</v>
      </c>
      <c r="K254" t="str">
        <f t="shared" si="18"/>
        <v>EBNGOA0000101253</v>
      </c>
      <c r="L254" s="2" t="s">
        <v>22</v>
      </c>
      <c r="M254" s="2" t="str">
        <f>IF(OR(Cases!C254="A",Cases!C254="C",Cases!C254="G",Cases!C254="J",Cases!C254="O"),"DV","DA")</f>
        <v>DV</v>
      </c>
      <c r="N254" t="s">
        <v>1207</v>
      </c>
      <c r="O254" t="str">
        <f>IF(OR(Cases!C254="A",Cases!C254="B",Cases!C254="C",Cases!C254="E",Cases!C254="F",Cases!C254="I",Cases!C254="J",Cases!C254="K",Cases!C254="L",Cases!C254="Q"),"EUR","HUF")</f>
        <v>EUR</v>
      </c>
      <c r="P254" s="5" t="str">
        <f t="shared" si="19"/>
        <v>1.3</v>
      </c>
      <c r="Q254" t="str">
        <f>IF(Cases!I254="Y","INTC","")</f>
        <v/>
      </c>
      <c r="R254" t="str">
        <f>IF(OR(Cases!C254="K",Cases!C254="L"),IF(M254="DA",Accounts!B$1,CONCATENATE(
IF(B254="EB",Accounts!D$1,""
),IF(B254="EL",Accounts!F$1,""
),IF(AND(B254="OA",Cases!B254="3"),Accounts!F$1,""
),IF(AND(B254="OA",Cases!B254="Z"),Accounts!D$1,""
)
)
),IF(OR(Cases!C254="B",Cases!C254="I",Cases!C254="O",Cases!C254="J",Cases!C254="H"),IF(M254="DA",Accounts!B$4,CONCATENATE(
IF(B254="EB",Accounts!D$4,""
),IF(B254="EL",Accounts!F$4,""
),IF(AND(B254="OA",Cases!B254="3"),Accounts!F$4,""
),IF(AND(B254="OA",Cases!B254="Z"),Accounts!D$4,""
)
)
),IF(OR(Cases!C254="D",Cases!C254="G",Cases!C254="O",Cases!C254="H",Cases!C254="M",AND(Cases!D254="I",Cases!C254="C"),AND(Cases!D254="I",Cases!C254="F")),IF(M254="DA",Accounts!B$3,CONCATENATE(
IF(B254="EB",Accounts!D$3,""
),IF(B254="EL",Accounts!F$3,""
),IF(AND(B254="OA",Cases!B254="3"),Accounts!F$3,""
),IF(AND(B254="OA",Cases!B254="Z"),Accounts!D$3,""
)
)
),IF(M254="DA",Accounts!B$12,CONCATENATE(
IF(B254="EB",Accounts!D$12,""
),IF(B254="EL",Accounts!F$12,""
),IF(AND(B254="OA",Cases!B254="3"),Accounts!F$12,""
),IF(AND(B254="OA",Cases!B254="Z"),Accounts!D$12,""
)
)
)
)
))</f>
        <v>KALOCZKAY JNÉ EUR</v>
      </c>
      <c r="S254" t="str">
        <f>IF(OR(Cases!C254="K",Cases!C254="L"),IF(M254="DA",Accounts!C$1,CONCATENATE(
   IF(B254="EB",Accounts!E$1,""
   ),IF(B254="EL",Accounts!G$1,""
   ),IF(AND(B254="OA",Cases!B254="3"),Accounts!G$1,""
   ),IF(AND(B254="OA",Cases!B254="Z"),Accounts!E$1,""
   )
  )
 ),IF(OR(Cases!C254="B",Cases!C254="I",Cases!C254="O",Cases!C254="J",Cases!C254="H"),IF(M254="DA",Accounts!C$4,CONCATENATE(
   IF(B254="EB",Accounts!E$4,""
   ),IF(B254="EL",Accounts!G$4,""
   ),IF(AND(B254="OA",Cases!B254="3"),Accounts!G$4,""
   ),IF(AND(B254="OA",Cases!B254="Z"),Accounts!E$4,""
   )
  )
 ),IF(OR(Cases!C254="D",Cases!C254="G",Cases!C254="O",Cases!C254="H",Cases!C254="M",AND(Cases!D254="I",Cases!C254="C"),AND(Cases!D254="I",Cases!C254="F")),IF(M254="DA",Accounts!C$3,CONCATENATE(
   IF(B254="EB",Accounts!E$3,""
   ),IF(B254="EL",Accounts!G$3,""
   ),IF(AND(B254="OA",Cases!B254="3"),Accounts!G$3,""
   ),IF(AND(B254="OA",Cases!B254="Z"),Accounts!E$3,""
   )
  )
 ),IF(M254="DA",Accounts!C$12,CONCATENATE(
   IF(B254="EB",Accounts!E$12,""
   ),IF(B254="EL",Accounts!G$12,""
   ),IF(AND(B254="OA",Cases!B254="3"),Accounts!G$12,""
   ),IF(AND(B254="OA",Cases!B254="Z"),Accounts!E$12,""
   )
  )
 )
)
))</f>
        <v>HU06104000237157525056551039</v>
      </c>
      <c r="T254" t="str">
        <f>IF(Cases!F254="SHA","SLEV",IF(Cases!F254="OUR","DEBT",IF(Cases!F254="BEN","CRED","")))</f>
        <v/>
      </c>
      <c r="U254" s="5" t="str">
        <f>IF(Cases!H254="N","Instrukciók","")</f>
        <v>Instrukciók</v>
      </c>
      <c r="V254" s="5" t="str">
        <f>IF(Cases!E254="I","URGP","")</f>
        <v>URGP</v>
      </c>
      <c r="W254" t="str">
        <f>Cases!L254</f>
        <v>Közl-14C-OpenApi Lakossági-KötelezettSzla HUF-FCY-EQ átvezetés-Konverziós-Sürgős/AzonKonv-KöltsVis Nincs</v>
      </c>
    </row>
    <row r="255" spans="1:23" x14ac:dyDescent="0.3">
      <c r="A255" t="str">
        <f>CONCATENATE(IF(B255="EB",CONCATENATE(IF(Cases!B255&lt;&gt;"7","EBNG","EBNL"),TEXT(Refszámok!$B$1+ROW()-2,"000000000000")),""),IF(B255="EL",CONCATENATE("E",TEXT(Refszámok!$B$2+ROW()-2,"0000000000"),"00001"),""),IF(B255="OA",CONCATENATE("EBNGOA",TEXT(Refszámok!$B$3+ROW()-2,"0000000000")),""))</f>
        <v>EBNGOA0000101254</v>
      </c>
      <c r="B255" t="str">
        <f>CONCATENATE(IF(Cases!B255="E","EL",""),IF(Cases!B255="B","EB",""),IF(Cases!B255="Q","EB",""),IF(Cases!B255="7","EB",""),IF(Cases!B255="Z","OA",""),IF(Cases!B255="3","OA",""))</f>
        <v>OA</v>
      </c>
      <c r="C255" t="str">
        <f t="shared" si="15"/>
        <v>EBNGOA0000101254</v>
      </c>
      <c r="D255" t="str">
        <f>IF(Cases!K255="Y","2018-11-10","")</f>
        <v/>
      </c>
      <c r="E255" s="5" t="str">
        <f>IF(Cases!C255="Q","BANKKÁRTYA ELSZ",IF(OR(Cases!C255="A",Cases!C255="E",Cases!C255="B",Cases!C255="K",Cases!C255="M"),CONCATENATE(IF(B255="EB",Accounts!B$7,""),IF(B255="EL",Accounts!B$8,""),IF(AND(B255="OA",Cases!B255="3"),Accounts!B$8,""),IF(AND(B255="OA",Cases!B255="Z"),Accounts!B$7,"")),CONCATENATE(IF(B255="EB",Accounts!B$9,""),IF(B255="EL",Accounts!B$10,""),IF(AND(B255="OA",Cases!B255="3"),Accounts!B$10,""),IF(AND(B255="OA",Cases!B255="Z"),Accounts!B$9,""))))</f>
        <v>KALOCZKAY JNÉ</v>
      </c>
      <c r="F255" s="5" t="str">
        <f>IF(Cases!C255="Q","0983731042101",IF(OR(Cases!C255="A",Cases!C255="E",Cases!C255="B",Cases!C255="K",Cases!C255="M"),CONCATENATE(IF(B255="EB",Accounts!C$7,""),IF(B255="EL",Accounts!C$8,""),IF(AND(B255="OA",Cases!B255="3"),Accounts!C$8,""),IF(AND(B255="OA",Cases!B255="Z"),Accounts!C$7,"")),CONCATENATE(IF(B255="EB",Accounts!C$9,""),IF(B255="EL",Accounts!C$10,""),IF(AND(B255="OA",Cases!B255="3"),Accounts!C$10,""),IF(AND(B255="OA",Cases!B255="Z"),Accounts!C$9,""))))</f>
        <v>0002G94287100</v>
      </c>
      <c r="G255" t="s">
        <v>17</v>
      </c>
      <c r="H255" s="5" t="str">
        <f t="shared" si="16"/>
        <v>KALOCZKAY JNÉ</v>
      </c>
      <c r="I255" t="s">
        <v>18</v>
      </c>
      <c r="J255" t="str">
        <f t="shared" si="17"/>
        <v>EBNGOA0000101254</v>
      </c>
      <c r="K255" t="str">
        <f t="shared" si="18"/>
        <v>EBNGOA0000101254</v>
      </c>
      <c r="L255" s="2" t="s">
        <v>22</v>
      </c>
      <c r="M255" s="2" t="str">
        <f>IF(OR(Cases!C255="A",Cases!C255="C",Cases!C255="G",Cases!C255="J",Cases!C255="O"),"DV","DA")</f>
        <v>DV</v>
      </c>
      <c r="N255" t="s">
        <v>1207</v>
      </c>
      <c r="O255" t="str">
        <f>IF(OR(Cases!C255="A",Cases!C255="B",Cases!C255="C",Cases!C255="E",Cases!C255="F",Cases!C255="I",Cases!C255="J",Cases!C255="K",Cases!C255="L",Cases!C255="Q"),"EUR","HUF")</f>
        <v>EUR</v>
      </c>
      <c r="P255" s="5" t="str">
        <f t="shared" si="19"/>
        <v>1.3</v>
      </c>
      <c r="Q255" t="str">
        <f>IF(Cases!I255="Y","INTC","")</f>
        <v/>
      </c>
      <c r="R255" t="str">
        <f>IF(OR(Cases!C255="K",Cases!C255="L"),IF(M255="DA",Accounts!B$1,CONCATENATE(
IF(B255="EB",Accounts!D$1,""
),IF(B255="EL",Accounts!F$1,""
),IF(AND(B255="OA",Cases!B255="3"),Accounts!F$1,""
),IF(AND(B255="OA",Cases!B255="Z"),Accounts!D$1,""
)
)
),IF(OR(Cases!C255="B",Cases!C255="I",Cases!C255="O",Cases!C255="J",Cases!C255="H"),IF(M255="DA",Accounts!B$4,CONCATENATE(
IF(B255="EB",Accounts!D$4,""
),IF(B255="EL",Accounts!F$4,""
),IF(AND(B255="OA",Cases!B255="3"),Accounts!F$4,""
),IF(AND(B255="OA",Cases!B255="Z"),Accounts!D$4,""
)
)
),IF(OR(Cases!C255="D",Cases!C255="G",Cases!C255="O",Cases!C255="H",Cases!C255="M",AND(Cases!D255="I",Cases!C255="C"),AND(Cases!D255="I",Cases!C255="F")),IF(M255="DA",Accounts!B$3,CONCATENATE(
IF(B255="EB",Accounts!D$3,""
),IF(B255="EL",Accounts!F$3,""
),IF(AND(B255="OA",Cases!B255="3"),Accounts!F$3,""
),IF(AND(B255="OA",Cases!B255="Z"),Accounts!D$3,""
)
)
),IF(M255="DA",Accounts!B$12,CONCATENATE(
IF(B255="EB",Accounts!D$12,""
),IF(B255="EL",Accounts!F$12,""
),IF(AND(B255="OA",Cases!B255="3"),Accounts!F$12,""
),IF(AND(B255="OA",Cases!B255="Z"),Accounts!D$12,""
)
)
)
)
))</f>
        <v>KALOCZKAY JNÉ EUR</v>
      </c>
      <c r="S255" t="str">
        <f>IF(OR(Cases!C255="K",Cases!C255="L"),IF(M255="DA",Accounts!C$1,CONCATENATE(
   IF(B255="EB",Accounts!E$1,""
   ),IF(B255="EL",Accounts!G$1,""
   ),IF(AND(B255="OA",Cases!B255="3"),Accounts!G$1,""
   ),IF(AND(B255="OA",Cases!B255="Z"),Accounts!E$1,""
   )
  )
 ),IF(OR(Cases!C255="B",Cases!C255="I",Cases!C255="O",Cases!C255="J",Cases!C255="H"),IF(M255="DA",Accounts!C$4,CONCATENATE(
   IF(B255="EB",Accounts!E$4,""
   ),IF(B255="EL",Accounts!G$4,""
   ),IF(AND(B255="OA",Cases!B255="3"),Accounts!G$4,""
   ),IF(AND(B255="OA",Cases!B255="Z"),Accounts!E$4,""
   )
  )
 ),IF(OR(Cases!C255="D",Cases!C255="G",Cases!C255="O",Cases!C255="H",Cases!C255="M",AND(Cases!D255="I",Cases!C255="C"),AND(Cases!D255="I",Cases!C255="F")),IF(M255="DA",Accounts!C$3,CONCATENATE(
   IF(B255="EB",Accounts!E$3,""
   ),IF(B255="EL",Accounts!G$3,""
   ),IF(AND(B255="OA",Cases!B255="3"),Accounts!G$3,""
   ),IF(AND(B255="OA",Cases!B255="Z"),Accounts!E$3,""
   )
  )
 ),IF(M255="DA",Accounts!C$12,CONCATENATE(
   IF(B255="EB",Accounts!E$12,""
   ),IF(B255="EL",Accounts!G$12,""
   ),IF(AND(B255="OA",Cases!B255="3"),Accounts!G$12,""
   ),IF(AND(B255="OA",Cases!B255="Z"),Accounts!E$12,""
   )
  )
 )
)
))</f>
        <v>HU06104000237157525056551039</v>
      </c>
      <c r="T255" t="str">
        <f>IF(Cases!F255="SHA","SLEV",IF(Cases!F255="OUR","DEBT",IF(Cases!F255="BEN","CRED","")))</f>
        <v/>
      </c>
      <c r="U255" s="5" t="str">
        <f>IF(Cases!H255="N","Instrukciók","")</f>
        <v>Instrukciók</v>
      </c>
      <c r="V255" s="5" t="str">
        <f>IF(Cases!E255="I","URGP","")</f>
        <v/>
      </c>
      <c r="W255" t="str">
        <f>Cases!L255</f>
        <v>Közl-14C-OpenApi Lakossági-KötelezettSzla HUF-FCY-EQ átvezetés-Konverziós-KöltsVis Nincs</v>
      </c>
    </row>
    <row r="256" spans="1:23" x14ac:dyDescent="0.3">
      <c r="A256" t="str">
        <f>CONCATENATE(IF(B256="EB",CONCATENATE(IF(Cases!B256&lt;&gt;"7","EBNG","EBNL"),TEXT(Refszámok!$B$1+ROW()-2,"000000000000")),""),IF(B256="EL",CONCATENATE("E",TEXT(Refszámok!$B$2+ROW()-2,"0000000000"),"00001"),""),IF(B256="OA",CONCATENATE("EBNGOA",TEXT(Refszámok!$B$3+ROW()-2,"0000000000")),""))</f>
        <v>EBNGOA0000101255</v>
      </c>
      <c r="B256" t="str">
        <f>CONCATENATE(IF(Cases!B256="E","EL",""),IF(Cases!B256="B","EB",""),IF(Cases!B256="Q","EB",""),IF(Cases!B256="7","EB",""),IF(Cases!B256="Z","OA",""),IF(Cases!B256="3","OA",""))</f>
        <v>OA</v>
      </c>
      <c r="C256" t="str">
        <f t="shared" si="15"/>
        <v>EBNGOA0000101255</v>
      </c>
      <c r="D256" t="str">
        <f>IF(Cases!K256="Y","2018-11-10","")</f>
        <v/>
      </c>
      <c r="E256" s="5" t="str">
        <f>IF(Cases!C256="Q","BANKKÁRTYA ELSZ",IF(OR(Cases!C256="A",Cases!C256="E",Cases!C256="B",Cases!C256="K",Cases!C256="M"),CONCATENATE(IF(B256="EB",Accounts!B$7,""),IF(B256="EL",Accounts!B$8,""),IF(AND(B256="OA",Cases!B256="3"),Accounts!B$8,""),IF(AND(B256="OA",Cases!B256="Z"),Accounts!B$7,"")),CONCATENATE(IF(B256="EB",Accounts!B$9,""),IF(B256="EL",Accounts!B$10,""),IF(AND(B256="OA",Cases!B256="3"),Accounts!B$10,""),IF(AND(B256="OA",Cases!B256="Z"),Accounts!B$9,""))))</f>
        <v>KALOCZKAY JNÉ</v>
      </c>
      <c r="F256" s="5" t="str">
        <f>IF(Cases!C256="Q","0983731042101",IF(OR(Cases!C256="A",Cases!C256="E",Cases!C256="B",Cases!C256="K",Cases!C256="M"),CONCATENATE(IF(B256="EB",Accounts!C$7,""),IF(B256="EL",Accounts!C$8,""),IF(AND(B256="OA",Cases!B256="3"),Accounts!C$8,""),IF(AND(B256="OA",Cases!B256="Z"),Accounts!C$7,"")),CONCATENATE(IF(B256="EB",Accounts!C$9,""),IF(B256="EL",Accounts!C$10,""),IF(AND(B256="OA",Cases!B256="3"),Accounts!C$10,""),IF(AND(B256="OA",Cases!B256="Z"),Accounts!C$9,""))))</f>
        <v>0002G94287100</v>
      </c>
      <c r="G256" t="s">
        <v>17</v>
      </c>
      <c r="H256" s="5" t="str">
        <f t="shared" si="16"/>
        <v>KALOCZKAY JNÉ</v>
      </c>
      <c r="I256" t="s">
        <v>18</v>
      </c>
      <c r="J256" t="str">
        <f t="shared" si="17"/>
        <v>EBNGOA0000101255</v>
      </c>
      <c r="K256" t="str">
        <f t="shared" si="18"/>
        <v>EBNGOA0000101255</v>
      </c>
      <c r="L256" s="2" t="s">
        <v>22</v>
      </c>
      <c r="M256" s="2" t="str">
        <f>IF(OR(Cases!C256="A",Cases!C256="C",Cases!C256="G",Cases!C256="J",Cases!C256="O"),"DV","DA")</f>
        <v>DA</v>
      </c>
      <c r="N256" t="s">
        <v>1207</v>
      </c>
      <c r="O256" t="str">
        <f>IF(OR(Cases!C256="A",Cases!C256="B",Cases!C256="C",Cases!C256="E",Cases!C256="F",Cases!C256="I",Cases!C256="J",Cases!C256="K",Cases!C256="L",Cases!C256="Q"),"EUR","HUF")</f>
        <v>EUR</v>
      </c>
      <c r="P256" s="5" t="str">
        <f t="shared" si="19"/>
        <v>1.3</v>
      </c>
      <c r="Q256" t="str">
        <f>IF(Cases!I256="Y","INTC","")</f>
        <v/>
      </c>
      <c r="R256" t="str">
        <f>IF(OR(Cases!C256="K",Cases!C256="L"),IF(M256="DA",Accounts!B$1,CONCATENATE(
IF(B256="EB",Accounts!D$1,""
),IF(B256="EL",Accounts!F$1,""
),IF(AND(B256="OA",Cases!B256="3"),Accounts!F$1,""
),IF(AND(B256="OA",Cases!B256="Z"),Accounts!D$1,""
)
)
),IF(OR(Cases!C256="B",Cases!C256="I",Cases!C256="O",Cases!C256="J",Cases!C256="H"),IF(M256="DA",Accounts!B$4,CONCATENATE(
IF(B256="EB",Accounts!D$4,""
),IF(B256="EL",Accounts!F$4,""
),IF(AND(B256="OA",Cases!B256="3"),Accounts!F$4,""
),IF(AND(B256="OA",Cases!B256="Z"),Accounts!D$4,""
)
)
),IF(OR(Cases!C256="D",Cases!C256="G",Cases!C256="O",Cases!C256="H",Cases!C256="M",AND(Cases!D256="I",Cases!C256="C"),AND(Cases!D256="I",Cases!C256="F")),IF(M256="DA",Accounts!B$3,CONCATENATE(
IF(B256="EB",Accounts!D$3,""
),IF(B256="EL",Accounts!F$3,""
),IF(AND(B256="OA",Cases!B256="3"),Accounts!F$3,""
),IF(AND(B256="OA",Cases!B256="Z"),Accounts!D$3,""
)
)
),IF(M256="DA",Accounts!B$12,CONCATENATE(
IF(B256="EB",Accounts!D$12,""
),IF(B256="EL",Accounts!F$12,""
),IF(AND(B256="OA",Cases!B256="3"),Accounts!F$12,""
),IF(AND(B256="OA",Cases!B256="Z"),Accounts!D$12,""
)
)
)
)
))</f>
        <v>SZIKSZAI TAMARA EUR</v>
      </c>
      <c r="S256" t="str">
        <f>IF(OR(Cases!C256="K",Cases!C256="L"),IF(M256="DA",Accounts!C$1,CONCATENATE(
   IF(B256="EB",Accounts!E$1,""
   ),IF(B256="EL",Accounts!G$1,""
   ),IF(AND(B256="OA",Cases!B256="3"),Accounts!G$1,""
   ),IF(AND(B256="OA",Cases!B256="Z"),Accounts!E$1,""
   )
  )
 ),IF(OR(Cases!C256="B",Cases!C256="I",Cases!C256="O",Cases!C256="J",Cases!C256="H"),IF(M256="DA",Accounts!C$4,CONCATENATE(
   IF(B256="EB",Accounts!E$4,""
   ),IF(B256="EL",Accounts!G$4,""
   ),IF(AND(B256="OA",Cases!B256="3"),Accounts!G$4,""
   ),IF(AND(B256="OA",Cases!B256="Z"),Accounts!E$4,""
   )
  )
 ),IF(OR(Cases!C256="D",Cases!C256="G",Cases!C256="O",Cases!C256="H",Cases!C256="M",AND(Cases!D256="I",Cases!C256="C"),AND(Cases!D256="I",Cases!C256="F")),IF(M256="DA",Accounts!C$3,CONCATENATE(
   IF(B256="EB",Accounts!E$3,""
   ),IF(B256="EL",Accounts!G$3,""
   ),IF(AND(B256="OA",Cases!B256="3"),Accounts!G$3,""
   ),IF(AND(B256="OA",Cases!B256="Z"),Accounts!E$3,""
   )
  )
 ),IF(M256="DA",Accounts!C$12,CONCATENATE(
   IF(B256="EB",Accounts!E$12,""
   ),IF(B256="EL",Accounts!G$12,""
   ),IF(AND(B256="OA",Cases!B256="3"),Accounts!G$12,""
   ),IF(AND(B256="OA",Cases!B256="Z"),Accounts!E$12,""
   )
  )
 )
)
))</f>
        <v>HU46104000237157565454551017</v>
      </c>
      <c r="T256" t="str">
        <f>IF(Cases!F256="SHA","SLEV",IF(Cases!F256="OUR","DEBT",IF(Cases!F256="BEN","CRED","")))</f>
        <v/>
      </c>
      <c r="U256" s="5" t="str">
        <f>IF(Cases!H256="N","Instrukciók","")</f>
        <v>Instrukciók</v>
      </c>
      <c r="V256" s="5" t="str">
        <f>IF(Cases!E256="I","URGP","")</f>
        <v>URGP</v>
      </c>
      <c r="W256" t="str">
        <f>Cases!L256</f>
        <v>Közl-14D-OpenApi Lakossági-KötelezettSzla HUF-FCY-EQ átutalás-Konverziós-Sürgős/AzonKonv-KöltsVis Nincs</v>
      </c>
    </row>
    <row r="257" spans="1:23" x14ac:dyDescent="0.3">
      <c r="A257" t="str">
        <f>CONCATENATE(IF(B257="EB",CONCATENATE(IF(Cases!B257&lt;&gt;"7","EBNG","EBNL"),TEXT(Refszámok!$B$1+ROW()-2,"000000000000")),""),IF(B257="EL",CONCATENATE("E",TEXT(Refszámok!$B$2+ROW()-2,"0000000000"),"00001"),""),IF(B257="OA",CONCATENATE("EBNGOA",TEXT(Refszámok!$B$3+ROW()-2,"0000000000")),""))</f>
        <v>EBNGOA0000101256</v>
      </c>
      <c r="B257" t="str">
        <f>CONCATENATE(IF(Cases!B257="E","EL",""),IF(Cases!B257="B","EB",""),IF(Cases!B257="Q","EB",""),IF(Cases!B257="7","EB",""),IF(Cases!B257="Z","OA",""),IF(Cases!B257="3","OA",""))</f>
        <v>OA</v>
      </c>
      <c r="C257" t="str">
        <f t="shared" si="15"/>
        <v>EBNGOA0000101256</v>
      </c>
      <c r="D257" t="str">
        <f>IF(Cases!K257="Y","2018-11-10","")</f>
        <v/>
      </c>
      <c r="E257" s="5" t="str">
        <f>IF(Cases!C257="Q","BANKKÁRTYA ELSZ",IF(OR(Cases!C257="A",Cases!C257="E",Cases!C257="B",Cases!C257="K",Cases!C257="M"),CONCATENATE(IF(B257="EB",Accounts!B$7,""),IF(B257="EL",Accounts!B$8,""),IF(AND(B257="OA",Cases!B257="3"),Accounts!B$8,""),IF(AND(B257="OA",Cases!B257="Z"),Accounts!B$7,"")),CONCATENATE(IF(B257="EB",Accounts!B$9,""),IF(B257="EL",Accounts!B$10,""),IF(AND(B257="OA",Cases!B257="3"),Accounts!B$10,""),IF(AND(B257="OA",Cases!B257="Z"),Accounts!B$9,""))))</f>
        <v>KALOCZKAY JNÉ</v>
      </c>
      <c r="F257" s="5" t="str">
        <f>IF(Cases!C257="Q","0983731042101",IF(OR(Cases!C257="A",Cases!C257="E",Cases!C257="B",Cases!C257="K",Cases!C257="M"),CONCATENATE(IF(B257="EB",Accounts!C$7,""),IF(B257="EL",Accounts!C$8,""),IF(AND(B257="OA",Cases!B257="3"),Accounts!C$8,""),IF(AND(B257="OA",Cases!B257="Z"),Accounts!C$7,"")),CONCATENATE(IF(B257="EB",Accounts!C$9,""),IF(B257="EL",Accounts!C$10,""),IF(AND(B257="OA",Cases!B257="3"),Accounts!C$10,""),IF(AND(B257="OA",Cases!B257="Z"),Accounts!C$9,""))))</f>
        <v>0002G94287100</v>
      </c>
      <c r="G257" t="s">
        <v>17</v>
      </c>
      <c r="H257" s="5" t="str">
        <f t="shared" si="16"/>
        <v>KALOCZKAY JNÉ</v>
      </c>
      <c r="I257" t="s">
        <v>18</v>
      </c>
      <c r="J257" t="str">
        <f t="shared" si="17"/>
        <v>EBNGOA0000101256</v>
      </c>
      <c r="K257" t="str">
        <f t="shared" si="18"/>
        <v>EBNGOA0000101256</v>
      </c>
      <c r="L257" s="2" t="s">
        <v>22</v>
      </c>
      <c r="M257" s="2" t="str">
        <f>IF(OR(Cases!C257="A",Cases!C257="C",Cases!C257="G",Cases!C257="J",Cases!C257="O"),"DV","DA")</f>
        <v>DA</v>
      </c>
      <c r="N257" t="s">
        <v>1207</v>
      </c>
      <c r="O257" t="str">
        <f>IF(OR(Cases!C257="A",Cases!C257="B",Cases!C257="C",Cases!C257="E",Cases!C257="F",Cases!C257="I",Cases!C257="J",Cases!C257="K",Cases!C257="L",Cases!C257="Q"),"EUR","HUF")</f>
        <v>EUR</v>
      </c>
      <c r="P257" s="5" t="str">
        <f t="shared" si="19"/>
        <v>1.3</v>
      </c>
      <c r="Q257" t="str">
        <f>IF(Cases!I257="Y","INTC","")</f>
        <v/>
      </c>
      <c r="R257" t="str">
        <f>IF(OR(Cases!C257="K",Cases!C257="L"),IF(M257="DA",Accounts!B$1,CONCATENATE(
IF(B257="EB",Accounts!D$1,""
),IF(B257="EL",Accounts!F$1,""
),IF(AND(B257="OA",Cases!B257="3"),Accounts!F$1,""
),IF(AND(B257="OA",Cases!B257="Z"),Accounts!D$1,""
)
)
),IF(OR(Cases!C257="B",Cases!C257="I",Cases!C257="O",Cases!C257="J",Cases!C257="H"),IF(M257="DA",Accounts!B$4,CONCATENATE(
IF(B257="EB",Accounts!D$4,""
),IF(B257="EL",Accounts!F$4,""
),IF(AND(B257="OA",Cases!B257="3"),Accounts!F$4,""
),IF(AND(B257="OA",Cases!B257="Z"),Accounts!D$4,""
)
)
),IF(OR(Cases!C257="D",Cases!C257="G",Cases!C257="O",Cases!C257="H",Cases!C257="M",AND(Cases!D257="I",Cases!C257="C"),AND(Cases!D257="I",Cases!C257="F")),IF(M257="DA",Accounts!B$3,CONCATENATE(
IF(B257="EB",Accounts!D$3,""
),IF(B257="EL",Accounts!F$3,""
),IF(AND(B257="OA",Cases!B257="3"),Accounts!F$3,""
),IF(AND(B257="OA",Cases!B257="Z"),Accounts!D$3,""
)
)
),IF(M257="DA",Accounts!B$12,CONCATENATE(
IF(B257="EB",Accounts!D$12,""
),IF(B257="EL",Accounts!F$12,""
),IF(AND(B257="OA",Cases!B257="3"),Accounts!F$12,""
),IF(AND(B257="OA",Cases!B257="Z"),Accounts!D$12,""
)
)
)
)
))</f>
        <v>SZIKSZAI TAMARA EUR</v>
      </c>
      <c r="S257" t="str">
        <f>IF(OR(Cases!C257="K",Cases!C257="L"),IF(M257="DA",Accounts!C$1,CONCATENATE(
   IF(B257="EB",Accounts!E$1,""
   ),IF(B257="EL",Accounts!G$1,""
   ),IF(AND(B257="OA",Cases!B257="3"),Accounts!G$1,""
   ),IF(AND(B257="OA",Cases!B257="Z"),Accounts!E$1,""
   )
  )
 ),IF(OR(Cases!C257="B",Cases!C257="I",Cases!C257="O",Cases!C257="J",Cases!C257="H"),IF(M257="DA",Accounts!C$4,CONCATENATE(
   IF(B257="EB",Accounts!E$4,""
   ),IF(B257="EL",Accounts!G$4,""
   ),IF(AND(B257="OA",Cases!B257="3"),Accounts!G$4,""
   ),IF(AND(B257="OA",Cases!B257="Z"),Accounts!E$4,""
   )
  )
 ),IF(OR(Cases!C257="D",Cases!C257="G",Cases!C257="O",Cases!C257="H",Cases!C257="M",AND(Cases!D257="I",Cases!C257="C"),AND(Cases!D257="I",Cases!C257="F")),IF(M257="DA",Accounts!C$3,CONCATENATE(
   IF(B257="EB",Accounts!E$3,""
   ),IF(B257="EL",Accounts!G$3,""
   ),IF(AND(B257="OA",Cases!B257="3"),Accounts!G$3,""
   ),IF(AND(B257="OA",Cases!B257="Z"),Accounts!E$3,""
   )
  )
 ),IF(M257="DA",Accounts!C$12,CONCATENATE(
   IF(B257="EB",Accounts!E$12,""
   ),IF(B257="EL",Accounts!G$12,""
   ),IF(AND(B257="OA",Cases!B257="3"),Accounts!G$12,""
   ),IF(AND(B257="OA",Cases!B257="Z"),Accounts!E$12,""
   )
  )
 )
)
))</f>
        <v>HU46104000237157565454551017</v>
      </c>
      <c r="T257" t="str">
        <f>IF(Cases!F257="SHA","SLEV",IF(Cases!F257="OUR","DEBT",IF(Cases!F257="BEN","CRED","")))</f>
        <v/>
      </c>
      <c r="U257" s="5" t="str">
        <f>IF(Cases!H257="N","Instrukciók","")</f>
        <v>Instrukciók</v>
      </c>
      <c r="V257" s="5" t="str">
        <f>IF(Cases!E257="I","URGP","")</f>
        <v/>
      </c>
      <c r="W257" t="str">
        <f>Cases!L257</f>
        <v>Közl-14D-OpenApi Lakossági-KötelezettSzla HUF-FCY-EQ átutalás-Konverziós-KöltsVis Nincs</v>
      </c>
    </row>
    <row r="258" spans="1:23" x14ac:dyDescent="0.3">
      <c r="A258" t="str">
        <f>CONCATENATE(IF(B258="EB",CONCATENATE(IF(Cases!B258&lt;&gt;"7","EBNG","EBNL"),TEXT(Refszámok!$B$1+ROW()-2,"000000000000")),""),IF(B258="EL",CONCATENATE("E",TEXT(Refszámok!$B$2+ROW()-2,"0000000000"),"00001"),""),IF(B258="OA",CONCATENATE("EBNGOA",TEXT(Refszámok!$B$3+ROW()-2,"0000000000")),""))</f>
        <v>EBNGOA0000101257</v>
      </c>
      <c r="B258" t="str">
        <f>CONCATENATE(IF(Cases!B258="E","EL",""),IF(Cases!B258="B","EB",""),IF(Cases!B258="Q","EB",""),IF(Cases!B258="7","EB",""),IF(Cases!B258="Z","OA",""),IF(Cases!B258="3","OA",""))</f>
        <v>OA</v>
      </c>
      <c r="C258" t="str">
        <f t="shared" si="15"/>
        <v>EBNGOA0000101257</v>
      </c>
      <c r="D258" t="str">
        <f>IF(Cases!K258="Y","2018-11-10","")</f>
        <v/>
      </c>
      <c r="E258" s="5" t="str">
        <f>IF(Cases!C258="Q","BANKKÁRTYA ELSZ",IF(OR(Cases!C258="A",Cases!C258="E",Cases!C258="B",Cases!C258="K",Cases!C258="M"),CONCATENATE(IF(B258="EB",Accounts!B$7,""),IF(B258="EL",Accounts!B$8,""),IF(AND(B258="OA",Cases!B258="3"),Accounts!B$8,""),IF(AND(B258="OA",Cases!B258="Z"),Accounts!B$7,"")),CONCATENATE(IF(B258="EB",Accounts!B$9,""),IF(B258="EL",Accounts!B$10,""),IF(AND(B258="OA",Cases!B258="3"),Accounts!B$10,""),IF(AND(B258="OA",Cases!B258="Z"),Accounts!B$9,""))))</f>
        <v>KALOCZKAY JNÉ EUR</v>
      </c>
      <c r="F258" s="5" t="str">
        <f>IF(Cases!C258="Q","0983731042101",IF(OR(Cases!C258="A",Cases!C258="E",Cases!C258="B",Cases!C258="K",Cases!C258="M"),CONCATENATE(IF(B258="EB",Accounts!C$7,""),IF(B258="EL",Accounts!C$8,""),IF(AND(B258="OA",Cases!B258="3"),Accounts!C$8,""),IF(AND(B258="OA",Cases!B258="Z"),Accounts!C$7,"")),CONCATENATE(IF(B258="EB",Accounts!C$9,""),IF(B258="EL",Accounts!C$10,""),IF(AND(B258="OA",Cases!B258="3"),Accounts!C$10,""),IF(AND(B258="OA",Cases!B258="Z"),Accounts!C$9,""))))</f>
        <v>0002G94287102</v>
      </c>
      <c r="G258" t="s">
        <v>17</v>
      </c>
      <c r="H258" s="5" t="str">
        <f t="shared" si="16"/>
        <v>KALOCZKAY JNÉ EUR</v>
      </c>
      <c r="I258" t="s">
        <v>18</v>
      </c>
      <c r="J258" t="str">
        <f t="shared" si="17"/>
        <v>EBNGOA0000101257</v>
      </c>
      <c r="K258" t="str">
        <f t="shared" si="18"/>
        <v>EBNGOA0000101257</v>
      </c>
      <c r="L258" s="2" t="s">
        <v>22</v>
      </c>
      <c r="M258" s="2" t="str">
        <f>IF(OR(Cases!C258="A",Cases!C258="C",Cases!C258="G",Cases!C258="J",Cases!C258="O"),"DV","DA")</f>
        <v>DV</v>
      </c>
      <c r="N258" t="s">
        <v>1207</v>
      </c>
      <c r="O258" t="str">
        <f>IF(OR(Cases!C258="A",Cases!C258="B",Cases!C258="C",Cases!C258="E",Cases!C258="F",Cases!C258="I",Cases!C258="J",Cases!C258="K",Cases!C258="L",Cases!C258="Q"),"EUR","HUF")</f>
        <v>EUR</v>
      </c>
      <c r="P258" s="5" t="str">
        <f t="shared" si="19"/>
        <v>1.3</v>
      </c>
      <c r="Q258" t="str">
        <f>IF(Cases!I258="Y","INTC","")</f>
        <v/>
      </c>
      <c r="R258" t="str">
        <f>IF(OR(Cases!C258="K",Cases!C258="L"),IF(M258="DA",Accounts!B$1,CONCATENATE(
IF(B258="EB",Accounts!D$1,""
),IF(B258="EL",Accounts!F$1,""
),IF(AND(B258="OA",Cases!B258="3"),Accounts!F$1,""
),IF(AND(B258="OA",Cases!B258="Z"),Accounts!D$1,""
)
)
),IF(OR(Cases!C258="B",Cases!C258="I",Cases!C258="O",Cases!C258="J",Cases!C258="H"),IF(M258="DA",Accounts!B$4,CONCATENATE(
IF(B258="EB",Accounts!D$4,""
),IF(B258="EL",Accounts!F$4,""
),IF(AND(B258="OA",Cases!B258="3"),Accounts!F$4,""
),IF(AND(B258="OA",Cases!B258="Z"),Accounts!D$4,""
)
)
),IF(OR(Cases!C258="D",Cases!C258="G",Cases!C258="O",Cases!C258="H",Cases!C258="M",AND(Cases!D258="I",Cases!C258="C"),AND(Cases!D258="I",Cases!C258="F")),IF(M258="DA",Accounts!B$3,CONCATENATE(
IF(B258="EB",Accounts!D$3,""
),IF(B258="EL",Accounts!F$3,""
),IF(AND(B258="OA",Cases!B258="3"),Accounts!F$3,""
),IF(AND(B258="OA",Cases!B258="Z"),Accounts!D$3,""
)
)
),IF(M258="DA",Accounts!B$12,CONCATENATE(
IF(B258="EB",Accounts!D$12,""
),IF(B258="EL",Accounts!F$12,""
),IF(AND(B258="OA",Cases!B258="3"),Accounts!F$12,""
),IF(AND(B258="OA",Cases!B258="Z"),Accounts!D$12,""
)
)
)
)
))</f>
        <v>KALOCZKAY JNÉ</v>
      </c>
      <c r="S258" t="str">
        <f>IF(OR(Cases!C258="K",Cases!C258="L"),IF(M258="DA",Accounts!C$1,CONCATENATE(
   IF(B258="EB",Accounts!E$1,""
   ),IF(B258="EL",Accounts!G$1,""
   ),IF(AND(B258="OA",Cases!B258="3"),Accounts!G$1,""
   ),IF(AND(B258="OA",Cases!B258="Z"),Accounts!E$1,""
   )
  )
 ),IF(OR(Cases!C258="B",Cases!C258="I",Cases!C258="O",Cases!C258="J",Cases!C258="H"),IF(M258="DA",Accounts!C$4,CONCATENATE(
   IF(B258="EB",Accounts!E$4,""
   ),IF(B258="EL",Accounts!G$4,""
   ),IF(AND(B258="OA",Cases!B258="3"),Accounts!G$4,""
   ),IF(AND(B258="OA",Cases!B258="Z"),Accounts!E$4,""
   )
  )
 ),IF(OR(Cases!C258="D",Cases!C258="G",Cases!C258="O",Cases!C258="H",Cases!C258="M",AND(Cases!D258="I",Cases!C258="C"),AND(Cases!D258="I",Cases!C258="F")),IF(M258="DA",Accounts!C$3,CONCATENATE(
   IF(B258="EB",Accounts!E$3,""
   ),IF(B258="EL",Accounts!G$3,""
   ),IF(AND(B258="OA",Cases!B258="3"),Accounts!G$3,""
   ),IF(AND(B258="OA",Cases!B258="Z"),Accounts!E$3,""
   )
  )
 ),IF(M258="DA",Accounts!C$12,CONCATENATE(
   IF(B258="EB",Accounts!E$12,""
   ),IF(B258="EL",Accounts!G$12,""
   ),IF(AND(B258="OA",Cases!B258="3"),Accounts!G$12,""
   ),IF(AND(B258="OA",Cases!B258="Z"),Accounts!E$12,""
   )
  )
 )
)
))</f>
        <v>HU72104000237157525056551015</v>
      </c>
      <c r="T258" t="str">
        <f>IF(Cases!F258="SHA","SLEV",IF(Cases!F258="OUR","DEBT",IF(Cases!F258="BEN","CRED","")))</f>
        <v/>
      </c>
      <c r="U258" s="5" t="str">
        <f>IF(Cases!H258="N","Instrukciók","")</f>
        <v>Instrukciók</v>
      </c>
      <c r="V258" s="5" t="str">
        <f>IF(Cases!E258="I","URGP","")</f>
        <v>URGP</v>
      </c>
      <c r="W258" t="str">
        <f>Cases!L258</f>
        <v>Közl-14I-OpenApi Lakossági-KötelezettSzla FCY-FCY-EQ átvezetés-Konverziós-Sürgős/AzonKonv-KöltsVis Nincs</v>
      </c>
    </row>
    <row r="259" spans="1:23" x14ac:dyDescent="0.3">
      <c r="A259" t="str">
        <f>CONCATENATE(IF(B259="EB",CONCATENATE(IF(Cases!B259&lt;&gt;"7","EBNG","EBNL"),TEXT(Refszámok!$B$1+ROW()-2,"000000000000")),""),IF(B259="EL",CONCATENATE("E",TEXT(Refszámok!$B$2+ROW()-2,"0000000000"),"00001"),""),IF(B259="OA",CONCATENATE("EBNGOA",TEXT(Refszámok!$B$3+ROW()-2,"0000000000")),""))</f>
        <v>EBNGOA0000101258</v>
      </c>
      <c r="B259" t="str">
        <f>CONCATENATE(IF(Cases!B259="E","EL",""),IF(Cases!B259="B","EB",""),IF(Cases!B259="Q","EB",""),IF(Cases!B259="7","EB",""),IF(Cases!B259="Z","OA",""),IF(Cases!B259="3","OA",""))</f>
        <v>OA</v>
      </c>
      <c r="C259" t="str">
        <f t="shared" ref="C259:C322" si="20">A259</f>
        <v>EBNGOA0000101258</v>
      </c>
      <c r="D259" t="str">
        <f>IF(Cases!K259="Y","2018-11-10","")</f>
        <v/>
      </c>
      <c r="E259" s="5" t="str">
        <f>IF(Cases!C259="Q","BANKKÁRTYA ELSZ",IF(OR(Cases!C259="A",Cases!C259="E",Cases!C259="B",Cases!C259="K",Cases!C259="M"),CONCATENATE(IF(B259="EB",Accounts!B$7,""),IF(B259="EL",Accounts!B$8,""),IF(AND(B259="OA",Cases!B259="3"),Accounts!B$8,""),IF(AND(B259="OA",Cases!B259="Z"),Accounts!B$7,"")),CONCATENATE(IF(B259="EB",Accounts!B$9,""),IF(B259="EL",Accounts!B$10,""),IF(AND(B259="OA",Cases!B259="3"),Accounts!B$10,""),IF(AND(B259="OA",Cases!B259="Z"),Accounts!B$9,""))))</f>
        <v>KALOCZKAY JNÉ EUR</v>
      </c>
      <c r="F259" s="5" t="str">
        <f>IF(Cases!C259="Q","0983731042101",IF(OR(Cases!C259="A",Cases!C259="E",Cases!C259="B",Cases!C259="K",Cases!C259="M"),CONCATENATE(IF(B259="EB",Accounts!C$7,""),IF(B259="EL",Accounts!C$8,""),IF(AND(B259="OA",Cases!B259="3"),Accounts!C$8,""),IF(AND(B259="OA",Cases!B259="Z"),Accounts!C$7,"")),CONCATENATE(IF(B259="EB",Accounts!C$9,""),IF(B259="EL",Accounts!C$10,""),IF(AND(B259="OA",Cases!B259="3"),Accounts!C$10,""),IF(AND(B259="OA",Cases!B259="Z"),Accounts!C$9,""))))</f>
        <v>0002G94287102</v>
      </c>
      <c r="G259" t="s">
        <v>17</v>
      </c>
      <c r="H259" s="5" t="str">
        <f t="shared" ref="H259:H322" si="21">E259</f>
        <v>KALOCZKAY JNÉ EUR</v>
      </c>
      <c r="I259" t="s">
        <v>18</v>
      </c>
      <c r="J259" t="str">
        <f t="shared" ref="J259:J322" si="22">A259</f>
        <v>EBNGOA0000101258</v>
      </c>
      <c r="K259" t="str">
        <f t="shared" ref="K259:K322" si="23">A259</f>
        <v>EBNGOA0000101258</v>
      </c>
      <c r="L259" s="2" t="s">
        <v>22</v>
      </c>
      <c r="M259" s="2" t="str">
        <f>IF(OR(Cases!C259="A",Cases!C259="C",Cases!C259="G",Cases!C259="J",Cases!C259="O"),"DV","DA")</f>
        <v>DV</v>
      </c>
      <c r="N259" t="s">
        <v>1207</v>
      </c>
      <c r="O259" t="str">
        <f>IF(OR(Cases!C259="A",Cases!C259="B",Cases!C259="C",Cases!C259="E",Cases!C259="F",Cases!C259="I",Cases!C259="J",Cases!C259="K",Cases!C259="L",Cases!C259="Q"),"EUR","HUF")</f>
        <v>EUR</v>
      </c>
      <c r="P259" s="5" t="str">
        <f t="shared" ref="P259:P322" si="24">IF(O259="HUF","2","1.3")</f>
        <v>1.3</v>
      </c>
      <c r="Q259" t="str">
        <f>IF(Cases!I259="Y","INTC","")</f>
        <v/>
      </c>
      <c r="R259" t="str">
        <f>IF(OR(Cases!C259="K",Cases!C259="L"),IF(M259="DA",Accounts!B$1,CONCATENATE(
IF(B259="EB",Accounts!D$1,""
),IF(B259="EL",Accounts!F$1,""
),IF(AND(B259="OA",Cases!B259="3"),Accounts!F$1,""
),IF(AND(B259="OA",Cases!B259="Z"),Accounts!D$1,""
)
)
),IF(OR(Cases!C259="B",Cases!C259="I",Cases!C259="O",Cases!C259="J",Cases!C259="H"),IF(M259="DA",Accounts!B$4,CONCATENATE(
IF(B259="EB",Accounts!D$4,""
),IF(B259="EL",Accounts!F$4,""
),IF(AND(B259="OA",Cases!B259="3"),Accounts!F$4,""
),IF(AND(B259="OA",Cases!B259="Z"),Accounts!D$4,""
)
)
),IF(OR(Cases!C259="D",Cases!C259="G",Cases!C259="O",Cases!C259="H",Cases!C259="M",AND(Cases!D259="I",Cases!C259="C"),AND(Cases!D259="I",Cases!C259="F")),IF(M259="DA",Accounts!B$3,CONCATENATE(
IF(B259="EB",Accounts!D$3,""
),IF(B259="EL",Accounts!F$3,""
),IF(AND(B259="OA",Cases!B259="3"),Accounts!F$3,""
),IF(AND(B259="OA",Cases!B259="Z"),Accounts!D$3,""
)
)
),IF(M259="DA",Accounts!B$12,CONCATENATE(
IF(B259="EB",Accounts!D$12,""
),IF(B259="EL",Accounts!F$12,""
),IF(AND(B259="OA",Cases!B259="3"),Accounts!F$12,""
),IF(AND(B259="OA",Cases!B259="Z"),Accounts!D$12,""
)
)
)
)
))</f>
        <v>KALOCZKAY JNÉ</v>
      </c>
      <c r="S259" t="str">
        <f>IF(OR(Cases!C259="K",Cases!C259="L"),IF(M259="DA",Accounts!C$1,CONCATENATE(
   IF(B259="EB",Accounts!E$1,""
   ),IF(B259="EL",Accounts!G$1,""
   ),IF(AND(B259="OA",Cases!B259="3"),Accounts!G$1,""
   ),IF(AND(B259="OA",Cases!B259="Z"),Accounts!E$1,""
   )
  )
 ),IF(OR(Cases!C259="B",Cases!C259="I",Cases!C259="O",Cases!C259="J",Cases!C259="H"),IF(M259="DA",Accounts!C$4,CONCATENATE(
   IF(B259="EB",Accounts!E$4,""
   ),IF(B259="EL",Accounts!G$4,""
   ),IF(AND(B259="OA",Cases!B259="3"),Accounts!G$4,""
   ),IF(AND(B259="OA",Cases!B259="Z"),Accounts!E$4,""
   )
  )
 ),IF(OR(Cases!C259="D",Cases!C259="G",Cases!C259="O",Cases!C259="H",Cases!C259="M",AND(Cases!D259="I",Cases!C259="C"),AND(Cases!D259="I",Cases!C259="F")),IF(M259="DA",Accounts!C$3,CONCATENATE(
   IF(B259="EB",Accounts!E$3,""
   ),IF(B259="EL",Accounts!G$3,""
   ),IF(AND(B259="OA",Cases!B259="3"),Accounts!G$3,""
   ),IF(AND(B259="OA",Cases!B259="Z"),Accounts!E$3,""
   )
  )
 ),IF(M259="DA",Accounts!C$12,CONCATENATE(
   IF(B259="EB",Accounts!E$12,""
   ),IF(B259="EL",Accounts!G$12,""
   ),IF(AND(B259="OA",Cases!B259="3"),Accounts!G$12,""
   ),IF(AND(B259="OA",Cases!B259="Z"),Accounts!E$12,""
   )
  )
 )
)
))</f>
        <v>HU72104000237157525056551015</v>
      </c>
      <c r="T259" t="str">
        <f>IF(Cases!F259="SHA","SLEV",IF(Cases!F259="OUR","DEBT",IF(Cases!F259="BEN","CRED","")))</f>
        <v/>
      </c>
      <c r="U259" s="5" t="str">
        <f>IF(Cases!H259="N","Instrukciók","")</f>
        <v>Instrukciók</v>
      </c>
      <c r="V259" s="5" t="str">
        <f>IF(Cases!E259="I","URGP","")</f>
        <v/>
      </c>
      <c r="W259" t="str">
        <f>Cases!L259</f>
        <v>Közl-14I-OpenApi Lakossági-KötelezettSzla FCY-FCY-EQ átvezetés-Konverziós-KöltsVis Nincs</v>
      </c>
    </row>
    <row r="260" spans="1:23" x14ac:dyDescent="0.3">
      <c r="A260" t="str">
        <f>CONCATENATE(IF(B260="EB",CONCATENATE(IF(Cases!B260&lt;&gt;"7","EBNG","EBNL"),TEXT(Refszámok!$B$1+ROW()-2,"000000000000")),""),IF(B260="EL",CONCATENATE("E",TEXT(Refszámok!$B$2+ROW()-2,"0000000000"),"00001"),""),IF(B260="OA",CONCATENATE("EBNGOA",TEXT(Refszámok!$B$3+ROW()-2,"0000000000")),""))</f>
        <v>EBNGOA0000101259</v>
      </c>
      <c r="B260" t="str">
        <f>CONCATENATE(IF(Cases!B260="E","EL",""),IF(Cases!B260="B","EB",""),IF(Cases!B260="Q","EB",""),IF(Cases!B260="7","EB",""),IF(Cases!B260="Z","OA",""),IF(Cases!B260="3","OA",""))</f>
        <v>OA</v>
      </c>
      <c r="C260" t="str">
        <f t="shared" si="20"/>
        <v>EBNGOA0000101259</v>
      </c>
      <c r="D260" t="str">
        <f>IF(Cases!K260="Y","2018-11-10","")</f>
        <v/>
      </c>
      <c r="E260" s="5" t="str">
        <f>IF(Cases!C260="Q","BANKKÁRTYA ELSZ",IF(OR(Cases!C260="A",Cases!C260="E",Cases!C260="B",Cases!C260="K",Cases!C260="M"),CONCATENATE(IF(B260="EB",Accounts!B$7,""),IF(B260="EL",Accounts!B$8,""),IF(AND(B260="OA",Cases!B260="3"),Accounts!B$8,""),IF(AND(B260="OA",Cases!B260="Z"),Accounts!B$7,"")),CONCATENATE(IF(B260="EB",Accounts!B$9,""),IF(B260="EL",Accounts!B$10,""),IF(AND(B260="OA",Cases!B260="3"),Accounts!B$10,""),IF(AND(B260="OA",Cases!B260="Z"),Accounts!B$9,""))))</f>
        <v>KALOCZKAY JNÉ EUR</v>
      </c>
      <c r="F260" s="5" t="str">
        <f>IF(Cases!C260="Q","0983731042101",IF(OR(Cases!C260="A",Cases!C260="E",Cases!C260="B",Cases!C260="K",Cases!C260="M"),CONCATENATE(IF(B260="EB",Accounts!C$7,""),IF(B260="EL",Accounts!C$8,""),IF(AND(B260="OA",Cases!B260="3"),Accounts!C$8,""),IF(AND(B260="OA",Cases!B260="Z"),Accounts!C$7,"")),CONCATENATE(IF(B260="EB",Accounts!C$9,""),IF(B260="EL",Accounts!C$10,""),IF(AND(B260="OA",Cases!B260="3"),Accounts!C$10,""),IF(AND(B260="OA",Cases!B260="Z"),Accounts!C$9,""))))</f>
        <v>0002G94287102</v>
      </c>
      <c r="G260" t="s">
        <v>17</v>
      </c>
      <c r="H260" s="5" t="str">
        <f t="shared" si="21"/>
        <v>KALOCZKAY JNÉ EUR</v>
      </c>
      <c r="I260" t="s">
        <v>18</v>
      </c>
      <c r="J260" t="str">
        <f t="shared" si="22"/>
        <v>EBNGOA0000101259</v>
      </c>
      <c r="K260" t="str">
        <f t="shared" si="23"/>
        <v>EBNGOA0000101259</v>
      </c>
      <c r="L260" s="2" t="s">
        <v>22</v>
      </c>
      <c r="M260" s="2" t="str">
        <f>IF(OR(Cases!C260="A",Cases!C260="C",Cases!C260="G",Cases!C260="J",Cases!C260="O"),"DV","DA")</f>
        <v>DA</v>
      </c>
      <c r="N260" t="s">
        <v>1207</v>
      </c>
      <c r="O260" t="str">
        <f>IF(OR(Cases!C260="A",Cases!C260="B",Cases!C260="C",Cases!C260="E",Cases!C260="F",Cases!C260="I",Cases!C260="J",Cases!C260="K",Cases!C260="L",Cases!C260="Q"),"EUR","HUF")</f>
        <v>EUR</v>
      </c>
      <c r="P260" s="5" t="str">
        <f t="shared" si="24"/>
        <v>1.3</v>
      </c>
      <c r="Q260" t="str">
        <f>IF(Cases!I260="Y","INTC","")</f>
        <v/>
      </c>
      <c r="R260" t="str">
        <f>IF(OR(Cases!C260="K",Cases!C260="L"),IF(M260="DA",Accounts!B$1,CONCATENATE(
IF(B260="EB",Accounts!D$1,""
),IF(B260="EL",Accounts!F$1,""
),IF(AND(B260="OA",Cases!B260="3"),Accounts!F$1,""
),IF(AND(B260="OA",Cases!B260="Z"),Accounts!D$1,""
)
)
),IF(OR(Cases!C260="B",Cases!C260="I",Cases!C260="O",Cases!C260="J",Cases!C260="H"),IF(M260="DA",Accounts!B$4,CONCATENATE(
IF(B260="EB",Accounts!D$4,""
),IF(B260="EL",Accounts!F$4,""
),IF(AND(B260="OA",Cases!B260="3"),Accounts!F$4,""
),IF(AND(B260="OA",Cases!B260="Z"),Accounts!D$4,""
)
)
),IF(OR(Cases!C260="D",Cases!C260="G",Cases!C260="O",Cases!C260="H",Cases!C260="M",AND(Cases!D260="I",Cases!C260="C"),AND(Cases!D260="I",Cases!C260="F")),IF(M260="DA",Accounts!B$3,CONCATENATE(
IF(B260="EB",Accounts!D$3,""
),IF(B260="EL",Accounts!F$3,""
),IF(AND(B260="OA",Cases!B260="3"),Accounts!F$3,""
),IF(AND(B260="OA",Cases!B260="Z"),Accounts!D$3,""
)
)
),IF(M260="DA",Accounts!B$12,CONCATENATE(
IF(B260="EB",Accounts!D$12,""
),IF(B260="EL",Accounts!F$12,""
),IF(AND(B260="OA",Cases!B260="3"),Accounts!F$12,""
),IF(AND(B260="OA",Cases!B260="Z"),Accounts!D$12,""
)
)
)
)
))</f>
        <v>SZIKSZAI TAMARA</v>
      </c>
      <c r="S260" t="str">
        <f>IF(OR(Cases!C260="K",Cases!C260="L"),IF(M260="DA",Accounts!C$1,CONCATENATE(
   IF(B260="EB",Accounts!E$1,""
   ),IF(B260="EL",Accounts!G$1,""
   ),IF(AND(B260="OA",Cases!B260="3"),Accounts!G$1,""
   ),IF(AND(B260="OA",Cases!B260="Z"),Accounts!E$1,""
   )
  )
 ),IF(OR(Cases!C260="B",Cases!C260="I",Cases!C260="O",Cases!C260="J",Cases!C260="H"),IF(M260="DA",Accounts!C$4,CONCATENATE(
   IF(B260="EB",Accounts!E$4,""
   ),IF(B260="EL",Accounts!G$4,""
   ),IF(AND(B260="OA",Cases!B260="3"),Accounts!G$4,""
   ),IF(AND(B260="OA",Cases!B260="Z"),Accounts!E$4,""
   )
  )
 ),IF(OR(Cases!C260="D",Cases!C260="G",Cases!C260="O",Cases!C260="H",Cases!C260="M",AND(Cases!D260="I",Cases!C260="C"),AND(Cases!D260="I",Cases!C260="F")),IF(M260="DA",Accounts!C$3,CONCATENATE(
   IF(B260="EB",Accounts!E$3,""
   ),IF(B260="EL",Accounts!G$3,""
   ),IF(AND(B260="OA",Cases!B260="3"),Accounts!G$3,""
   ),IF(AND(B260="OA",Cases!B260="Z"),Accounts!E$3,""
   )
  )
 ),IF(M260="DA",Accounts!C$12,CONCATENATE(
   IF(B260="EB",Accounts!E$12,""
   ),IF(B260="EL",Accounts!G$12,""
   ),IF(AND(B260="OA",Cases!B260="3"),Accounts!G$12,""
   ),IF(AND(B260="OA",Cases!B260="Z"),Accounts!E$12,""
   )
  )
 )
)
))</f>
        <v>HU20104000237157565454551000</v>
      </c>
      <c r="T260" t="str">
        <f>IF(Cases!F260="SHA","SLEV",IF(Cases!F260="OUR","DEBT",IF(Cases!F260="BEN","CRED","")))</f>
        <v/>
      </c>
      <c r="U260" s="5" t="str">
        <f>IF(Cases!H260="N","Instrukciók","")</f>
        <v>Instrukciók</v>
      </c>
      <c r="V260" s="5" t="str">
        <f>IF(Cases!E260="I","URGP","")</f>
        <v>URGP</v>
      </c>
      <c r="W260" t="str">
        <f>Cases!L260</f>
        <v>Közl-14J-OpenApi Lakossági-KötelezettSzla FCY-FCY-EQ átutalás-Konverziós-Sürgős/AzonKonv-KöltsVis Nincs</v>
      </c>
    </row>
    <row r="261" spans="1:23" x14ac:dyDescent="0.3">
      <c r="A261" t="str">
        <f>CONCATENATE(IF(B261="EB",CONCATENATE(IF(Cases!B261&lt;&gt;"7","EBNG","EBNL"),TEXT(Refszámok!$B$1+ROW()-2,"000000000000")),""),IF(B261="EL",CONCATENATE("E",TEXT(Refszámok!$B$2+ROW()-2,"0000000000"),"00001"),""),IF(B261="OA",CONCATENATE("EBNGOA",TEXT(Refszámok!$B$3+ROW()-2,"0000000000")),""))</f>
        <v>EBNGOA0000101260</v>
      </c>
      <c r="B261" t="str">
        <f>CONCATENATE(IF(Cases!B261="E","EL",""),IF(Cases!B261="B","EB",""),IF(Cases!B261="Q","EB",""),IF(Cases!B261="7","EB",""),IF(Cases!B261="Z","OA",""),IF(Cases!B261="3","OA",""))</f>
        <v>OA</v>
      </c>
      <c r="C261" t="str">
        <f t="shared" si="20"/>
        <v>EBNGOA0000101260</v>
      </c>
      <c r="D261" t="str">
        <f>IF(Cases!K261="Y","2018-11-10","")</f>
        <v/>
      </c>
      <c r="E261" s="5" t="str">
        <f>IF(Cases!C261="Q","BANKKÁRTYA ELSZ",IF(OR(Cases!C261="A",Cases!C261="E",Cases!C261="B",Cases!C261="K",Cases!C261="M"),CONCATENATE(IF(B261="EB",Accounts!B$7,""),IF(B261="EL",Accounts!B$8,""),IF(AND(B261="OA",Cases!B261="3"),Accounts!B$8,""),IF(AND(B261="OA",Cases!B261="Z"),Accounts!B$7,"")),CONCATENATE(IF(B261="EB",Accounts!B$9,""),IF(B261="EL",Accounts!B$10,""),IF(AND(B261="OA",Cases!B261="3"),Accounts!B$10,""),IF(AND(B261="OA",Cases!B261="Z"),Accounts!B$9,""))))</f>
        <v>KALOCZKAY JNÉ EUR</v>
      </c>
      <c r="F261" s="5" t="str">
        <f>IF(Cases!C261="Q","0983731042101",IF(OR(Cases!C261="A",Cases!C261="E",Cases!C261="B",Cases!C261="K",Cases!C261="M"),CONCATENATE(IF(B261="EB",Accounts!C$7,""),IF(B261="EL",Accounts!C$8,""),IF(AND(B261="OA",Cases!B261="3"),Accounts!C$8,""),IF(AND(B261="OA",Cases!B261="Z"),Accounts!C$7,"")),CONCATENATE(IF(B261="EB",Accounts!C$9,""),IF(B261="EL",Accounts!C$10,""),IF(AND(B261="OA",Cases!B261="3"),Accounts!C$10,""),IF(AND(B261="OA",Cases!B261="Z"),Accounts!C$9,""))))</f>
        <v>0002G94287102</v>
      </c>
      <c r="G261" t="s">
        <v>17</v>
      </c>
      <c r="H261" s="5" t="str">
        <f t="shared" si="21"/>
        <v>KALOCZKAY JNÉ EUR</v>
      </c>
      <c r="I261" t="s">
        <v>18</v>
      </c>
      <c r="J261" t="str">
        <f t="shared" si="22"/>
        <v>EBNGOA0000101260</v>
      </c>
      <c r="K261" t="str">
        <f t="shared" si="23"/>
        <v>EBNGOA0000101260</v>
      </c>
      <c r="L261" s="2" t="s">
        <v>22</v>
      </c>
      <c r="M261" s="2" t="str">
        <f>IF(OR(Cases!C261="A",Cases!C261="C",Cases!C261="G",Cases!C261="J",Cases!C261="O"),"DV","DA")</f>
        <v>DA</v>
      </c>
      <c r="N261" t="s">
        <v>1207</v>
      </c>
      <c r="O261" t="str">
        <f>IF(OR(Cases!C261="A",Cases!C261="B",Cases!C261="C",Cases!C261="E",Cases!C261="F",Cases!C261="I",Cases!C261="J",Cases!C261="K",Cases!C261="L",Cases!C261="Q"),"EUR","HUF")</f>
        <v>EUR</v>
      </c>
      <c r="P261" s="5" t="str">
        <f t="shared" si="24"/>
        <v>1.3</v>
      </c>
      <c r="Q261" t="str">
        <f>IF(Cases!I261="Y","INTC","")</f>
        <v/>
      </c>
      <c r="R261" t="str">
        <f>IF(OR(Cases!C261="K",Cases!C261="L"),IF(M261="DA",Accounts!B$1,CONCATENATE(
IF(B261="EB",Accounts!D$1,""
),IF(B261="EL",Accounts!F$1,""
),IF(AND(B261="OA",Cases!B261="3"),Accounts!F$1,""
),IF(AND(B261="OA",Cases!B261="Z"),Accounts!D$1,""
)
)
),IF(OR(Cases!C261="B",Cases!C261="I",Cases!C261="O",Cases!C261="J",Cases!C261="H"),IF(M261="DA",Accounts!B$4,CONCATENATE(
IF(B261="EB",Accounts!D$4,""
),IF(B261="EL",Accounts!F$4,""
),IF(AND(B261="OA",Cases!B261="3"),Accounts!F$4,""
),IF(AND(B261="OA",Cases!B261="Z"),Accounts!D$4,""
)
)
),IF(OR(Cases!C261="D",Cases!C261="G",Cases!C261="O",Cases!C261="H",Cases!C261="M",AND(Cases!D261="I",Cases!C261="C"),AND(Cases!D261="I",Cases!C261="F")),IF(M261="DA",Accounts!B$3,CONCATENATE(
IF(B261="EB",Accounts!D$3,""
),IF(B261="EL",Accounts!F$3,""
),IF(AND(B261="OA",Cases!B261="3"),Accounts!F$3,""
),IF(AND(B261="OA",Cases!B261="Z"),Accounts!D$3,""
)
)
),IF(M261="DA",Accounts!B$12,CONCATENATE(
IF(B261="EB",Accounts!D$12,""
),IF(B261="EL",Accounts!F$12,""
),IF(AND(B261="OA",Cases!B261="3"),Accounts!F$12,""
),IF(AND(B261="OA",Cases!B261="Z"),Accounts!D$12,""
)
)
)
)
))</f>
        <v>SZIKSZAI TAMARA</v>
      </c>
      <c r="S261" t="str">
        <f>IF(OR(Cases!C261="K",Cases!C261="L"),IF(M261="DA",Accounts!C$1,CONCATENATE(
   IF(B261="EB",Accounts!E$1,""
   ),IF(B261="EL",Accounts!G$1,""
   ),IF(AND(B261="OA",Cases!B261="3"),Accounts!G$1,""
   ),IF(AND(B261="OA",Cases!B261="Z"),Accounts!E$1,""
   )
  )
 ),IF(OR(Cases!C261="B",Cases!C261="I",Cases!C261="O",Cases!C261="J",Cases!C261="H"),IF(M261="DA",Accounts!C$4,CONCATENATE(
   IF(B261="EB",Accounts!E$4,""
   ),IF(B261="EL",Accounts!G$4,""
   ),IF(AND(B261="OA",Cases!B261="3"),Accounts!G$4,""
   ),IF(AND(B261="OA",Cases!B261="Z"),Accounts!E$4,""
   )
  )
 ),IF(OR(Cases!C261="D",Cases!C261="G",Cases!C261="O",Cases!C261="H",Cases!C261="M",AND(Cases!D261="I",Cases!C261="C"),AND(Cases!D261="I",Cases!C261="F")),IF(M261="DA",Accounts!C$3,CONCATENATE(
   IF(B261="EB",Accounts!E$3,""
   ),IF(B261="EL",Accounts!G$3,""
   ),IF(AND(B261="OA",Cases!B261="3"),Accounts!G$3,""
   ),IF(AND(B261="OA",Cases!B261="Z"),Accounts!E$3,""
   )
  )
 ),IF(M261="DA",Accounts!C$12,CONCATENATE(
   IF(B261="EB",Accounts!E$12,""
   ),IF(B261="EL",Accounts!G$12,""
   ),IF(AND(B261="OA",Cases!B261="3"),Accounts!G$12,""
   ),IF(AND(B261="OA",Cases!B261="Z"),Accounts!E$12,""
   )
  )
 )
)
))</f>
        <v>HU20104000237157565454551000</v>
      </c>
      <c r="T261" t="str">
        <f>IF(Cases!F261="SHA","SLEV",IF(Cases!F261="OUR","DEBT",IF(Cases!F261="BEN","CRED","")))</f>
        <v/>
      </c>
      <c r="U261" s="5" t="str">
        <f>IF(Cases!H261="N","Instrukciók","")</f>
        <v>Instrukciók</v>
      </c>
      <c r="V261" s="5" t="str">
        <f>IF(Cases!E261="I","URGP","")</f>
        <v/>
      </c>
      <c r="W261" t="str">
        <f>Cases!L261</f>
        <v>Közl-14J-OpenApi Lakossági-KötelezettSzla FCY-FCY-EQ átutalás-Konverziós-KöltsVis Nincs</v>
      </c>
    </row>
    <row r="262" spans="1:23" x14ac:dyDescent="0.3">
      <c r="A262" t="str">
        <f>CONCATENATE(IF(B262="EB",CONCATENATE(IF(Cases!B262&lt;&gt;"7","EBNG","EBNL"),TEXT(Refszámok!$B$1+ROW()-2,"000000000000")),""),IF(B262="EL",CONCATENATE("E",TEXT(Refszámok!$B$2+ROW()-2,"0000000000"),"00001"),""),IF(B262="OA",CONCATENATE("EBNGOA",TEXT(Refszámok!$B$3+ROW()-2,"0000000000")),""))</f>
        <v>EBNGOA0000101261</v>
      </c>
      <c r="B262" t="str">
        <f>CONCATENATE(IF(Cases!B262="E","EL",""),IF(Cases!B262="B","EB",""),IF(Cases!B262="Q","EB",""),IF(Cases!B262="7","EB",""),IF(Cases!B262="Z","OA",""),IF(Cases!B262="3","OA",""))</f>
        <v>OA</v>
      </c>
      <c r="C262" t="str">
        <f t="shared" si="20"/>
        <v>EBNGOA0000101261</v>
      </c>
      <c r="D262" t="str">
        <f>IF(Cases!K262="Y","2018-11-10","")</f>
        <v/>
      </c>
      <c r="E262" s="5" t="str">
        <f>IF(Cases!C262="Q","BANKKÁRTYA ELSZ",IF(OR(Cases!C262="A",Cases!C262="E",Cases!C262="B",Cases!C262="K",Cases!C262="M"),CONCATENATE(IF(B262="EB",Accounts!B$7,""),IF(B262="EL",Accounts!B$8,""),IF(AND(B262="OA",Cases!B262="3"),Accounts!B$8,""),IF(AND(B262="OA",Cases!B262="Z"),Accounts!B$7,"")),CONCATENATE(IF(B262="EB",Accounts!B$9,""),IF(B262="EL",Accounts!B$10,""),IF(AND(B262="OA",Cases!B262="3"),Accounts!B$10,""),IF(AND(B262="OA",Cases!B262="Z"),Accounts!B$9,""))))</f>
        <v>KALOCZKAY JNÉ EUR</v>
      </c>
      <c r="F262" s="5" t="str">
        <f>IF(Cases!C262="Q","0983731042101",IF(OR(Cases!C262="A",Cases!C262="E",Cases!C262="B",Cases!C262="K",Cases!C262="M"),CONCATENATE(IF(B262="EB",Accounts!C$7,""),IF(B262="EL",Accounts!C$8,""),IF(AND(B262="OA",Cases!B262="3"),Accounts!C$8,""),IF(AND(B262="OA",Cases!B262="Z"),Accounts!C$7,"")),CONCATENATE(IF(B262="EB",Accounts!C$9,""),IF(B262="EL",Accounts!C$10,""),IF(AND(B262="OA",Cases!B262="3"),Accounts!C$10,""),IF(AND(B262="OA",Cases!B262="Z"),Accounts!C$9,""))))</f>
        <v>0002G94287102</v>
      </c>
      <c r="G262" t="s">
        <v>17</v>
      </c>
      <c r="H262" s="5" t="str">
        <f t="shared" si="21"/>
        <v>KALOCZKAY JNÉ EUR</v>
      </c>
      <c r="I262" t="s">
        <v>18</v>
      </c>
      <c r="J262" t="str">
        <f t="shared" si="22"/>
        <v>EBNGOA0000101261</v>
      </c>
      <c r="K262" t="str">
        <f t="shared" si="23"/>
        <v>EBNGOA0000101261</v>
      </c>
      <c r="L262" s="2" t="s">
        <v>22</v>
      </c>
      <c r="M262" s="2" t="str">
        <f>IF(OR(Cases!C262="A",Cases!C262="C",Cases!C262="G",Cases!C262="J",Cases!C262="O"),"DV","DA")</f>
        <v>DA</v>
      </c>
      <c r="N262" t="s">
        <v>1207</v>
      </c>
      <c r="O262" t="str">
        <f>IF(OR(Cases!C262="A",Cases!C262="B",Cases!C262="C",Cases!C262="E",Cases!C262="F",Cases!C262="I",Cases!C262="J",Cases!C262="K",Cases!C262="L",Cases!C262="Q"),"EUR","HUF")</f>
        <v>EUR</v>
      </c>
      <c r="P262" s="5" t="str">
        <f t="shared" si="24"/>
        <v>1.3</v>
      </c>
      <c r="Q262" t="str">
        <f>IF(Cases!I262="Y","INTC","")</f>
        <v/>
      </c>
      <c r="R262" t="str">
        <f>IF(OR(Cases!C262="K",Cases!C262="L"),IF(M262="DA",Accounts!B$1,CONCATENATE(
IF(B262="EB",Accounts!D$1,""
),IF(B262="EL",Accounts!F$1,""
),IF(AND(B262="OA",Cases!B262="3"),Accounts!F$1,""
),IF(AND(B262="OA",Cases!B262="Z"),Accounts!D$1,""
)
)
),IF(OR(Cases!C262="B",Cases!C262="I",Cases!C262="O",Cases!C262="J",Cases!C262="H"),IF(M262="DA",Accounts!B$4,CONCATENATE(
IF(B262="EB",Accounts!D$4,""
),IF(B262="EL",Accounts!F$4,""
),IF(AND(B262="OA",Cases!B262="3"),Accounts!F$4,""
),IF(AND(B262="OA",Cases!B262="Z"),Accounts!D$4,""
)
)
),IF(OR(Cases!C262="D",Cases!C262="G",Cases!C262="O",Cases!C262="H",Cases!C262="M",AND(Cases!D262="I",Cases!C262="C"),AND(Cases!D262="I",Cases!C262="F")),IF(M262="DA",Accounts!B$3,CONCATENATE(
IF(B262="EB",Accounts!D$3,""
),IF(B262="EL",Accounts!F$3,""
),IF(AND(B262="OA",Cases!B262="3"),Accounts!F$3,""
),IF(AND(B262="OA",Cases!B262="Z"),Accounts!D$3,""
)
)
),IF(M262="DA",Accounts!B$12,CONCATENATE(
IF(B262="EB",Accounts!D$12,""
),IF(B262="EL",Accounts!F$12,""
),IF(AND(B262="OA",Cases!B262="3"),Accounts!F$12,""
),IF(AND(B262="OA",Cases!B262="Z"),Accounts!D$12,""
)
)
)
)
))</f>
        <v>UPC Magyarország</v>
      </c>
      <c r="S262" t="str">
        <f>IF(OR(Cases!C262="K",Cases!C262="L"),IF(M262="DA",Accounts!C$1,CONCATENATE(
   IF(B262="EB",Accounts!E$1,""
   ),IF(B262="EL",Accounts!G$1,""
   ),IF(AND(B262="OA",Cases!B262="3"),Accounts!G$1,""
   ),IF(AND(B262="OA",Cases!B262="Z"),Accounts!E$1,""
   )
  )
 ),IF(OR(Cases!C262="B",Cases!C262="I",Cases!C262="O",Cases!C262="J",Cases!C262="H"),IF(M262="DA",Accounts!C$4,CONCATENATE(
   IF(B262="EB",Accounts!E$4,""
   ),IF(B262="EL",Accounts!G$4,""
   ),IF(AND(B262="OA",Cases!B262="3"),Accounts!G$4,""
   ),IF(AND(B262="OA",Cases!B262="Z"),Accounts!E$4,""
   )
  )
 ),IF(OR(Cases!C262="D",Cases!C262="G",Cases!C262="O",Cases!C262="H",Cases!C262="M",AND(Cases!D262="I",Cases!C262="C"),AND(Cases!D262="I",Cases!C262="F")),IF(M262="DA",Accounts!C$3,CONCATENATE(
   IF(B262="EB",Accounts!E$3,""
   ),IF(B262="EL",Accounts!G$3,""
   ),IF(AND(B262="OA",Cases!B262="3"),Accounts!G$3,""
   ),IF(AND(B262="OA",Cases!B262="Z"),Accounts!E$3,""
   )
  )
 ),IF(M262="DA",Accounts!C$12,CONCATENATE(
   IF(B262="EB",Accounts!E$12,""
   ),IF(B262="EL",Accounts!G$12,""
   ),IF(AND(B262="OA",Cases!B262="3"),Accounts!G$12,""
   ),IF(AND(B262="OA",Cases!B262="Z"),Accounts!E$12,""
   )
  )
 )
)
))</f>
        <v>HU78104100220021994330000100</v>
      </c>
      <c r="T262" t="str">
        <f>IF(Cases!F262="SHA","SLEV",IF(Cases!F262="OUR","DEBT",IF(Cases!F262="BEN","CRED","")))</f>
        <v/>
      </c>
      <c r="U262" s="5" t="str">
        <f>IF(Cases!H262="N","Instrukciók","")</f>
        <v>Instrukciók</v>
      </c>
      <c r="V262" s="5" t="str">
        <f>IF(Cases!E262="I","URGP","")</f>
        <v/>
      </c>
      <c r="W262" t="str">
        <f>Cases!L262</f>
        <v>Közl-158-OpenApi Lakossági-KötelezettSzla FCY-FCY-Bankon belüli átutalás-Konverziós-KöltsVis Nincs</v>
      </c>
    </row>
    <row r="263" spans="1:23" x14ac:dyDescent="0.3">
      <c r="A263" t="str">
        <f>CONCATENATE(IF(B263="EB",CONCATENATE(IF(Cases!B263&lt;&gt;"7","EBNG","EBNL"),TEXT(Refszámok!$B$1+ROW()-2,"000000000000")),""),IF(B263="EL",CONCATENATE("E",TEXT(Refszámok!$B$2+ROW()-2,"0000000000"),"00001"),""),IF(B263="OA",CONCATENATE("EBNGOA",TEXT(Refszámok!$B$3+ROW()-2,"0000000000")),""))</f>
        <v>EBNGOA0000101262</v>
      </c>
      <c r="B263" t="str">
        <f>CONCATENATE(IF(Cases!B263="E","EL",""),IF(Cases!B263="B","EB",""),IF(Cases!B263="Q","EB",""),IF(Cases!B263="7","EB",""),IF(Cases!B263="Z","OA",""),IF(Cases!B263="3","OA",""))</f>
        <v>OA</v>
      </c>
      <c r="C263" t="str">
        <f t="shared" si="20"/>
        <v>EBNGOA0000101262</v>
      </c>
      <c r="D263" t="str">
        <f>IF(Cases!K263="Y","2018-11-10","")</f>
        <v/>
      </c>
      <c r="E263" s="5" t="str">
        <f>IF(Cases!C263="Q","BANKKÁRTYA ELSZ",IF(OR(Cases!C263="A",Cases!C263="E",Cases!C263="B",Cases!C263="K",Cases!C263="M"),CONCATENATE(IF(B263="EB",Accounts!B$7,""),IF(B263="EL",Accounts!B$8,""),IF(AND(B263="OA",Cases!B263="3"),Accounts!B$8,""),IF(AND(B263="OA",Cases!B263="Z"),Accounts!B$7,"")),CONCATENATE(IF(B263="EB",Accounts!B$9,""),IF(B263="EL",Accounts!B$10,""),IF(AND(B263="OA",Cases!B263="3"),Accounts!B$10,""),IF(AND(B263="OA",Cases!B263="Z"),Accounts!B$9,""))))</f>
        <v>KALOCZKAY JNÉ EUR</v>
      </c>
      <c r="F263" s="5" t="str">
        <f>IF(Cases!C263="Q","0983731042101",IF(OR(Cases!C263="A",Cases!C263="E",Cases!C263="B",Cases!C263="K",Cases!C263="M"),CONCATENATE(IF(B263="EB",Accounts!C$7,""),IF(B263="EL",Accounts!C$8,""),IF(AND(B263="OA",Cases!B263="3"),Accounts!C$8,""),IF(AND(B263="OA",Cases!B263="Z"),Accounts!C$7,"")),CONCATENATE(IF(B263="EB",Accounts!C$9,""),IF(B263="EL",Accounts!C$10,""),IF(AND(B263="OA",Cases!B263="3"),Accounts!C$10,""),IF(AND(B263="OA",Cases!B263="Z"),Accounts!C$9,""))))</f>
        <v>0002G94287102</v>
      </c>
      <c r="G263" t="s">
        <v>17</v>
      </c>
      <c r="H263" s="5" t="str">
        <f t="shared" si="21"/>
        <v>KALOCZKAY JNÉ EUR</v>
      </c>
      <c r="I263" t="s">
        <v>18</v>
      </c>
      <c r="J263" t="str">
        <f t="shared" si="22"/>
        <v>EBNGOA0000101262</v>
      </c>
      <c r="K263" t="str">
        <f t="shared" si="23"/>
        <v>EBNGOA0000101262</v>
      </c>
      <c r="L263" s="2" t="s">
        <v>22</v>
      </c>
      <c r="M263" s="2" t="str">
        <f>IF(OR(Cases!C263="A",Cases!C263="C",Cases!C263="G",Cases!C263="J",Cases!C263="O"),"DV","DA")</f>
        <v>DA</v>
      </c>
      <c r="N263" t="s">
        <v>1207</v>
      </c>
      <c r="O263" t="str">
        <f>IF(OR(Cases!C263="A",Cases!C263="B",Cases!C263="C",Cases!C263="E",Cases!C263="F",Cases!C263="I",Cases!C263="J",Cases!C263="K",Cases!C263="L",Cases!C263="Q"),"EUR","HUF")</f>
        <v>EUR</v>
      </c>
      <c r="P263" s="5" t="str">
        <f t="shared" si="24"/>
        <v>1.3</v>
      </c>
      <c r="Q263" t="str">
        <f>IF(Cases!I263="Y","INTC","")</f>
        <v/>
      </c>
      <c r="R263" t="str">
        <f>IF(OR(Cases!C263="K",Cases!C263="L"),IF(M263="DA",Accounts!B$1,CONCATENATE(
IF(B263="EB",Accounts!D$1,""
),IF(B263="EL",Accounts!F$1,""
),IF(AND(B263="OA",Cases!B263="3"),Accounts!F$1,""
),IF(AND(B263="OA",Cases!B263="Z"),Accounts!D$1,""
)
)
),IF(OR(Cases!C263="B",Cases!C263="I",Cases!C263="O",Cases!C263="J",Cases!C263="H"),IF(M263="DA",Accounts!B$4,CONCATENATE(
IF(B263="EB",Accounts!D$4,""
),IF(B263="EL",Accounts!F$4,""
),IF(AND(B263="OA",Cases!B263="3"),Accounts!F$4,""
),IF(AND(B263="OA",Cases!B263="Z"),Accounts!D$4,""
)
)
),IF(OR(Cases!C263="D",Cases!C263="G",Cases!C263="O",Cases!C263="H",Cases!C263="M",AND(Cases!D263="I",Cases!C263="C"),AND(Cases!D263="I",Cases!C263="F")),IF(M263="DA",Accounts!B$3,CONCATENATE(
IF(B263="EB",Accounts!D$3,""
),IF(B263="EL",Accounts!F$3,""
),IF(AND(B263="OA",Cases!B263="3"),Accounts!F$3,""
),IF(AND(B263="OA",Cases!B263="Z"),Accounts!D$3,""
)
)
),IF(M263="DA",Accounts!B$12,CONCATENATE(
IF(B263="EB",Accounts!D$12,""
),IF(B263="EL",Accounts!F$12,""
),IF(AND(B263="OA",Cases!B263="3"),Accounts!F$12,""
),IF(AND(B263="OA",Cases!B263="Z"),Accounts!D$12,""
)
)
)
)
))</f>
        <v>UPC Magyarország</v>
      </c>
      <c r="S263" t="str">
        <f>IF(OR(Cases!C263="K",Cases!C263="L"),IF(M263="DA",Accounts!C$1,CONCATENATE(
   IF(B263="EB",Accounts!E$1,""
   ),IF(B263="EL",Accounts!G$1,""
   ),IF(AND(B263="OA",Cases!B263="3"),Accounts!G$1,""
   ),IF(AND(B263="OA",Cases!B263="Z"),Accounts!E$1,""
   )
  )
 ),IF(OR(Cases!C263="B",Cases!C263="I",Cases!C263="O",Cases!C263="J",Cases!C263="H"),IF(M263="DA",Accounts!C$4,CONCATENATE(
   IF(B263="EB",Accounts!E$4,""
   ),IF(B263="EL",Accounts!G$4,""
   ),IF(AND(B263="OA",Cases!B263="3"),Accounts!G$4,""
   ),IF(AND(B263="OA",Cases!B263="Z"),Accounts!E$4,""
   )
  )
 ),IF(OR(Cases!C263="D",Cases!C263="G",Cases!C263="O",Cases!C263="H",Cases!C263="M",AND(Cases!D263="I",Cases!C263="C"),AND(Cases!D263="I",Cases!C263="F")),IF(M263="DA",Accounts!C$3,CONCATENATE(
   IF(B263="EB",Accounts!E$3,""
   ),IF(B263="EL",Accounts!G$3,""
   ),IF(AND(B263="OA",Cases!B263="3"),Accounts!G$3,""
   ),IF(AND(B263="OA",Cases!B263="Z"),Accounts!E$3,""
   )
  )
 ),IF(M263="DA",Accounts!C$12,CONCATENATE(
   IF(B263="EB",Accounts!E$12,""
   ),IF(B263="EL",Accounts!G$12,""
   ),IF(AND(B263="OA",Cases!B263="3"),Accounts!G$12,""
   ),IF(AND(B263="OA",Cases!B263="Z"),Accounts!E$12,""
   )
  )
 )
)
))</f>
        <v>HU78104100220021994330000100</v>
      </c>
      <c r="T263" t="str">
        <f>IF(Cases!F263="SHA","SLEV",IF(Cases!F263="OUR","DEBT",IF(Cases!F263="BEN","CRED","")))</f>
        <v/>
      </c>
      <c r="U263" s="5" t="str">
        <f>IF(Cases!H263="N","Instrukciók","")</f>
        <v>Instrukciók</v>
      </c>
      <c r="V263" s="5" t="str">
        <f>IF(Cases!E263="I","URGP","")</f>
        <v/>
      </c>
      <c r="W263" t="str">
        <f>Cases!L263</f>
        <v>Közl-174-OpenApi Lakossági-KötelezettSzla FCY-FCY-Bankon belüli átutalás-KöltsVis Nincs</v>
      </c>
    </row>
    <row r="264" spans="1:23" x14ac:dyDescent="0.3">
      <c r="A264" t="str">
        <f>CONCATENATE(IF(B264="EB",CONCATENATE(IF(Cases!B264&lt;&gt;"7","EBNG","EBNL"),TEXT(Refszámok!$B$1+ROW()-2,"000000000000")),""),IF(B264="EL",CONCATENATE("E",TEXT(Refszámok!$B$2+ROW()-2,"0000000000"),"00001"),""),IF(B264="OA",CONCATENATE("EBNGOA",TEXT(Refszámok!$B$3+ROW()-2,"0000000000")),""))</f>
        <v>EBNGOA0000101263</v>
      </c>
      <c r="B264" t="str">
        <f>CONCATENATE(IF(Cases!B264="E","EL",""),IF(Cases!B264="B","EB",""),IF(Cases!B264="Q","EB",""),IF(Cases!B264="7","EB",""),IF(Cases!B264="Z","OA",""),IF(Cases!B264="3","OA",""))</f>
        <v>OA</v>
      </c>
      <c r="C264" t="str">
        <f t="shared" si="20"/>
        <v>EBNGOA0000101263</v>
      </c>
      <c r="D264" t="str">
        <f>IF(Cases!K264="Y","2018-11-10","")</f>
        <v/>
      </c>
      <c r="E264" s="5" t="str">
        <f>IF(Cases!C264="Q","BANKKÁRTYA ELSZ",IF(OR(Cases!C264="A",Cases!C264="E",Cases!C264="B",Cases!C264="K",Cases!C264="M"),CONCATENATE(IF(B264="EB",Accounts!B$7,""),IF(B264="EL",Accounts!B$8,""),IF(AND(B264="OA",Cases!B264="3"),Accounts!B$8,""),IF(AND(B264="OA",Cases!B264="Z"),Accounts!B$7,"")),CONCATENATE(IF(B264="EB",Accounts!B$9,""),IF(B264="EL",Accounts!B$10,""),IF(AND(B264="OA",Cases!B264="3"),Accounts!B$10,""),IF(AND(B264="OA",Cases!B264="Z"),Accounts!B$9,""))))</f>
        <v>KALOCZKAY JNÉ EUR</v>
      </c>
      <c r="F264" s="5" t="str">
        <f>IF(Cases!C264="Q","0983731042101",IF(OR(Cases!C264="A",Cases!C264="E",Cases!C264="B",Cases!C264="K",Cases!C264="M"),CONCATENATE(IF(B264="EB",Accounts!C$7,""),IF(B264="EL",Accounts!C$8,""),IF(AND(B264="OA",Cases!B264="3"),Accounts!C$8,""),IF(AND(B264="OA",Cases!B264="Z"),Accounts!C$7,"")),CONCATENATE(IF(B264="EB",Accounts!C$9,""),IF(B264="EL",Accounts!C$10,""),IF(AND(B264="OA",Cases!B264="3"),Accounts!C$10,""),IF(AND(B264="OA",Cases!B264="Z"),Accounts!C$9,""))))</f>
        <v>0002G94287102</v>
      </c>
      <c r="G264" t="s">
        <v>17</v>
      </c>
      <c r="H264" s="5" t="str">
        <f t="shared" si="21"/>
        <v>KALOCZKAY JNÉ EUR</v>
      </c>
      <c r="I264" t="s">
        <v>18</v>
      </c>
      <c r="J264" t="str">
        <f t="shared" si="22"/>
        <v>EBNGOA0000101263</v>
      </c>
      <c r="K264" t="str">
        <f t="shared" si="23"/>
        <v>EBNGOA0000101263</v>
      </c>
      <c r="L264" s="2" t="s">
        <v>22</v>
      </c>
      <c r="M264" s="2" t="str">
        <f>IF(OR(Cases!C264="A",Cases!C264="C",Cases!C264="G",Cases!C264="J",Cases!C264="O"),"DV","DA")</f>
        <v>DV</v>
      </c>
      <c r="N264" t="s">
        <v>1207</v>
      </c>
      <c r="O264" t="str">
        <f>IF(OR(Cases!C264="A",Cases!C264="B",Cases!C264="C",Cases!C264="E",Cases!C264="F",Cases!C264="I",Cases!C264="J",Cases!C264="K",Cases!C264="L",Cases!C264="Q"),"EUR","HUF")</f>
        <v>HUF</v>
      </c>
      <c r="P264" s="5" t="str">
        <f t="shared" si="24"/>
        <v>2</v>
      </c>
      <c r="Q264" t="str">
        <f>IF(Cases!I264="Y","INTC","")</f>
        <v/>
      </c>
      <c r="R264" t="str">
        <f>IF(OR(Cases!C264="K",Cases!C264="L"),IF(M264="DA",Accounts!B$1,CONCATENATE(
IF(B264="EB",Accounts!D$1,""
),IF(B264="EL",Accounts!F$1,""
),IF(AND(B264="OA",Cases!B264="3"),Accounts!F$1,""
),IF(AND(B264="OA",Cases!B264="Z"),Accounts!D$1,""
)
)
),IF(OR(Cases!C264="B",Cases!C264="I",Cases!C264="O",Cases!C264="J",Cases!C264="H"),IF(M264="DA",Accounts!B$4,CONCATENATE(
IF(B264="EB",Accounts!D$4,""
),IF(B264="EL",Accounts!F$4,""
),IF(AND(B264="OA",Cases!B264="3"),Accounts!F$4,""
),IF(AND(B264="OA",Cases!B264="Z"),Accounts!D$4,""
)
)
),IF(OR(Cases!C264="D",Cases!C264="G",Cases!C264="O",Cases!C264="H",Cases!C264="M",AND(Cases!D264="I",Cases!C264="C"),AND(Cases!D264="I",Cases!C264="F")),IF(M264="DA",Accounts!B$3,CONCATENATE(
IF(B264="EB",Accounts!D$3,""
),IF(B264="EL",Accounts!F$3,""
),IF(AND(B264="OA",Cases!B264="3"),Accounts!F$3,""
),IF(AND(B264="OA",Cases!B264="Z"),Accounts!D$3,""
)
)
),IF(M264="DA",Accounts!B$12,CONCATENATE(
IF(B264="EB",Accounts!D$12,""
),IF(B264="EL",Accounts!F$12,""
),IF(AND(B264="OA",Cases!B264="3"),Accounts!F$12,""
),IF(AND(B264="OA",Cases!B264="Z"),Accounts!D$12,""
)
)
)
)
))</f>
        <v>Haidai Viachesl</v>
      </c>
      <c r="S264" t="str">
        <f>IF(OR(Cases!C264="K",Cases!C264="L"),IF(M264="DA",Accounts!C$1,CONCATENATE(
   IF(B264="EB",Accounts!E$1,""
   ),IF(B264="EL",Accounts!G$1,""
   ),IF(AND(B264="OA",Cases!B264="3"),Accounts!G$1,""
   ),IF(AND(B264="OA",Cases!B264="Z"),Accounts!E$1,""
   )
  )
 ),IF(OR(Cases!C264="B",Cases!C264="I",Cases!C264="O",Cases!C264="J",Cases!C264="H"),IF(M264="DA",Accounts!C$4,CONCATENATE(
   IF(B264="EB",Accounts!E$4,""
   ),IF(B264="EL",Accounts!G$4,""
   ),IF(AND(B264="OA",Cases!B264="3"),Accounts!G$4,""
   ),IF(AND(B264="OA",Cases!B264="Z"),Accounts!E$4,""
   )
  )
 ),IF(OR(Cases!C264="D",Cases!C264="G",Cases!C264="O",Cases!C264="H",Cases!C264="M",AND(Cases!D264="I",Cases!C264="C"),AND(Cases!D264="I",Cases!C264="F")),IF(M264="DA",Accounts!C$3,CONCATENATE(
   IF(B264="EB",Accounts!E$3,""
   ),IF(B264="EL",Accounts!G$3,""
   ),IF(AND(B264="OA",Cases!B264="3"),Accounts!G$3,""
   ),IF(AND(B264="OA",Cases!B264="Z"),Accounts!E$3,""
   )
  )
 ),IF(M264="DA",Accounts!C$12,CONCATENATE(
   IF(B264="EB",Accounts!E$12,""
   ),IF(B264="EL",Accounts!G$12,""
   ),IF(AND(B264="OA",Cases!B264="3"),Accounts!G$12,""
   ),IF(AND(B264="OA",Cases!B264="Z"),Accounts!E$12,""
   )
  )
 )
)
))</f>
        <v>HU24104075017811111100480681</v>
      </c>
      <c r="T264" t="str">
        <f>IF(Cases!F264="SHA","SLEV",IF(Cases!F264="OUR","DEBT",IF(Cases!F264="BEN","CRED","")))</f>
        <v/>
      </c>
      <c r="U264" s="5" t="str">
        <f>IF(Cases!H264="N","Instrukciók","")</f>
        <v>Instrukciók</v>
      </c>
      <c r="V264" s="5" t="str">
        <f>IF(Cases!E264="I","URGP","")</f>
        <v>URGP</v>
      </c>
      <c r="W264" t="str">
        <f>Cases!L264</f>
        <v>Közl-21P -Forint konverziós-OpenApi Lakossági-KötelezettSzla FCY-HUF-Bankon belüli átvezetés-Konverziós-Sürgős/AzonKonv-KöltsVis Nincs</v>
      </c>
    </row>
    <row r="265" spans="1:23" x14ac:dyDescent="0.3">
      <c r="A265" t="str">
        <f>CONCATENATE(IF(B265="EB",CONCATENATE(IF(Cases!B265&lt;&gt;"7","EBNG","EBNL"),TEXT(Refszámok!$B$1+ROW()-2,"000000000000")),""),IF(B265="EL",CONCATENATE("E",TEXT(Refszámok!$B$2+ROW()-2,"0000000000"),"00001"),""),IF(B265="OA",CONCATENATE("EBNGOA",TEXT(Refszámok!$B$3+ROW()-2,"0000000000")),""))</f>
        <v>EBNGOA0000101264</v>
      </c>
      <c r="B265" t="str">
        <f>CONCATENATE(IF(Cases!B265="E","EL",""),IF(Cases!B265="B","EB",""),IF(Cases!B265="Q","EB",""),IF(Cases!B265="7","EB",""),IF(Cases!B265="Z","OA",""),IF(Cases!B265="3","OA",""))</f>
        <v>OA</v>
      </c>
      <c r="C265" t="str">
        <f t="shared" si="20"/>
        <v>EBNGOA0000101264</v>
      </c>
      <c r="D265" t="str">
        <f>IF(Cases!K265="Y","2018-11-10","")</f>
        <v/>
      </c>
      <c r="E265" s="5" t="str">
        <f>IF(Cases!C265="Q","BANKKÁRTYA ELSZ",IF(OR(Cases!C265="A",Cases!C265="E",Cases!C265="B",Cases!C265="K",Cases!C265="M"),CONCATENATE(IF(B265="EB",Accounts!B$7,""),IF(B265="EL",Accounts!B$8,""),IF(AND(B265="OA",Cases!B265="3"),Accounts!B$8,""),IF(AND(B265="OA",Cases!B265="Z"),Accounts!B$7,"")),CONCATENATE(IF(B265="EB",Accounts!B$9,""),IF(B265="EL",Accounts!B$10,""),IF(AND(B265="OA",Cases!B265="3"),Accounts!B$10,""),IF(AND(B265="OA",Cases!B265="Z"),Accounts!B$9,""))))</f>
        <v>KALOCZKAY JNÉ EUR</v>
      </c>
      <c r="F265" s="5" t="str">
        <f>IF(Cases!C265="Q","0983731042101",IF(OR(Cases!C265="A",Cases!C265="E",Cases!C265="B",Cases!C265="K",Cases!C265="M"),CONCATENATE(IF(B265="EB",Accounts!C$7,""),IF(B265="EL",Accounts!C$8,""),IF(AND(B265="OA",Cases!B265="3"),Accounts!C$8,""),IF(AND(B265="OA",Cases!B265="Z"),Accounts!C$7,"")),CONCATENATE(IF(B265="EB",Accounts!C$9,""),IF(B265="EL",Accounts!C$10,""),IF(AND(B265="OA",Cases!B265="3"),Accounts!C$10,""),IF(AND(B265="OA",Cases!B265="Z"),Accounts!C$9,""))))</f>
        <v>0002G94287102</v>
      </c>
      <c r="G265" t="s">
        <v>17</v>
      </c>
      <c r="H265" s="5" t="str">
        <f t="shared" si="21"/>
        <v>KALOCZKAY JNÉ EUR</v>
      </c>
      <c r="I265" t="s">
        <v>18</v>
      </c>
      <c r="J265" t="str">
        <f t="shared" si="22"/>
        <v>EBNGOA0000101264</v>
      </c>
      <c r="K265" t="str">
        <f t="shared" si="23"/>
        <v>EBNGOA0000101264</v>
      </c>
      <c r="L265" s="2" t="s">
        <v>22</v>
      </c>
      <c r="M265" s="2" t="str">
        <f>IF(OR(Cases!C265="A",Cases!C265="C",Cases!C265="G",Cases!C265="J",Cases!C265="O"),"DV","DA")</f>
        <v>DV</v>
      </c>
      <c r="N265" t="s">
        <v>1207</v>
      </c>
      <c r="O265" t="str">
        <f>IF(OR(Cases!C265="A",Cases!C265="B",Cases!C265="C",Cases!C265="E",Cases!C265="F",Cases!C265="I",Cases!C265="J",Cases!C265="K",Cases!C265="L",Cases!C265="Q"),"EUR","HUF")</f>
        <v>HUF</v>
      </c>
      <c r="P265" s="5" t="str">
        <f t="shared" si="24"/>
        <v>2</v>
      </c>
      <c r="Q265" t="str">
        <f>IF(Cases!I265="Y","INTC","")</f>
        <v/>
      </c>
      <c r="R265" t="str">
        <f>IF(OR(Cases!C265="K",Cases!C265="L"),IF(M265="DA",Accounts!B$1,CONCATENATE(
IF(B265="EB",Accounts!D$1,""
),IF(B265="EL",Accounts!F$1,""
),IF(AND(B265="OA",Cases!B265="3"),Accounts!F$1,""
),IF(AND(B265="OA",Cases!B265="Z"),Accounts!D$1,""
)
)
),IF(OR(Cases!C265="B",Cases!C265="I",Cases!C265="O",Cases!C265="J",Cases!C265="H"),IF(M265="DA",Accounts!B$4,CONCATENATE(
IF(B265="EB",Accounts!D$4,""
),IF(B265="EL",Accounts!F$4,""
),IF(AND(B265="OA",Cases!B265="3"),Accounts!F$4,""
),IF(AND(B265="OA",Cases!B265="Z"),Accounts!D$4,""
)
)
),IF(OR(Cases!C265="D",Cases!C265="G",Cases!C265="O",Cases!C265="H",Cases!C265="M",AND(Cases!D265="I",Cases!C265="C"),AND(Cases!D265="I",Cases!C265="F")),IF(M265="DA",Accounts!B$3,CONCATENATE(
IF(B265="EB",Accounts!D$3,""
),IF(B265="EL",Accounts!F$3,""
),IF(AND(B265="OA",Cases!B265="3"),Accounts!F$3,""
),IF(AND(B265="OA",Cases!B265="Z"),Accounts!D$3,""
)
)
),IF(M265="DA",Accounts!B$12,CONCATENATE(
IF(B265="EB",Accounts!D$12,""
),IF(B265="EL",Accounts!F$12,""
),IF(AND(B265="OA",Cases!B265="3"),Accounts!F$12,""
),IF(AND(B265="OA",Cases!B265="Z"),Accounts!D$12,""
)
)
)
)
))</f>
        <v>Haidai Viachesl</v>
      </c>
      <c r="S265" t="str">
        <f>IF(OR(Cases!C265="K",Cases!C265="L"),IF(M265="DA",Accounts!C$1,CONCATENATE(
   IF(B265="EB",Accounts!E$1,""
   ),IF(B265="EL",Accounts!G$1,""
   ),IF(AND(B265="OA",Cases!B265="3"),Accounts!G$1,""
   ),IF(AND(B265="OA",Cases!B265="Z"),Accounts!E$1,""
   )
  )
 ),IF(OR(Cases!C265="B",Cases!C265="I",Cases!C265="O",Cases!C265="J",Cases!C265="H"),IF(M265="DA",Accounts!C$4,CONCATENATE(
   IF(B265="EB",Accounts!E$4,""
   ),IF(B265="EL",Accounts!G$4,""
   ),IF(AND(B265="OA",Cases!B265="3"),Accounts!G$4,""
   ),IF(AND(B265="OA",Cases!B265="Z"),Accounts!E$4,""
   )
  )
 ),IF(OR(Cases!C265="D",Cases!C265="G",Cases!C265="O",Cases!C265="H",Cases!C265="M",AND(Cases!D265="I",Cases!C265="C"),AND(Cases!D265="I",Cases!C265="F")),IF(M265="DA",Accounts!C$3,CONCATENATE(
   IF(B265="EB",Accounts!E$3,""
   ),IF(B265="EL",Accounts!G$3,""
   ),IF(AND(B265="OA",Cases!B265="3"),Accounts!G$3,""
   ),IF(AND(B265="OA",Cases!B265="Z"),Accounts!E$3,""
   )
  )
 ),IF(M265="DA",Accounts!C$12,CONCATENATE(
   IF(B265="EB",Accounts!E$12,""
   ),IF(B265="EL",Accounts!G$12,""
   ),IF(AND(B265="OA",Cases!B265="3"),Accounts!G$12,""
   ),IF(AND(B265="OA",Cases!B265="Z"),Accounts!E$12,""
   )
  )
 )
)
))</f>
        <v>HU24104075017811111100480681</v>
      </c>
      <c r="T265" t="str">
        <f>IF(Cases!F265="SHA","SLEV",IF(Cases!F265="OUR","DEBT",IF(Cases!F265="BEN","CRED","")))</f>
        <v/>
      </c>
      <c r="U265" s="5" t="str">
        <f>IF(Cases!H265="N","Instrukciók","")</f>
        <v>Instrukciók</v>
      </c>
      <c r="V265" s="5" t="str">
        <f>IF(Cases!E265="I","URGP","")</f>
        <v/>
      </c>
      <c r="W265" t="str">
        <f>Cases!L265</f>
        <v>Közl-21P -Forint konverziós-OpenApi Lakossági-KötelezettSzla FCY-HUF-Bankon belüli átvezetés-Konverziós-KöltsVis Nincs</v>
      </c>
    </row>
    <row r="266" spans="1:23" x14ac:dyDescent="0.3">
      <c r="A266" t="str">
        <f>CONCATENATE(IF(B266="EB",CONCATENATE(IF(Cases!B266&lt;&gt;"7","EBNG","EBNL"),TEXT(Refszámok!$B$1+ROW()-2,"000000000000")),""),IF(B266="EL",CONCATENATE("E",TEXT(Refszámok!$B$2+ROW()-2,"0000000000"),"00001"),""),IF(B266="OA",CONCATENATE("EBNGOA",TEXT(Refszámok!$B$3+ROW()-2,"0000000000")),""))</f>
        <v>EBNGOA0000101265</v>
      </c>
      <c r="B266" t="str">
        <f>CONCATENATE(IF(Cases!B266="E","EL",""),IF(Cases!B266="B","EB",""),IF(Cases!B266="Q","EB",""),IF(Cases!B266="7","EB",""),IF(Cases!B266="Z","OA",""),IF(Cases!B266="3","OA",""))</f>
        <v>OA</v>
      </c>
      <c r="C266" t="str">
        <f t="shared" si="20"/>
        <v>EBNGOA0000101265</v>
      </c>
      <c r="D266" t="str">
        <f>IF(Cases!K266="Y","2018-11-10","")</f>
        <v/>
      </c>
      <c r="E266" s="5" t="str">
        <f>IF(Cases!C266="Q","BANKKÁRTYA ELSZ",IF(OR(Cases!C266="A",Cases!C266="E",Cases!C266="B",Cases!C266="K",Cases!C266="M"),CONCATENATE(IF(B266="EB",Accounts!B$7,""),IF(B266="EL",Accounts!B$8,""),IF(AND(B266="OA",Cases!B266="3"),Accounts!B$8,""),IF(AND(B266="OA",Cases!B266="Z"),Accounts!B$7,"")),CONCATENATE(IF(B266="EB",Accounts!B$9,""),IF(B266="EL",Accounts!B$10,""),IF(AND(B266="OA",Cases!B266="3"),Accounts!B$10,""),IF(AND(B266="OA",Cases!B266="Z"),Accounts!B$9,""))))</f>
        <v>KALOCZKAY JNÉ EUR</v>
      </c>
      <c r="F266" s="5" t="str">
        <f>IF(Cases!C266="Q","0983731042101",IF(OR(Cases!C266="A",Cases!C266="E",Cases!C266="B",Cases!C266="K",Cases!C266="M"),CONCATENATE(IF(B266="EB",Accounts!C$7,""),IF(B266="EL",Accounts!C$8,""),IF(AND(B266="OA",Cases!B266="3"),Accounts!C$8,""),IF(AND(B266="OA",Cases!B266="Z"),Accounts!C$7,"")),CONCATENATE(IF(B266="EB",Accounts!C$9,""),IF(B266="EL",Accounts!C$10,""),IF(AND(B266="OA",Cases!B266="3"),Accounts!C$10,""),IF(AND(B266="OA",Cases!B266="Z"),Accounts!C$9,""))))</f>
        <v>0002G94287102</v>
      </c>
      <c r="G266" t="s">
        <v>17</v>
      </c>
      <c r="H266" s="5" t="str">
        <f t="shared" si="21"/>
        <v>KALOCZKAY JNÉ EUR</v>
      </c>
      <c r="I266" t="s">
        <v>18</v>
      </c>
      <c r="J266" t="str">
        <f t="shared" si="22"/>
        <v>EBNGOA0000101265</v>
      </c>
      <c r="K266" t="str">
        <f t="shared" si="23"/>
        <v>EBNGOA0000101265</v>
      </c>
      <c r="L266" s="2" t="s">
        <v>22</v>
      </c>
      <c r="M266" s="2" t="str">
        <f>IF(OR(Cases!C266="A",Cases!C266="C",Cases!C266="G",Cases!C266="J",Cases!C266="O"),"DV","DA")</f>
        <v>DA</v>
      </c>
      <c r="N266" t="s">
        <v>1207</v>
      </c>
      <c r="O266" t="str">
        <f>IF(OR(Cases!C266="A",Cases!C266="B",Cases!C266="C",Cases!C266="E",Cases!C266="F",Cases!C266="I",Cases!C266="J",Cases!C266="K",Cases!C266="L",Cases!C266="Q"),"EUR","HUF")</f>
        <v>HUF</v>
      </c>
      <c r="P266" s="5" t="str">
        <f t="shared" si="24"/>
        <v>2</v>
      </c>
      <c r="Q266" t="str">
        <f>IF(Cases!I266="Y","INTC","")</f>
        <v/>
      </c>
      <c r="R266" t="str">
        <f>IF(OR(Cases!C266="K",Cases!C266="L"),IF(M266="DA",Accounts!B$1,CONCATENATE(
IF(B266="EB",Accounts!D$1,""
),IF(B266="EL",Accounts!F$1,""
),IF(AND(B266="OA",Cases!B266="3"),Accounts!F$1,""
),IF(AND(B266="OA",Cases!B266="Z"),Accounts!D$1,""
)
)
),IF(OR(Cases!C266="B",Cases!C266="I",Cases!C266="O",Cases!C266="J",Cases!C266="H"),IF(M266="DA",Accounts!B$4,CONCATENATE(
IF(B266="EB",Accounts!D$4,""
),IF(B266="EL",Accounts!F$4,""
),IF(AND(B266="OA",Cases!B266="3"),Accounts!F$4,""
),IF(AND(B266="OA",Cases!B266="Z"),Accounts!D$4,""
)
)
),IF(OR(Cases!C266="D",Cases!C266="G",Cases!C266="O",Cases!C266="H",Cases!C266="M",AND(Cases!D266="I",Cases!C266="C"),AND(Cases!D266="I",Cases!C266="F")),IF(M266="DA",Accounts!B$3,CONCATENATE(
IF(B266="EB",Accounts!D$3,""
),IF(B266="EL",Accounts!F$3,""
),IF(AND(B266="OA",Cases!B266="3"),Accounts!F$3,""
),IF(AND(B266="OA",Cases!B266="Z"),Accounts!D$3,""
)
)
),IF(M266="DA",Accounts!B$12,CONCATENATE(
IF(B266="EB",Accounts!D$12,""
),IF(B266="EL",Accounts!F$12,""
),IF(AND(B266="OA",Cases!B266="3"),Accounts!F$12,""
),IF(AND(B266="OA",Cases!B266="Z"),Accounts!D$12,""
)
)
)
)
))</f>
        <v>UPC Magyarország</v>
      </c>
      <c r="S266" t="str">
        <f>IF(OR(Cases!C266="K",Cases!C266="L"),IF(M266="DA",Accounts!C$1,CONCATENATE(
   IF(B266="EB",Accounts!E$1,""
   ),IF(B266="EL",Accounts!G$1,""
   ),IF(AND(B266="OA",Cases!B266="3"),Accounts!G$1,""
   ),IF(AND(B266="OA",Cases!B266="Z"),Accounts!E$1,""
   )
  )
 ),IF(OR(Cases!C266="B",Cases!C266="I",Cases!C266="O",Cases!C266="J",Cases!C266="H"),IF(M266="DA",Accounts!C$4,CONCATENATE(
   IF(B266="EB",Accounts!E$4,""
   ),IF(B266="EL",Accounts!G$4,""
   ),IF(AND(B266="OA",Cases!B266="3"),Accounts!G$4,""
   ),IF(AND(B266="OA",Cases!B266="Z"),Accounts!E$4,""
   )
  )
 ),IF(OR(Cases!C266="D",Cases!C266="G",Cases!C266="O",Cases!C266="H",Cases!C266="M",AND(Cases!D266="I",Cases!C266="C"),AND(Cases!D266="I",Cases!C266="F")),IF(M266="DA",Accounts!C$3,CONCATENATE(
   IF(B266="EB",Accounts!E$3,""
   ),IF(B266="EL",Accounts!G$3,""
   ),IF(AND(B266="OA",Cases!B266="3"),Accounts!G$3,""
   ),IF(AND(B266="OA",Cases!B266="Z"),Accounts!E$3,""
   )
  )
 ),IF(M266="DA",Accounts!C$12,CONCATENATE(
   IF(B266="EB",Accounts!E$12,""
   ),IF(B266="EL",Accounts!G$12,""
   ),IF(AND(B266="OA",Cases!B266="3"),Accounts!G$12,""
   ),IF(AND(B266="OA",Cases!B266="Z"),Accounts!E$12,""
   )
  )
 )
)
))</f>
        <v>HU78104100220021994330000100</v>
      </c>
      <c r="T266" t="str">
        <f>IF(Cases!F266="SHA","SLEV",IF(Cases!F266="OUR","DEBT",IF(Cases!F266="BEN","CRED","")))</f>
        <v/>
      </c>
      <c r="U266" s="5" t="str">
        <f>IF(Cases!H266="N","Instrukciók","")</f>
        <v>Instrukciók</v>
      </c>
      <c r="V266" s="5" t="str">
        <f>IF(Cases!E266="I","URGP","")</f>
        <v>URGP</v>
      </c>
      <c r="W266" t="str">
        <f>Cases!L266</f>
        <v>Közl-216 -Forint konverziós-OpenApi Lakossági-KötelezettSzla FCY-HUF-Bankon belüli átutalás-Konverziós-Sürgős/AzonKonv-KöltsVis Nincs</v>
      </c>
    </row>
    <row r="267" spans="1:23" x14ac:dyDescent="0.3">
      <c r="A267" t="str">
        <f>CONCATENATE(IF(B267="EB",CONCATENATE(IF(Cases!B267&lt;&gt;"7","EBNG","EBNL"),TEXT(Refszámok!$B$1+ROW()-2,"000000000000")),""),IF(B267="EL",CONCATENATE("E",TEXT(Refszámok!$B$2+ROW()-2,"0000000000"),"00001"),""),IF(B267="OA",CONCATENATE("EBNGOA",TEXT(Refszámok!$B$3+ROW()-2,"0000000000")),""))</f>
        <v>EBNGOA0000101266</v>
      </c>
      <c r="B267" t="str">
        <f>CONCATENATE(IF(Cases!B267="E","EL",""),IF(Cases!B267="B","EB",""),IF(Cases!B267="Q","EB",""),IF(Cases!B267="7","EB",""),IF(Cases!B267="Z","OA",""),IF(Cases!B267="3","OA",""))</f>
        <v>OA</v>
      </c>
      <c r="C267" t="str">
        <f t="shared" si="20"/>
        <v>EBNGOA0000101266</v>
      </c>
      <c r="D267" t="str">
        <f>IF(Cases!K267="Y","2018-11-10","")</f>
        <v/>
      </c>
      <c r="E267" s="5" t="str">
        <f>IF(Cases!C267="Q","BANKKÁRTYA ELSZ",IF(OR(Cases!C267="A",Cases!C267="E",Cases!C267="B",Cases!C267="K",Cases!C267="M"),CONCATENATE(IF(B267="EB",Accounts!B$7,""),IF(B267="EL",Accounts!B$8,""),IF(AND(B267="OA",Cases!B267="3"),Accounts!B$8,""),IF(AND(B267="OA",Cases!B267="Z"),Accounts!B$7,"")),CONCATENATE(IF(B267="EB",Accounts!B$9,""),IF(B267="EL",Accounts!B$10,""),IF(AND(B267="OA",Cases!B267="3"),Accounts!B$10,""),IF(AND(B267="OA",Cases!B267="Z"),Accounts!B$9,""))))</f>
        <v>KALOCZKAY JNÉ EUR</v>
      </c>
      <c r="F267" s="5" t="str">
        <f>IF(Cases!C267="Q","0983731042101",IF(OR(Cases!C267="A",Cases!C267="E",Cases!C267="B",Cases!C267="K",Cases!C267="M"),CONCATENATE(IF(B267="EB",Accounts!C$7,""),IF(B267="EL",Accounts!C$8,""),IF(AND(B267="OA",Cases!B267="3"),Accounts!C$8,""),IF(AND(B267="OA",Cases!B267="Z"),Accounts!C$7,"")),CONCATENATE(IF(B267="EB",Accounts!C$9,""),IF(B267="EL",Accounts!C$10,""),IF(AND(B267="OA",Cases!B267="3"),Accounts!C$10,""),IF(AND(B267="OA",Cases!B267="Z"),Accounts!C$9,""))))</f>
        <v>0002G94287102</v>
      </c>
      <c r="G267" t="s">
        <v>17</v>
      </c>
      <c r="H267" s="5" t="str">
        <f t="shared" si="21"/>
        <v>KALOCZKAY JNÉ EUR</v>
      </c>
      <c r="I267" t="s">
        <v>18</v>
      </c>
      <c r="J267" t="str">
        <f t="shared" si="22"/>
        <v>EBNGOA0000101266</v>
      </c>
      <c r="K267" t="str">
        <f t="shared" si="23"/>
        <v>EBNGOA0000101266</v>
      </c>
      <c r="L267" s="2" t="s">
        <v>22</v>
      </c>
      <c r="M267" s="2" t="str">
        <f>IF(OR(Cases!C267="A",Cases!C267="C",Cases!C267="G",Cases!C267="J",Cases!C267="O"),"DV","DA")</f>
        <v>DA</v>
      </c>
      <c r="N267" t="s">
        <v>1207</v>
      </c>
      <c r="O267" t="str">
        <f>IF(OR(Cases!C267="A",Cases!C267="B",Cases!C267="C",Cases!C267="E",Cases!C267="F",Cases!C267="I",Cases!C267="J",Cases!C267="K",Cases!C267="L",Cases!C267="Q"),"EUR","HUF")</f>
        <v>HUF</v>
      </c>
      <c r="P267" s="5" t="str">
        <f t="shared" si="24"/>
        <v>2</v>
      </c>
      <c r="Q267" t="str">
        <f>IF(Cases!I267="Y","INTC","")</f>
        <v/>
      </c>
      <c r="R267" t="str">
        <f>IF(OR(Cases!C267="K",Cases!C267="L"),IF(M267="DA",Accounts!B$1,CONCATENATE(
IF(B267="EB",Accounts!D$1,""
),IF(B267="EL",Accounts!F$1,""
),IF(AND(B267="OA",Cases!B267="3"),Accounts!F$1,""
),IF(AND(B267="OA",Cases!B267="Z"),Accounts!D$1,""
)
)
),IF(OR(Cases!C267="B",Cases!C267="I",Cases!C267="O",Cases!C267="J",Cases!C267="H"),IF(M267="DA",Accounts!B$4,CONCATENATE(
IF(B267="EB",Accounts!D$4,""
),IF(B267="EL",Accounts!F$4,""
),IF(AND(B267="OA",Cases!B267="3"),Accounts!F$4,""
),IF(AND(B267="OA",Cases!B267="Z"),Accounts!D$4,""
)
)
),IF(OR(Cases!C267="D",Cases!C267="G",Cases!C267="O",Cases!C267="H",Cases!C267="M",AND(Cases!D267="I",Cases!C267="C"),AND(Cases!D267="I",Cases!C267="F")),IF(M267="DA",Accounts!B$3,CONCATENATE(
IF(B267="EB",Accounts!D$3,""
),IF(B267="EL",Accounts!F$3,""
),IF(AND(B267="OA",Cases!B267="3"),Accounts!F$3,""
),IF(AND(B267="OA",Cases!B267="Z"),Accounts!D$3,""
)
)
),IF(M267="DA",Accounts!B$12,CONCATENATE(
IF(B267="EB",Accounts!D$12,""
),IF(B267="EL",Accounts!F$12,""
),IF(AND(B267="OA",Cases!B267="3"),Accounts!F$12,""
),IF(AND(B267="OA",Cases!B267="Z"),Accounts!D$12,""
)
)
)
)
))</f>
        <v>UPC Magyarország</v>
      </c>
      <c r="S267" t="str">
        <f>IF(OR(Cases!C267="K",Cases!C267="L"),IF(M267="DA",Accounts!C$1,CONCATENATE(
   IF(B267="EB",Accounts!E$1,""
   ),IF(B267="EL",Accounts!G$1,""
   ),IF(AND(B267="OA",Cases!B267="3"),Accounts!G$1,""
   ),IF(AND(B267="OA",Cases!B267="Z"),Accounts!E$1,""
   )
  )
 ),IF(OR(Cases!C267="B",Cases!C267="I",Cases!C267="O",Cases!C267="J",Cases!C267="H"),IF(M267="DA",Accounts!C$4,CONCATENATE(
   IF(B267="EB",Accounts!E$4,""
   ),IF(B267="EL",Accounts!G$4,""
   ),IF(AND(B267="OA",Cases!B267="3"),Accounts!G$4,""
   ),IF(AND(B267="OA",Cases!B267="Z"),Accounts!E$4,""
   )
  )
 ),IF(OR(Cases!C267="D",Cases!C267="G",Cases!C267="O",Cases!C267="H",Cases!C267="M",AND(Cases!D267="I",Cases!C267="C"),AND(Cases!D267="I",Cases!C267="F")),IF(M267="DA",Accounts!C$3,CONCATENATE(
   IF(B267="EB",Accounts!E$3,""
   ),IF(B267="EL",Accounts!G$3,""
   ),IF(AND(B267="OA",Cases!B267="3"),Accounts!G$3,""
   ),IF(AND(B267="OA",Cases!B267="Z"),Accounts!E$3,""
   )
  )
 ),IF(M267="DA",Accounts!C$12,CONCATENATE(
   IF(B267="EB",Accounts!E$12,""
   ),IF(B267="EL",Accounts!G$12,""
   ),IF(AND(B267="OA",Cases!B267="3"),Accounts!G$12,""
   ),IF(AND(B267="OA",Cases!B267="Z"),Accounts!E$12,""
   )
  )
 )
)
))</f>
        <v>HU78104100220021994330000100</v>
      </c>
      <c r="T267" t="str">
        <f>IF(Cases!F267="SHA","SLEV",IF(Cases!F267="OUR","DEBT",IF(Cases!F267="BEN","CRED","")))</f>
        <v/>
      </c>
      <c r="U267" s="5" t="str">
        <f>IF(Cases!H267="N","Instrukciók","")</f>
        <v>Instrukciók</v>
      </c>
      <c r="V267" s="5" t="str">
        <f>IF(Cases!E267="I","URGP","")</f>
        <v/>
      </c>
      <c r="W267" t="str">
        <f>Cases!L267</f>
        <v>Közl-216 -Forint konverziós-OpenApi Lakossági-KötelezettSzla FCY-HUF-Bankon belüli átutalás-Konverziós-KöltsVis Nincs</v>
      </c>
    </row>
    <row r="268" spans="1:23" x14ac:dyDescent="0.3">
      <c r="A268" t="str">
        <f>CONCATENATE(IF(B268="EB",CONCATENATE(IF(Cases!B268&lt;&gt;"7","EBNG","EBNL"),TEXT(Refszámok!$B$1+ROW()-2,"000000000000")),""),IF(B268="EL",CONCATENATE("E",TEXT(Refszámok!$B$2+ROW()-2,"0000000000"),"00001"),""),IF(B268="OA",CONCATENATE("EBNGOA",TEXT(Refszámok!$B$3+ROW()-2,"0000000000")),""))</f>
        <v>EBNGOA0000101267</v>
      </c>
      <c r="B268" t="str">
        <f>CONCATENATE(IF(Cases!B268="E","EL",""),IF(Cases!B268="B","EB",""),IF(Cases!B268="Q","EB",""),IF(Cases!B268="7","EB",""),IF(Cases!B268="Z","OA",""),IF(Cases!B268="3","OA",""))</f>
        <v>OA</v>
      </c>
      <c r="C268" t="str">
        <f t="shared" si="20"/>
        <v>EBNGOA0000101267</v>
      </c>
      <c r="D268" t="str">
        <f>IF(Cases!K268="Y","2018-11-10","")</f>
        <v/>
      </c>
      <c r="E268" s="5" t="str">
        <f>IF(Cases!C268="Q","BANKKÁRTYA ELSZ",IF(OR(Cases!C268="A",Cases!C268="E",Cases!C268="B",Cases!C268="K",Cases!C268="M"),CONCATENATE(IF(B268="EB",Accounts!B$7,""),IF(B268="EL",Accounts!B$8,""),IF(AND(B268="OA",Cases!B268="3"),Accounts!B$8,""),IF(AND(B268="OA",Cases!B268="Z"),Accounts!B$7,"")),CONCATENATE(IF(B268="EB",Accounts!B$9,""),IF(B268="EL",Accounts!B$10,""),IF(AND(B268="OA",Cases!B268="3"),Accounts!B$10,""),IF(AND(B268="OA",Cases!B268="Z"),Accounts!B$9,""))))</f>
        <v>KALOCZKAY JNÉ</v>
      </c>
      <c r="F268" s="5" t="str">
        <f>IF(Cases!C268="Q","0983731042101",IF(OR(Cases!C268="A",Cases!C268="E",Cases!C268="B",Cases!C268="K",Cases!C268="M"),CONCATENATE(IF(B268="EB",Accounts!C$7,""),IF(B268="EL",Accounts!C$8,""),IF(AND(B268="OA",Cases!B268="3"),Accounts!C$8,""),IF(AND(B268="OA",Cases!B268="Z"),Accounts!C$7,"")),CONCATENATE(IF(B268="EB",Accounts!C$9,""),IF(B268="EL",Accounts!C$10,""),IF(AND(B268="OA",Cases!B268="3"),Accounts!C$10,""),IF(AND(B268="OA",Cases!B268="Z"),Accounts!C$9,""))))</f>
        <v>0002G94287100</v>
      </c>
      <c r="G268" t="s">
        <v>17</v>
      </c>
      <c r="H268" s="5" t="str">
        <f t="shared" si="21"/>
        <v>KALOCZKAY JNÉ</v>
      </c>
      <c r="I268" t="s">
        <v>18</v>
      </c>
      <c r="J268" t="str">
        <f t="shared" si="22"/>
        <v>EBNGOA0000101267</v>
      </c>
      <c r="K268" t="str">
        <f t="shared" si="23"/>
        <v>EBNGOA0000101267</v>
      </c>
      <c r="L268" s="2" t="s">
        <v>22</v>
      </c>
      <c r="M268" s="2" t="str">
        <f>IF(OR(Cases!C268="A",Cases!C268="C",Cases!C268="G",Cases!C268="J",Cases!C268="O"),"DV","DA")</f>
        <v>DA</v>
      </c>
      <c r="N268" t="s">
        <v>1207</v>
      </c>
      <c r="O268" t="str">
        <f>IF(OR(Cases!C268="A",Cases!C268="B",Cases!C268="C",Cases!C268="E",Cases!C268="F",Cases!C268="I",Cases!C268="J",Cases!C268="K",Cases!C268="L",Cases!C268="Q"),"EUR","HUF")</f>
        <v>EUR</v>
      </c>
      <c r="P268" s="5" t="str">
        <f t="shared" si="24"/>
        <v>1.3</v>
      </c>
      <c r="Q268" t="str">
        <f>IF(Cases!I268="Y","INTC","")</f>
        <v/>
      </c>
      <c r="R268" t="str">
        <f>IF(OR(Cases!C268="K",Cases!C268="L"),IF(M268="DA",Accounts!B$1,CONCATENATE(
IF(B268="EB",Accounts!D$1,""
),IF(B268="EL",Accounts!F$1,""
),IF(AND(B268="OA",Cases!B268="3"),Accounts!F$1,""
),IF(AND(B268="OA",Cases!B268="Z"),Accounts!D$1,""
)
)
),IF(OR(Cases!C268="B",Cases!C268="I",Cases!C268="O",Cases!C268="J",Cases!C268="H"),IF(M268="DA",Accounts!B$4,CONCATENATE(
IF(B268="EB",Accounts!D$4,""
),IF(B268="EL",Accounts!F$4,""
),IF(AND(B268="OA",Cases!B268="3"),Accounts!F$4,""
),IF(AND(B268="OA",Cases!B268="Z"),Accounts!D$4,""
)
)
),IF(OR(Cases!C268="D",Cases!C268="G",Cases!C268="O",Cases!C268="H",Cases!C268="M",AND(Cases!D268="I",Cases!C268="C"),AND(Cases!D268="I",Cases!C268="F")),IF(M268="DA",Accounts!B$3,CONCATENATE(
IF(B268="EB",Accounts!D$3,""
),IF(B268="EL",Accounts!F$3,""
),IF(AND(B268="OA",Cases!B268="3"),Accounts!F$3,""
),IF(AND(B268="OA",Cases!B268="Z"),Accounts!D$3,""
)
)
),IF(M268="DA",Accounts!B$12,CONCATENATE(
IF(B268="EB",Accounts!D$12,""
),IF(B268="EL",Accounts!F$12,""
),IF(AND(B268="OA",Cases!B268="3"),Accounts!F$12,""
),IF(AND(B268="OA",Cases!B268="Z"),Accounts!D$12,""
)
)
)
)
))</f>
        <v>Bank kívüli Kedvezm.</v>
      </c>
      <c r="S268" t="str">
        <f>IF(OR(Cases!C268="K",Cases!C268="L"),IF(M268="DA",Accounts!C$1,CONCATENATE(
   IF(B268="EB",Accounts!E$1,""
   ),IF(B268="EL",Accounts!G$1,""
   ),IF(AND(B268="OA",Cases!B268="3"),Accounts!G$1,""
   ),IF(AND(B268="OA",Cases!B268="Z"),Accounts!E$1,""
   )
  )
 ),IF(OR(Cases!C268="B",Cases!C268="I",Cases!C268="O",Cases!C268="J",Cases!C268="H"),IF(M268="DA",Accounts!C$4,CONCATENATE(
   IF(B268="EB",Accounts!E$4,""
   ),IF(B268="EL",Accounts!G$4,""
   ),IF(AND(B268="OA",Cases!B268="3"),Accounts!G$4,""
   ),IF(AND(B268="OA",Cases!B268="Z"),Accounts!E$4,""
   )
  )
 ),IF(OR(Cases!C268="D",Cases!C268="G",Cases!C268="O",Cases!C268="H",Cases!C268="M",AND(Cases!D268="I",Cases!C268="C"),AND(Cases!D268="I",Cases!C268="F")),IF(M268="DA",Accounts!C$3,CONCATENATE(
   IF(B268="EB",Accounts!E$3,""
   ),IF(B268="EL",Accounts!G$3,""
   ),IF(AND(B268="OA",Cases!B268="3"),Accounts!G$3,""
   ),IF(AND(B268="OA",Cases!B268="Z"),Accounts!E$3,""
   )
  )
 ),IF(M268="DA",Accounts!C$12,CONCATENATE(
   IF(B268="EB",Accounts!E$12,""
   ),IF(B268="EL",Accounts!G$12,""
   ),IF(AND(B268="OA",Cases!B268="3"),Accounts!G$12,""
   ),IF(AND(B268="OA",Cases!B268="Z"),Accounts!E$12,""
   )
  )
 )
)
))</f>
        <v>HU71117490082015982100000000</v>
      </c>
      <c r="T268" t="str">
        <f>IF(Cases!F268="SHA","SLEV",IF(Cases!F268="OUR","DEBT",IF(Cases!F268="BEN","CRED","")))</f>
        <v>SLEV</v>
      </c>
      <c r="U268" s="5" t="str">
        <f>IF(Cases!H268="N","Instrukciók","")</f>
        <v>Instrukciók</v>
      </c>
      <c r="V268" s="5" t="str">
        <f>IF(Cases!E268="I","URGP","")</f>
        <v/>
      </c>
      <c r="W268" t="str">
        <f>Cases!L268</f>
        <v>Közl-347 -OpenApi Lakossági-KötelezettSzla HUF-FCY-Bankon kívül utalás-Konverziós-KöltsVis Osztott</v>
      </c>
    </row>
    <row r="269" spans="1:23" x14ac:dyDescent="0.3">
      <c r="A269" t="str">
        <f>CONCATENATE(IF(B269="EB",CONCATENATE(IF(Cases!B269&lt;&gt;"7","EBNG","EBNL"),TEXT(Refszámok!$B$1+ROW()-2,"000000000000")),""),IF(B269="EL",CONCATENATE("E",TEXT(Refszámok!$B$2+ROW()-2,"0000000000"),"00001"),""),IF(B269="OA",CONCATENATE("EBNGOA",TEXT(Refszámok!$B$3+ROW()-2,"0000000000")),""))</f>
        <v>EBNGOA0000101268</v>
      </c>
      <c r="B269" t="str">
        <f>CONCATENATE(IF(Cases!B269="E","EL",""),IF(Cases!B269="B","EB",""),IF(Cases!B269="Q","EB",""),IF(Cases!B269="7","EB",""),IF(Cases!B269="Z","OA",""),IF(Cases!B269="3","OA",""))</f>
        <v>OA</v>
      </c>
      <c r="C269" t="str">
        <f t="shared" si="20"/>
        <v>EBNGOA0000101268</v>
      </c>
      <c r="D269" t="str">
        <f>IF(Cases!K269="Y","2018-11-10","")</f>
        <v/>
      </c>
      <c r="E269" s="5" t="str">
        <f>IF(Cases!C269="Q","BANKKÁRTYA ELSZ",IF(OR(Cases!C269="A",Cases!C269="E",Cases!C269="B",Cases!C269="K",Cases!C269="M"),CONCATENATE(IF(B269="EB",Accounts!B$7,""),IF(B269="EL",Accounts!B$8,""),IF(AND(B269="OA",Cases!B269="3"),Accounts!B$8,""),IF(AND(B269="OA",Cases!B269="Z"),Accounts!B$7,"")),CONCATENATE(IF(B269="EB",Accounts!B$9,""),IF(B269="EL",Accounts!B$10,""),IF(AND(B269="OA",Cases!B269="3"),Accounts!B$10,""),IF(AND(B269="OA",Cases!B269="Z"),Accounts!B$9,""))))</f>
        <v>KALOCZKAY JNÉ</v>
      </c>
      <c r="F269" s="5" t="str">
        <f>IF(Cases!C269="Q","0983731042101",IF(OR(Cases!C269="A",Cases!C269="E",Cases!C269="B",Cases!C269="K",Cases!C269="M"),CONCATENATE(IF(B269="EB",Accounts!C$7,""),IF(B269="EL",Accounts!C$8,""),IF(AND(B269="OA",Cases!B269="3"),Accounts!C$8,""),IF(AND(B269="OA",Cases!B269="Z"),Accounts!C$7,"")),CONCATENATE(IF(B269="EB",Accounts!C$9,""),IF(B269="EL",Accounts!C$10,""),IF(AND(B269="OA",Cases!B269="3"),Accounts!C$10,""),IF(AND(B269="OA",Cases!B269="Z"),Accounts!C$9,""))))</f>
        <v>0002G94287100</v>
      </c>
      <c r="G269" t="s">
        <v>17</v>
      </c>
      <c r="H269" s="5" t="str">
        <f t="shared" si="21"/>
        <v>KALOCZKAY JNÉ</v>
      </c>
      <c r="I269" t="s">
        <v>18</v>
      </c>
      <c r="J269" t="str">
        <f t="shared" si="22"/>
        <v>EBNGOA0000101268</v>
      </c>
      <c r="K269" t="str">
        <f t="shared" si="23"/>
        <v>EBNGOA0000101268</v>
      </c>
      <c r="L269" s="2" t="s">
        <v>22</v>
      </c>
      <c r="M269" s="2" t="str">
        <f>IF(OR(Cases!C269="A",Cases!C269="C",Cases!C269="G",Cases!C269="J",Cases!C269="O"),"DV","DA")</f>
        <v>DA</v>
      </c>
      <c r="N269" t="s">
        <v>1207</v>
      </c>
      <c r="O269" t="str">
        <f>IF(OR(Cases!C269="A",Cases!C269="B",Cases!C269="C",Cases!C269="E",Cases!C269="F",Cases!C269="I",Cases!C269="J",Cases!C269="K",Cases!C269="L",Cases!C269="Q"),"EUR","HUF")</f>
        <v>EUR</v>
      </c>
      <c r="P269" s="5" t="str">
        <f t="shared" si="24"/>
        <v>1.3</v>
      </c>
      <c r="Q269" t="str">
        <f>IF(Cases!I269="Y","INTC","")</f>
        <v/>
      </c>
      <c r="R269" t="str">
        <f>IF(OR(Cases!C269="K",Cases!C269="L"),IF(M269="DA",Accounts!B$1,CONCATENATE(
IF(B269="EB",Accounts!D$1,""
),IF(B269="EL",Accounts!F$1,""
),IF(AND(B269="OA",Cases!B269="3"),Accounts!F$1,""
),IF(AND(B269="OA",Cases!B269="Z"),Accounts!D$1,""
)
)
),IF(OR(Cases!C269="B",Cases!C269="I",Cases!C269="O",Cases!C269="J",Cases!C269="H"),IF(M269="DA",Accounts!B$4,CONCATENATE(
IF(B269="EB",Accounts!D$4,""
),IF(B269="EL",Accounts!F$4,""
),IF(AND(B269="OA",Cases!B269="3"),Accounts!F$4,""
),IF(AND(B269="OA",Cases!B269="Z"),Accounts!D$4,""
)
)
),IF(OR(Cases!C269="D",Cases!C269="G",Cases!C269="O",Cases!C269="H",Cases!C269="M",AND(Cases!D269="I",Cases!C269="C"),AND(Cases!D269="I",Cases!C269="F")),IF(M269="DA",Accounts!B$3,CONCATENATE(
IF(B269="EB",Accounts!D$3,""
),IF(B269="EL",Accounts!F$3,""
),IF(AND(B269="OA",Cases!B269="3"),Accounts!F$3,""
),IF(AND(B269="OA",Cases!B269="Z"),Accounts!D$3,""
)
)
),IF(M269="DA",Accounts!B$12,CONCATENATE(
IF(B269="EB",Accounts!D$12,""
),IF(B269="EL",Accounts!F$12,""
),IF(AND(B269="OA",Cases!B269="3"),Accounts!F$12,""
),IF(AND(B269="OA",Cases!B269="Z"),Accounts!D$12,""
)
)
)
)
))</f>
        <v>Bank kívüli Kedvezm.</v>
      </c>
      <c r="S269" t="str">
        <f>IF(OR(Cases!C269="K",Cases!C269="L"),IF(M269="DA",Accounts!C$1,CONCATENATE(
   IF(B269="EB",Accounts!E$1,""
   ),IF(B269="EL",Accounts!G$1,""
   ),IF(AND(B269="OA",Cases!B269="3"),Accounts!G$1,""
   ),IF(AND(B269="OA",Cases!B269="Z"),Accounts!E$1,""
   )
  )
 ),IF(OR(Cases!C269="B",Cases!C269="I",Cases!C269="O",Cases!C269="J",Cases!C269="H"),IF(M269="DA",Accounts!C$4,CONCATENATE(
   IF(B269="EB",Accounts!E$4,""
   ),IF(B269="EL",Accounts!G$4,""
   ),IF(AND(B269="OA",Cases!B269="3"),Accounts!G$4,""
   ),IF(AND(B269="OA",Cases!B269="Z"),Accounts!E$4,""
   )
  )
 ),IF(OR(Cases!C269="D",Cases!C269="G",Cases!C269="O",Cases!C269="H",Cases!C269="M",AND(Cases!D269="I",Cases!C269="C"),AND(Cases!D269="I",Cases!C269="F")),IF(M269="DA",Accounts!C$3,CONCATENATE(
   IF(B269="EB",Accounts!E$3,""
   ),IF(B269="EL",Accounts!G$3,""
   ),IF(AND(B269="OA",Cases!B269="3"),Accounts!G$3,""
   ),IF(AND(B269="OA",Cases!B269="Z"),Accounts!E$3,""
   )
  )
 ),IF(M269="DA",Accounts!C$12,CONCATENATE(
   IF(B269="EB",Accounts!E$12,""
   ),IF(B269="EL",Accounts!G$12,""
   ),IF(AND(B269="OA",Cases!B269="3"),Accounts!G$12,""
   ),IF(AND(B269="OA",Cases!B269="Z"),Accounts!E$12,""
   )
  )
 )
)
))</f>
        <v>HU71117490082015982100000000</v>
      </c>
      <c r="T269" t="str">
        <f>IF(Cases!F269="SHA","SLEV",IF(Cases!F269="OUR","DEBT",IF(Cases!F269="BEN","CRED","")))</f>
        <v>DEBT</v>
      </c>
      <c r="U269" s="5" t="str">
        <f>IF(Cases!H269="N","Instrukciók","")</f>
        <v>Instrukciók</v>
      </c>
      <c r="V269" s="5" t="str">
        <f>IF(Cases!E269="I","URGP","")</f>
        <v/>
      </c>
      <c r="W269" t="str">
        <f>Cases!L269</f>
        <v>Közl-348 -OpenApi Lakossági-KötelezettSzla HUF-FCY-Bankon kívül utalás-Konverziós-KöltsVis Indító</v>
      </c>
    </row>
    <row r="270" spans="1:23" x14ac:dyDescent="0.3">
      <c r="A270" t="str">
        <f>CONCATENATE(IF(B270="EB",CONCATENATE(IF(Cases!B270&lt;&gt;"7","EBNG","EBNL"),TEXT(Refszámok!$B$1+ROW()-2,"000000000000")),""),IF(B270="EL",CONCATENATE("E",TEXT(Refszámok!$B$2+ROW()-2,"0000000000"),"00001"),""),IF(B270="OA",CONCATENATE("EBNGOA",TEXT(Refszámok!$B$3+ROW()-2,"0000000000")),""))</f>
        <v>EBNGOA0000101269</v>
      </c>
      <c r="B270" t="str">
        <f>CONCATENATE(IF(Cases!B270="E","EL",""),IF(Cases!B270="B","EB",""),IF(Cases!B270="Q","EB",""),IF(Cases!B270="7","EB",""),IF(Cases!B270="Z","OA",""),IF(Cases!B270="3","OA",""))</f>
        <v>OA</v>
      </c>
      <c r="C270" t="str">
        <f t="shared" si="20"/>
        <v>EBNGOA0000101269</v>
      </c>
      <c r="D270" t="str">
        <f>IF(Cases!K270="Y","2018-11-10","")</f>
        <v/>
      </c>
      <c r="E270" s="5" t="str">
        <f>IF(Cases!C270="Q","BANKKÁRTYA ELSZ",IF(OR(Cases!C270="A",Cases!C270="E",Cases!C270="B",Cases!C270="K",Cases!C270="M"),CONCATENATE(IF(B270="EB",Accounts!B$7,""),IF(B270="EL",Accounts!B$8,""),IF(AND(B270="OA",Cases!B270="3"),Accounts!B$8,""),IF(AND(B270="OA",Cases!B270="Z"),Accounts!B$7,"")),CONCATENATE(IF(B270="EB",Accounts!B$9,""),IF(B270="EL",Accounts!B$10,""),IF(AND(B270="OA",Cases!B270="3"),Accounts!B$10,""),IF(AND(B270="OA",Cases!B270="Z"),Accounts!B$9,""))))</f>
        <v>KALOCZKAY JNÉ</v>
      </c>
      <c r="F270" s="5" t="str">
        <f>IF(Cases!C270="Q","0983731042101",IF(OR(Cases!C270="A",Cases!C270="E",Cases!C270="B",Cases!C270="K",Cases!C270="M"),CONCATENATE(IF(B270="EB",Accounts!C$7,""),IF(B270="EL",Accounts!C$8,""),IF(AND(B270="OA",Cases!B270="3"),Accounts!C$8,""),IF(AND(B270="OA",Cases!B270="Z"),Accounts!C$7,"")),CONCATENATE(IF(B270="EB",Accounts!C$9,""),IF(B270="EL",Accounts!C$10,""),IF(AND(B270="OA",Cases!B270="3"),Accounts!C$10,""),IF(AND(B270="OA",Cases!B270="Z"),Accounts!C$9,""))))</f>
        <v>0002G94287100</v>
      </c>
      <c r="G270" t="s">
        <v>17</v>
      </c>
      <c r="H270" s="5" t="str">
        <f t="shared" si="21"/>
        <v>KALOCZKAY JNÉ</v>
      </c>
      <c r="I270" t="s">
        <v>18</v>
      </c>
      <c r="J270" t="str">
        <f t="shared" si="22"/>
        <v>EBNGOA0000101269</v>
      </c>
      <c r="K270" t="str">
        <f t="shared" si="23"/>
        <v>EBNGOA0000101269</v>
      </c>
      <c r="L270" s="2" t="s">
        <v>22</v>
      </c>
      <c r="M270" s="2" t="str">
        <f>IF(OR(Cases!C270="A",Cases!C270="C",Cases!C270="G",Cases!C270="J",Cases!C270="O"),"DV","DA")</f>
        <v>DA</v>
      </c>
      <c r="N270" t="s">
        <v>1207</v>
      </c>
      <c r="O270" t="str">
        <f>IF(OR(Cases!C270="A",Cases!C270="B",Cases!C270="C",Cases!C270="E",Cases!C270="F",Cases!C270="I",Cases!C270="J",Cases!C270="K",Cases!C270="L",Cases!C270="Q"),"EUR","HUF")</f>
        <v>EUR</v>
      </c>
      <c r="P270" s="5" t="str">
        <f t="shared" si="24"/>
        <v>1.3</v>
      </c>
      <c r="Q270" t="str">
        <f>IF(Cases!I270="Y","INTC","")</f>
        <v/>
      </c>
      <c r="R270" t="str">
        <f>IF(OR(Cases!C270="K",Cases!C270="L"),IF(M270="DA",Accounts!B$1,CONCATENATE(
IF(B270="EB",Accounts!D$1,""
),IF(B270="EL",Accounts!F$1,""
),IF(AND(B270="OA",Cases!B270="3"),Accounts!F$1,""
),IF(AND(B270="OA",Cases!B270="Z"),Accounts!D$1,""
)
)
),IF(OR(Cases!C270="B",Cases!C270="I",Cases!C270="O",Cases!C270="J",Cases!C270="H"),IF(M270="DA",Accounts!B$4,CONCATENATE(
IF(B270="EB",Accounts!D$4,""
),IF(B270="EL",Accounts!F$4,""
),IF(AND(B270="OA",Cases!B270="3"),Accounts!F$4,""
),IF(AND(B270="OA",Cases!B270="Z"),Accounts!D$4,""
)
)
),IF(OR(Cases!C270="D",Cases!C270="G",Cases!C270="O",Cases!C270="H",Cases!C270="M",AND(Cases!D270="I",Cases!C270="C"),AND(Cases!D270="I",Cases!C270="F")),IF(M270="DA",Accounts!B$3,CONCATENATE(
IF(B270="EB",Accounts!D$3,""
),IF(B270="EL",Accounts!F$3,""
),IF(AND(B270="OA",Cases!B270="3"),Accounts!F$3,""
),IF(AND(B270="OA",Cases!B270="Z"),Accounts!D$3,""
)
)
),IF(M270="DA",Accounts!B$12,CONCATENATE(
IF(B270="EB",Accounts!D$12,""
),IF(B270="EL",Accounts!F$12,""
),IF(AND(B270="OA",Cases!B270="3"),Accounts!F$12,""
),IF(AND(B270="OA",Cases!B270="Z"),Accounts!D$12,""
)
)
)
)
))</f>
        <v>Bank kívüli Kedvezm.</v>
      </c>
      <c r="S270" t="str">
        <f>IF(OR(Cases!C270="K",Cases!C270="L"),IF(M270="DA",Accounts!C$1,CONCATENATE(
   IF(B270="EB",Accounts!E$1,""
   ),IF(B270="EL",Accounts!G$1,""
   ),IF(AND(B270="OA",Cases!B270="3"),Accounts!G$1,""
   ),IF(AND(B270="OA",Cases!B270="Z"),Accounts!E$1,""
   )
  )
 ),IF(OR(Cases!C270="B",Cases!C270="I",Cases!C270="O",Cases!C270="J",Cases!C270="H"),IF(M270="DA",Accounts!C$4,CONCATENATE(
   IF(B270="EB",Accounts!E$4,""
   ),IF(B270="EL",Accounts!G$4,""
   ),IF(AND(B270="OA",Cases!B270="3"),Accounts!G$4,""
   ),IF(AND(B270="OA",Cases!B270="Z"),Accounts!E$4,""
   )
  )
 ),IF(OR(Cases!C270="D",Cases!C270="G",Cases!C270="O",Cases!C270="H",Cases!C270="M",AND(Cases!D270="I",Cases!C270="C"),AND(Cases!D270="I",Cases!C270="F")),IF(M270="DA",Accounts!C$3,CONCATENATE(
   IF(B270="EB",Accounts!E$3,""
   ),IF(B270="EL",Accounts!G$3,""
   ),IF(AND(B270="OA",Cases!B270="3"),Accounts!G$3,""
   ),IF(AND(B270="OA",Cases!B270="Z"),Accounts!E$3,""
   )
  )
 ),IF(M270="DA",Accounts!C$12,CONCATENATE(
   IF(B270="EB",Accounts!E$12,""
   ),IF(B270="EL",Accounts!G$12,""
   ),IF(AND(B270="OA",Cases!B270="3"),Accounts!G$12,""
   ),IF(AND(B270="OA",Cases!B270="Z"),Accounts!E$12,""
   )
  )
 )
)
))</f>
        <v>HU71117490082015982100000000</v>
      </c>
      <c r="T270" t="str">
        <f>IF(Cases!F270="SHA","SLEV",IF(Cases!F270="OUR","DEBT",IF(Cases!F270="BEN","CRED","")))</f>
        <v>CRED</v>
      </c>
      <c r="U270" s="5" t="str">
        <f>IF(Cases!H270="N","Instrukciók","")</f>
        <v>Instrukciók</v>
      </c>
      <c r="V270" s="5" t="str">
        <f>IF(Cases!E270="I","URGP","")</f>
        <v/>
      </c>
      <c r="W270" t="str">
        <f>Cases!L270</f>
        <v>Közl-349 -OpenApi Lakossági-KötelezettSzla HUF-FCY-Bankon kívül utalás-Konverziós-KöltsVis Kedvezm</v>
      </c>
    </row>
    <row r="271" spans="1:23" x14ac:dyDescent="0.3">
      <c r="A271" t="str">
        <f>CONCATENATE(IF(B271="EB",CONCATENATE(IF(Cases!B271&lt;&gt;"7","EBNG","EBNL"),TEXT(Refszámok!$B$1+ROW()-2,"000000000000")),""),IF(B271="EL",CONCATENATE("E",TEXT(Refszámok!$B$2+ROW()-2,"0000000000"),"00001"),""),IF(B271="OA",CONCATENATE("EBNGOA",TEXT(Refszámok!$B$3+ROW()-2,"0000000000")),""))</f>
        <v>EBNGOA0000101270</v>
      </c>
      <c r="B271" t="str">
        <f>CONCATENATE(IF(Cases!B271="E","EL",""),IF(Cases!B271="B","EB",""),IF(Cases!B271="Q","EB",""),IF(Cases!B271="7","EB",""),IF(Cases!B271="Z","OA",""),IF(Cases!B271="3","OA",""))</f>
        <v>OA</v>
      </c>
      <c r="C271" t="str">
        <f t="shared" si="20"/>
        <v>EBNGOA0000101270</v>
      </c>
      <c r="D271" t="str">
        <f>IF(Cases!K271="Y","2018-11-10","")</f>
        <v/>
      </c>
      <c r="E271" s="5" t="str">
        <f>IF(Cases!C271="Q","BANKKÁRTYA ELSZ",IF(OR(Cases!C271="A",Cases!C271="E",Cases!C271="B",Cases!C271="K",Cases!C271="M"),CONCATENATE(IF(B271="EB",Accounts!B$7,""),IF(B271="EL",Accounts!B$8,""),IF(AND(B271="OA",Cases!B271="3"),Accounts!B$8,""),IF(AND(B271="OA",Cases!B271="Z"),Accounts!B$7,"")),CONCATENATE(IF(B271="EB",Accounts!B$9,""),IF(B271="EL",Accounts!B$10,""),IF(AND(B271="OA",Cases!B271="3"),Accounts!B$10,""),IF(AND(B271="OA",Cases!B271="Z"),Accounts!B$9,""))))</f>
        <v>KALOCZKAY JNÉ EUR</v>
      </c>
      <c r="F271" s="5" t="str">
        <f>IF(Cases!C271="Q","0983731042101",IF(OR(Cases!C271="A",Cases!C271="E",Cases!C271="B",Cases!C271="K",Cases!C271="M"),CONCATENATE(IF(B271="EB",Accounts!C$7,""),IF(B271="EL",Accounts!C$8,""),IF(AND(B271="OA",Cases!B271="3"),Accounts!C$8,""),IF(AND(B271="OA",Cases!B271="Z"),Accounts!C$7,"")),CONCATENATE(IF(B271="EB",Accounts!C$9,""),IF(B271="EL",Accounts!C$10,""),IF(AND(B271="OA",Cases!B271="3"),Accounts!C$10,""),IF(AND(B271="OA",Cases!B271="Z"),Accounts!C$9,""))))</f>
        <v>0002G94287102</v>
      </c>
      <c r="G271" t="s">
        <v>17</v>
      </c>
      <c r="H271" s="5" t="str">
        <f t="shared" si="21"/>
        <v>KALOCZKAY JNÉ EUR</v>
      </c>
      <c r="I271" t="s">
        <v>18</v>
      </c>
      <c r="J271" t="str">
        <f t="shared" si="22"/>
        <v>EBNGOA0000101270</v>
      </c>
      <c r="K271" t="str">
        <f t="shared" si="23"/>
        <v>EBNGOA0000101270</v>
      </c>
      <c r="L271" s="2" t="s">
        <v>22</v>
      </c>
      <c r="M271" s="2" t="str">
        <f>IF(OR(Cases!C271="A",Cases!C271="C",Cases!C271="G",Cases!C271="J",Cases!C271="O"),"DV","DA")</f>
        <v>DA</v>
      </c>
      <c r="N271" t="s">
        <v>1207</v>
      </c>
      <c r="O271" t="str">
        <f>IF(OR(Cases!C271="A",Cases!C271="B",Cases!C271="C",Cases!C271="E",Cases!C271="F",Cases!C271="I",Cases!C271="J",Cases!C271="K",Cases!C271="L",Cases!C271="Q"),"EUR","HUF")</f>
        <v>EUR</v>
      </c>
      <c r="P271" s="5" t="str">
        <f t="shared" si="24"/>
        <v>1.3</v>
      </c>
      <c r="Q271" t="str">
        <f>IF(Cases!I271="Y","INTC","")</f>
        <v/>
      </c>
      <c r="R271" t="str">
        <f>IF(OR(Cases!C271="K",Cases!C271="L"),IF(M271="DA",Accounts!B$1,CONCATENATE(
IF(B271="EB",Accounts!D$1,""
),IF(B271="EL",Accounts!F$1,""
),IF(AND(B271="OA",Cases!B271="3"),Accounts!F$1,""
),IF(AND(B271="OA",Cases!B271="Z"),Accounts!D$1,""
)
)
),IF(OR(Cases!C271="B",Cases!C271="I",Cases!C271="O",Cases!C271="J",Cases!C271="H"),IF(M271="DA",Accounts!B$4,CONCATENATE(
IF(B271="EB",Accounts!D$4,""
),IF(B271="EL",Accounts!F$4,""
),IF(AND(B271="OA",Cases!B271="3"),Accounts!F$4,""
),IF(AND(B271="OA",Cases!B271="Z"),Accounts!D$4,""
)
)
),IF(OR(Cases!C271="D",Cases!C271="G",Cases!C271="O",Cases!C271="H",Cases!C271="M",AND(Cases!D271="I",Cases!C271="C"),AND(Cases!D271="I",Cases!C271="F")),IF(M271="DA",Accounts!B$3,CONCATENATE(
IF(B271="EB",Accounts!D$3,""
),IF(B271="EL",Accounts!F$3,""
),IF(AND(B271="OA",Cases!B271="3"),Accounts!F$3,""
),IF(AND(B271="OA",Cases!B271="Z"),Accounts!D$3,""
)
)
),IF(M271="DA",Accounts!B$12,CONCATENATE(
IF(B271="EB",Accounts!D$12,""
),IF(B271="EL",Accounts!F$12,""
),IF(AND(B271="OA",Cases!B271="3"),Accounts!F$12,""
),IF(AND(B271="OA",Cases!B271="Z"),Accounts!D$12,""
)
)
)
)
))</f>
        <v>Bank kívüli Kedvezm.</v>
      </c>
      <c r="S271" t="str">
        <f>IF(OR(Cases!C271="K",Cases!C271="L"),IF(M271="DA",Accounts!C$1,CONCATENATE(
   IF(B271="EB",Accounts!E$1,""
   ),IF(B271="EL",Accounts!G$1,""
   ),IF(AND(B271="OA",Cases!B271="3"),Accounts!G$1,""
   ),IF(AND(B271="OA",Cases!B271="Z"),Accounts!E$1,""
   )
  )
 ),IF(OR(Cases!C271="B",Cases!C271="I",Cases!C271="O",Cases!C271="J",Cases!C271="H"),IF(M271="DA",Accounts!C$4,CONCATENATE(
   IF(B271="EB",Accounts!E$4,""
   ),IF(B271="EL",Accounts!G$4,""
   ),IF(AND(B271="OA",Cases!B271="3"),Accounts!G$4,""
   ),IF(AND(B271="OA",Cases!B271="Z"),Accounts!E$4,""
   )
  )
 ),IF(OR(Cases!C271="D",Cases!C271="G",Cases!C271="O",Cases!C271="H",Cases!C271="M",AND(Cases!D271="I",Cases!C271="C"),AND(Cases!D271="I",Cases!C271="F")),IF(M271="DA",Accounts!C$3,CONCATENATE(
   IF(B271="EB",Accounts!E$3,""
   ),IF(B271="EL",Accounts!G$3,""
   ),IF(AND(B271="OA",Cases!B271="3"),Accounts!G$3,""
   ),IF(AND(B271="OA",Cases!B271="Z"),Accounts!E$3,""
   )
  )
 ),IF(M271="DA",Accounts!C$12,CONCATENATE(
   IF(B271="EB",Accounts!E$12,""
   ),IF(B271="EL",Accounts!G$12,""
   ),IF(AND(B271="OA",Cases!B271="3"),Accounts!G$12,""
   ),IF(AND(B271="OA",Cases!B271="Z"),Accounts!E$12,""
   )
  )
 )
)
))</f>
        <v>HU71117490082015982100000000</v>
      </c>
      <c r="T271" t="str">
        <f>IF(Cases!F271="SHA","SLEV",IF(Cases!F271="OUR","DEBT",IF(Cases!F271="BEN","CRED","")))</f>
        <v>SLEV</v>
      </c>
      <c r="U271" s="5" t="str">
        <f>IF(Cases!H271="N","Instrukciók","")</f>
        <v>Instrukciók</v>
      </c>
      <c r="V271" s="5" t="str">
        <f>IF(Cases!E271="I","URGP","")</f>
        <v/>
      </c>
      <c r="W271" t="str">
        <f>Cases!L271</f>
        <v>Közl-377 -OpenApi Lakossági-KötelezettSzla FCY-FCY Bankon kívül utalás-Konverziós-KöltsVis Osztott</v>
      </c>
    </row>
    <row r="272" spans="1:23" x14ac:dyDescent="0.3">
      <c r="A272" t="str">
        <f>CONCATENATE(IF(B272="EB",CONCATENATE(IF(Cases!B272&lt;&gt;"7","EBNG","EBNL"),TEXT(Refszámok!$B$1+ROW()-2,"000000000000")),""),IF(B272="EL",CONCATENATE("E",TEXT(Refszámok!$B$2+ROW()-2,"0000000000"),"00001"),""),IF(B272="OA",CONCATENATE("EBNGOA",TEXT(Refszámok!$B$3+ROW()-2,"0000000000")),""))</f>
        <v>EBNGOA0000101271</v>
      </c>
      <c r="B272" t="str">
        <f>CONCATENATE(IF(Cases!B272="E","EL",""),IF(Cases!B272="B","EB",""),IF(Cases!B272="Q","EB",""),IF(Cases!B272="7","EB",""),IF(Cases!B272="Z","OA",""),IF(Cases!B272="3","OA",""))</f>
        <v>OA</v>
      </c>
      <c r="C272" t="str">
        <f t="shared" si="20"/>
        <v>EBNGOA0000101271</v>
      </c>
      <c r="D272" t="str">
        <f>IF(Cases!K272="Y","2018-11-10","")</f>
        <v/>
      </c>
      <c r="E272" s="5" t="str">
        <f>IF(Cases!C272="Q","BANKKÁRTYA ELSZ",IF(OR(Cases!C272="A",Cases!C272="E",Cases!C272="B",Cases!C272="K",Cases!C272="M"),CONCATENATE(IF(B272="EB",Accounts!B$7,""),IF(B272="EL",Accounts!B$8,""),IF(AND(B272="OA",Cases!B272="3"),Accounts!B$8,""),IF(AND(B272="OA",Cases!B272="Z"),Accounts!B$7,"")),CONCATENATE(IF(B272="EB",Accounts!B$9,""),IF(B272="EL",Accounts!B$10,""),IF(AND(B272="OA",Cases!B272="3"),Accounts!B$10,""),IF(AND(B272="OA",Cases!B272="Z"),Accounts!B$9,""))))</f>
        <v>KALOCZKAY JNÉ EUR</v>
      </c>
      <c r="F272" s="5" t="str">
        <f>IF(Cases!C272="Q","0983731042101",IF(OR(Cases!C272="A",Cases!C272="E",Cases!C272="B",Cases!C272="K",Cases!C272="M"),CONCATENATE(IF(B272="EB",Accounts!C$7,""),IF(B272="EL",Accounts!C$8,""),IF(AND(B272="OA",Cases!B272="3"),Accounts!C$8,""),IF(AND(B272="OA",Cases!B272="Z"),Accounts!C$7,"")),CONCATENATE(IF(B272="EB",Accounts!C$9,""),IF(B272="EL",Accounts!C$10,""),IF(AND(B272="OA",Cases!B272="3"),Accounts!C$10,""),IF(AND(B272="OA",Cases!B272="Z"),Accounts!C$9,""))))</f>
        <v>0002G94287102</v>
      </c>
      <c r="G272" t="s">
        <v>17</v>
      </c>
      <c r="H272" s="5" t="str">
        <f t="shared" si="21"/>
        <v>KALOCZKAY JNÉ EUR</v>
      </c>
      <c r="I272" t="s">
        <v>18</v>
      </c>
      <c r="J272" t="str">
        <f t="shared" si="22"/>
        <v>EBNGOA0000101271</v>
      </c>
      <c r="K272" t="str">
        <f t="shared" si="23"/>
        <v>EBNGOA0000101271</v>
      </c>
      <c r="L272" s="2" t="s">
        <v>22</v>
      </c>
      <c r="M272" s="2" t="str">
        <f>IF(OR(Cases!C272="A",Cases!C272="C",Cases!C272="G",Cases!C272="J",Cases!C272="O"),"DV","DA")</f>
        <v>DA</v>
      </c>
      <c r="N272" t="s">
        <v>1207</v>
      </c>
      <c r="O272" t="str">
        <f>IF(OR(Cases!C272="A",Cases!C272="B",Cases!C272="C",Cases!C272="E",Cases!C272="F",Cases!C272="I",Cases!C272="J",Cases!C272="K",Cases!C272="L",Cases!C272="Q"),"EUR","HUF")</f>
        <v>EUR</v>
      </c>
      <c r="P272" s="5" t="str">
        <f t="shared" si="24"/>
        <v>1.3</v>
      </c>
      <c r="Q272" t="str">
        <f>IF(Cases!I272="Y","INTC","")</f>
        <v/>
      </c>
      <c r="R272" t="str">
        <f>IF(OR(Cases!C272="K",Cases!C272="L"),IF(M272="DA",Accounts!B$1,CONCATENATE(
IF(B272="EB",Accounts!D$1,""
),IF(B272="EL",Accounts!F$1,""
),IF(AND(B272="OA",Cases!B272="3"),Accounts!F$1,""
),IF(AND(B272="OA",Cases!B272="Z"),Accounts!D$1,""
)
)
),IF(OR(Cases!C272="B",Cases!C272="I",Cases!C272="O",Cases!C272="J",Cases!C272="H"),IF(M272="DA",Accounts!B$4,CONCATENATE(
IF(B272="EB",Accounts!D$4,""
),IF(B272="EL",Accounts!F$4,""
),IF(AND(B272="OA",Cases!B272="3"),Accounts!F$4,""
),IF(AND(B272="OA",Cases!B272="Z"),Accounts!D$4,""
)
)
),IF(OR(Cases!C272="D",Cases!C272="G",Cases!C272="O",Cases!C272="H",Cases!C272="M",AND(Cases!D272="I",Cases!C272="C"),AND(Cases!D272="I",Cases!C272="F")),IF(M272="DA",Accounts!B$3,CONCATENATE(
IF(B272="EB",Accounts!D$3,""
),IF(B272="EL",Accounts!F$3,""
),IF(AND(B272="OA",Cases!B272="3"),Accounts!F$3,""
),IF(AND(B272="OA",Cases!B272="Z"),Accounts!D$3,""
)
)
),IF(M272="DA",Accounts!B$12,CONCATENATE(
IF(B272="EB",Accounts!D$12,""
),IF(B272="EL",Accounts!F$12,""
),IF(AND(B272="OA",Cases!B272="3"),Accounts!F$12,""
),IF(AND(B272="OA",Cases!B272="Z"),Accounts!D$12,""
)
)
)
)
))</f>
        <v>Bank kívüli Kedvezm.</v>
      </c>
      <c r="S272" t="str">
        <f>IF(OR(Cases!C272="K",Cases!C272="L"),IF(M272="DA",Accounts!C$1,CONCATENATE(
   IF(B272="EB",Accounts!E$1,""
   ),IF(B272="EL",Accounts!G$1,""
   ),IF(AND(B272="OA",Cases!B272="3"),Accounts!G$1,""
   ),IF(AND(B272="OA",Cases!B272="Z"),Accounts!E$1,""
   )
  )
 ),IF(OR(Cases!C272="B",Cases!C272="I",Cases!C272="O",Cases!C272="J",Cases!C272="H"),IF(M272="DA",Accounts!C$4,CONCATENATE(
   IF(B272="EB",Accounts!E$4,""
   ),IF(B272="EL",Accounts!G$4,""
   ),IF(AND(B272="OA",Cases!B272="3"),Accounts!G$4,""
   ),IF(AND(B272="OA",Cases!B272="Z"),Accounts!E$4,""
   )
  )
 ),IF(OR(Cases!C272="D",Cases!C272="G",Cases!C272="O",Cases!C272="H",Cases!C272="M",AND(Cases!D272="I",Cases!C272="C"),AND(Cases!D272="I",Cases!C272="F")),IF(M272="DA",Accounts!C$3,CONCATENATE(
   IF(B272="EB",Accounts!E$3,""
   ),IF(B272="EL",Accounts!G$3,""
   ),IF(AND(B272="OA",Cases!B272="3"),Accounts!G$3,""
   ),IF(AND(B272="OA",Cases!B272="Z"),Accounts!E$3,""
   )
  )
 ),IF(M272="DA",Accounts!C$12,CONCATENATE(
   IF(B272="EB",Accounts!E$12,""
   ),IF(B272="EL",Accounts!G$12,""
   ),IF(AND(B272="OA",Cases!B272="3"),Accounts!G$12,""
   ),IF(AND(B272="OA",Cases!B272="Z"),Accounts!E$12,""
   )
  )
 )
)
))</f>
        <v>HU71117490082015982100000000</v>
      </c>
      <c r="T272" t="str">
        <f>IF(Cases!F272="SHA","SLEV",IF(Cases!F272="OUR","DEBT",IF(Cases!F272="BEN","CRED","")))</f>
        <v>DEBT</v>
      </c>
      <c r="U272" s="5" t="str">
        <f>IF(Cases!H272="N","Instrukciók","")</f>
        <v>Instrukciók</v>
      </c>
      <c r="V272" s="5" t="str">
        <f>IF(Cases!E272="I","URGP","")</f>
        <v/>
      </c>
      <c r="W272" t="str">
        <f>Cases!L272</f>
        <v>Közl-378 -OpenApi Lakossági-KötelezettSzla FCY-FCY Bankon kívül utalás-Konverziós-KöltsVis Indító</v>
      </c>
    </row>
    <row r="273" spans="1:23" x14ac:dyDescent="0.3">
      <c r="A273" t="str">
        <f>CONCATENATE(IF(B273="EB",CONCATENATE(IF(Cases!B273&lt;&gt;"7","EBNG","EBNL"),TEXT(Refszámok!$B$1+ROW()-2,"000000000000")),""),IF(B273="EL",CONCATENATE("E",TEXT(Refszámok!$B$2+ROW()-2,"0000000000"),"00001"),""),IF(B273="OA",CONCATENATE("EBNGOA",TEXT(Refszámok!$B$3+ROW()-2,"0000000000")),""))</f>
        <v>EBNGOA0000101272</v>
      </c>
      <c r="B273" t="str">
        <f>CONCATENATE(IF(Cases!B273="E","EL",""),IF(Cases!B273="B","EB",""),IF(Cases!B273="Q","EB",""),IF(Cases!B273="7","EB",""),IF(Cases!B273="Z","OA",""),IF(Cases!B273="3","OA",""))</f>
        <v>OA</v>
      </c>
      <c r="C273" t="str">
        <f t="shared" si="20"/>
        <v>EBNGOA0000101272</v>
      </c>
      <c r="D273" t="str">
        <f>IF(Cases!K273="Y","2018-11-10","")</f>
        <v/>
      </c>
      <c r="E273" s="5" t="str">
        <f>IF(Cases!C273="Q","BANKKÁRTYA ELSZ",IF(OR(Cases!C273="A",Cases!C273="E",Cases!C273="B",Cases!C273="K",Cases!C273="M"),CONCATENATE(IF(B273="EB",Accounts!B$7,""),IF(B273="EL",Accounts!B$8,""),IF(AND(B273="OA",Cases!B273="3"),Accounts!B$8,""),IF(AND(B273="OA",Cases!B273="Z"),Accounts!B$7,"")),CONCATENATE(IF(B273="EB",Accounts!B$9,""),IF(B273="EL",Accounts!B$10,""),IF(AND(B273="OA",Cases!B273="3"),Accounts!B$10,""),IF(AND(B273="OA",Cases!B273="Z"),Accounts!B$9,""))))</f>
        <v>KALOCZKAY JNÉ EUR</v>
      </c>
      <c r="F273" s="5" t="str">
        <f>IF(Cases!C273="Q","0983731042101",IF(OR(Cases!C273="A",Cases!C273="E",Cases!C273="B",Cases!C273="K",Cases!C273="M"),CONCATENATE(IF(B273="EB",Accounts!C$7,""),IF(B273="EL",Accounts!C$8,""),IF(AND(B273="OA",Cases!B273="3"),Accounts!C$8,""),IF(AND(B273="OA",Cases!B273="Z"),Accounts!C$7,"")),CONCATENATE(IF(B273="EB",Accounts!C$9,""),IF(B273="EL",Accounts!C$10,""),IF(AND(B273="OA",Cases!B273="3"),Accounts!C$10,""),IF(AND(B273="OA",Cases!B273="Z"),Accounts!C$9,""))))</f>
        <v>0002G94287102</v>
      </c>
      <c r="G273" t="s">
        <v>17</v>
      </c>
      <c r="H273" s="5" t="str">
        <f t="shared" si="21"/>
        <v>KALOCZKAY JNÉ EUR</v>
      </c>
      <c r="I273" t="s">
        <v>18</v>
      </c>
      <c r="J273" t="str">
        <f t="shared" si="22"/>
        <v>EBNGOA0000101272</v>
      </c>
      <c r="K273" t="str">
        <f t="shared" si="23"/>
        <v>EBNGOA0000101272</v>
      </c>
      <c r="L273" s="2" t="s">
        <v>22</v>
      </c>
      <c r="M273" s="2" t="str">
        <f>IF(OR(Cases!C273="A",Cases!C273="C",Cases!C273="G",Cases!C273="J",Cases!C273="O"),"DV","DA")</f>
        <v>DA</v>
      </c>
      <c r="N273" t="s">
        <v>1207</v>
      </c>
      <c r="O273" t="str">
        <f>IF(OR(Cases!C273="A",Cases!C273="B",Cases!C273="C",Cases!C273="E",Cases!C273="F",Cases!C273="I",Cases!C273="J",Cases!C273="K",Cases!C273="L",Cases!C273="Q"),"EUR","HUF")</f>
        <v>EUR</v>
      </c>
      <c r="P273" s="5" t="str">
        <f t="shared" si="24"/>
        <v>1.3</v>
      </c>
      <c r="Q273" t="str">
        <f>IF(Cases!I273="Y","INTC","")</f>
        <v/>
      </c>
      <c r="R273" t="str">
        <f>IF(OR(Cases!C273="K",Cases!C273="L"),IF(M273="DA",Accounts!B$1,CONCATENATE(
IF(B273="EB",Accounts!D$1,""
),IF(B273="EL",Accounts!F$1,""
),IF(AND(B273="OA",Cases!B273="3"),Accounts!F$1,""
),IF(AND(B273="OA",Cases!B273="Z"),Accounts!D$1,""
)
)
),IF(OR(Cases!C273="B",Cases!C273="I",Cases!C273="O",Cases!C273="J",Cases!C273="H"),IF(M273="DA",Accounts!B$4,CONCATENATE(
IF(B273="EB",Accounts!D$4,""
),IF(B273="EL",Accounts!F$4,""
),IF(AND(B273="OA",Cases!B273="3"),Accounts!F$4,""
),IF(AND(B273="OA",Cases!B273="Z"),Accounts!D$4,""
)
)
),IF(OR(Cases!C273="D",Cases!C273="G",Cases!C273="O",Cases!C273="H",Cases!C273="M",AND(Cases!D273="I",Cases!C273="C"),AND(Cases!D273="I",Cases!C273="F")),IF(M273="DA",Accounts!B$3,CONCATENATE(
IF(B273="EB",Accounts!D$3,""
),IF(B273="EL",Accounts!F$3,""
),IF(AND(B273="OA",Cases!B273="3"),Accounts!F$3,""
),IF(AND(B273="OA",Cases!B273="Z"),Accounts!D$3,""
)
)
),IF(M273="DA",Accounts!B$12,CONCATENATE(
IF(B273="EB",Accounts!D$12,""
),IF(B273="EL",Accounts!F$12,""
),IF(AND(B273="OA",Cases!B273="3"),Accounts!F$12,""
),IF(AND(B273="OA",Cases!B273="Z"),Accounts!D$12,""
)
)
)
)
))</f>
        <v>Bank kívüli Kedvezm.</v>
      </c>
      <c r="S273" t="str">
        <f>IF(OR(Cases!C273="K",Cases!C273="L"),IF(M273="DA",Accounts!C$1,CONCATENATE(
   IF(B273="EB",Accounts!E$1,""
   ),IF(B273="EL",Accounts!G$1,""
   ),IF(AND(B273="OA",Cases!B273="3"),Accounts!G$1,""
   ),IF(AND(B273="OA",Cases!B273="Z"),Accounts!E$1,""
   )
  )
 ),IF(OR(Cases!C273="B",Cases!C273="I",Cases!C273="O",Cases!C273="J",Cases!C273="H"),IF(M273="DA",Accounts!C$4,CONCATENATE(
   IF(B273="EB",Accounts!E$4,""
   ),IF(B273="EL",Accounts!G$4,""
   ),IF(AND(B273="OA",Cases!B273="3"),Accounts!G$4,""
   ),IF(AND(B273="OA",Cases!B273="Z"),Accounts!E$4,""
   )
  )
 ),IF(OR(Cases!C273="D",Cases!C273="G",Cases!C273="O",Cases!C273="H",Cases!C273="M",AND(Cases!D273="I",Cases!C273="C"),AND(Cases!D273="I",Cases!C273="F")),IF(M273="DA",Accounts!C$3,CONCATENATE(
   IF(B273="EB",Accounts!E$3,""
   ),IF(B273="EL",Accounts!G$3,""
   ),IF(AND(B273="OA",Cases!B273="3"),Accounts!G$3,""
   ),IF(AND(B273="OA",Cases!B273="Z"),Accounts!E$3,""
   )
  )
 ),IF(M273="DA",Accounts!C$12,CONCATENATE(
   IF(B273="EB",Accounts!E$12,""
   ),IF(B273="EL",Accounts!G$12,""
   ),IF(AND(B273="OA",Cases!B273="3"),Accounts!G$12,""
   ),IF(AND(B273="OA",Cases!B273="Z"),Accounts!E$12,""
   )
  )
 )
)
))</f>
        <v>HU71117490082015982100000000</v>
      </c>
      <c r="T273" t="str">
        <f>IF(Cases!F273="SHA","SLEV",IF(Cases!F273="OUR","DEBT",IF(Cases!F273="BEN","CRED","")))</f>
        <v>CRED</v>
      </c>
      <c r="U273" s="5" t="str">
        <f>IF(Cases!H273="N","Instrukciók","")</f>
        <v>Instrukciók</v>
      </c>
      <c r="V273" s="5" t="str">
        <f>IF(Cases!E273="I","URGP","")</f>
        <v/>
      </c>
      <c r="W273" t="str">
        <f>Cases!L273</f>
        <v>Közl-379 -OpenApi Lakossági-KötelezettSzla FCY-FCY Bankon kívül utalás-Konverziós-KöltsVis Kedvezm</v>
      </c>
    </row>
    <row r="274" spans="1:23" x14ac:dyDescent="0.3">
      <c r="A274" t="str">
        <f>CONCATENATE(IF(B274="EB",CONCATENATE(IF(Cases!B274&lt;&gt;"7","EBNG","EBNL"),TEXT(Refszámok!$B$1+ROW()-2,"000000000000")),""),IF(B274="EL",CONCATENATE("E",TEXT(Refszámok!$B$2+ROW()-2,"0000000000"),"00001"),""),IF(B274="OA",CONCATENATE("EBNGOA",TEXT(Refszámok!$B$3+ROW()-2,"0000000000")),""))</f>
        <v>EBNGOA0000101273</v>
      </c>
      <c r="B274" t="str">
        <f>CONCATENATE(IF(Cases!B274="E","EL",""),IF(Cases!B274="B","EB",""),IF(Cases!B274="Q","EB",""),IF(Cases!B274="7","EB",""),IF(Cases!B274="Z","OA",""),IF(Cases!B274="3","OA",""))</f>
        <v>OA</v>
      </c>
      <c r="C274" t="str">
        <f t="shared" si="20"/>
        <v>EBNGOA0000101273</v>
      </c>
      <c r="D274" t="str">
        <f>IF(Cases!K274="Y","2018-11-10","")</f>
        <v/>
      </c>
      <c r="E274" s="5" t="str">
        <f>IF(Cases!C274="Q","BANKKÁRTYA ELSZ",IF(OR(Cases!C274="A",Cases!C274="E",Cases!C274="B",Cases!C274="K",Cases!C274="M"),CONCATENATE(IF(B274="EB",Accounts!B$7,""),IF(B274="EL",Accounts!B$8,""),IF(AND(B274="OA",Cases!B274="3"),Accounts!B$8,""),IF(AND(B274="OA",Cases!B274="Z"),Accounts!B$7,"")),CONCATENATE(IF(B274="EB",Accounts!B$9,""),IF(B274="EL",Accounts!B$10,""),IF(AND(B274="OA",Cases!B274="3"),Accounts!B$10,""),IF(AND(B274="OA",Cases!B274="Z"),Accounts!B$9,""))))</f>
        <v>KALOCZKAY JNÉ EUR</v>
      </c>
      <c r="F274" s="5" t="str">
        <f>IF(Cases!C274="Q","0983731042101",IF(OR(Cases!C274="A",Cases!C274="E",Cases!C274="B",Cases!C274="K",Cases!C274="M"),CONCATENATE(IF(B274="EB",Accounts!C$7,""),IF(B274="EL",Accounts!C$8,""),IF(AND(B274="OA",Cases!B274="3"),Accounts!C$8,""),IF(AND(B274="OA",Cases!B274="Z"),Accounts!C$7,"")),CONCATENATE(IF(B274="EB",Accounts!C$9,""),IF(B274="EL",Accounts!C$10,""),IF(AND(B274="OA",Cases!B274="3"),Accounts!C$10,""),IF(AND(B274="OA",Cases!B274="Z"),Accounts!C$9,""))))</f>
        <v>0002G94287102</v>
      </c>
      <c r="G274" t="s">
        <v>17</v>
      </c>
      <c r="H274" s="5" t="str">
        <f t="shared" si="21"/>
        <v>KALOCZKAY JNÉ EUR</v>
      </c>
      <c r="I274" t="s">
        <v>18</v>
      </c>
      <c r="J274" t="str">
        <f t="shared" si="22"/>
        <v>EBNGOA0000101273</v>
      </c>
      <c r="K274" t="str">
        <f t="shared" si="23"/>
        <v>EBNGOA0000101273</v>
      </c>
      <c r="L274" s="2" t="s">
        <v>22</v>
      </c>
      <c r="M274" s="2" t="str">
        <f>IF(OR(Cases!C274="A",Cases!C274="C",Cases!C274="G",Cases!C274="J",Cases!C274="O"),"DV","DA")</f>
        <v>DA</v>
      </c>
      <c r="N274" t="s">
        <v>1207</v>
      </c>
      <c r="O274" t="str">
        <f>IF(OR(Cases!C274="A",Cases!C274="B",Cases!C274="C",Cases!C274="E",Cases!C274="F",Cases!C274="I",Cases!C274="J",Cases!C274="K",Cases!C274="L",Cases!C274="Q"),"EUR","HUF")</f>
        <v>EUR</v>
      </c>
      <c r="P274" s="5" t="str">
        <f t="shared" si="24"/>
        <v>1.3</v>
      </c>
      <c r="Q274" t="str">
        <f>IF(Cases!I274="Y","INTC","")</f>
        <v/>
      </c>
      <c r="R274" t="str">
        <f>IF(OR(Cases!C274="K",Cases!C274="L"),IF(M274="DA",Accounts!B$1,CONCATENATE(
IF(B274="EB",Accounts!D$1,""
),IF(B274="EL",Accounts!F$1,""
),IF(AND(B274="OA",Cases!B274="3"),Accounts!F$1,""
),IF(AND(B274="OA",Cases!B274="Z"),Accounts!D$1,""
)
)
),IF(OR(Cases!C274="B",Cases!C274="I",Cases!C274="O",Cases!C274="J",Cases!C274="H"),IF(M274="DA",Accounts!B$4,CONCATENATE(
IF(B274="EB",Accounts!D$4,""
),IF(B274="EL",Accounts!F$4,""
),IF(AND(B274="OA",Cases!B274="3"),Accounts!F$4,""
),IF(AND(B274="OA",Cases!B274="Z"),Accounts!D$4,""
)
)
),IF(OR(Cases!C274="D",Cases!C274="G",Cases!C274="O",Cases!C274="H",Cases!C274="M",AND(Cases!D274="I",Cases!C274="C"),AND(Cases!D274="I",Cases!C274="F")),IF(M274="DA",Accounts!B$3,CONCATENATE(
IF(B274="EB",Accounts!D$3,""
),IF(B274="EL",Accounts!F$3,""
),IF(AND(B274="OA",Cases!B274="3"),Accounts!F$3,""
),IF(AND(B274="OA",Cases!B274="Z"),Accounts!D$3,""
)
)
),IF(M274="DA",Accounts!B$12,CONCATENATE(
IF(B274="EB",Accounts!D$12,""
),IF(B274="EL",Accounts!F$12,""
),IF(AND(B274="OA",Cases!B274="3"),Accounts!F$12,""
),IF(AND(B274="OA",Cases!B274="Z"),Accounts!D$12,""
)
)
)
)
))</f>
        <v>Bank kívüli Kedvezm.</v>
      </c>
      <c r="S274" t="str">
        <f>IF(OR(Cases!C274="K",Cases!C274="L"),IF(M274="DA",Accounts!C$1,CONCATENATE(
   IF(B274="EB",Accounts!E$1,""
   ),IF(B274="EL",Accounts!G$1,""
   ),IF(AND(B274="OA",Cases!B274="3"),Accounts!G$1,""
   ),IF(AND(B274="OA",Cases!B274="Z"),Accounts!E$1,""
   )
  )
 ),IF(OR(Cases!C274="B",Cases!C274="I",Cases!C274="O",Cases!C274="J",Cases!C274="H"),IF(M274="DA",Accounts!C$4,CONCATENATE(
   IF(B274="EB",Accounts!E$4,""
   ),IF(B274="EL",Accounts!G$4,""
   ),IF(AND(B274="OA",Cases!B274="3"),Accounts!G$4,""
   ),IF(AND(B274="OA",Cases!B274="Z"),Accounts!E$4,""
   )
  )
 ),IF(OR(Cases!C274="D",Cases!C274="G",Cases!C274="O",Cases!C274="H",Cases!C274="M",AND(Cases!D274="I",Cases!C274="C"),AND(Cases!D274="I",Cases!C274="F")),IF(M274="DA",Accounts!C$3,CONCATENATE(
   IF(B274="EB",Accounts!E$3,""
   ),IF(B274="EL",Accounts!G$3,""
   ),IF(AND(B274="OA",Cases!B274="3"),Accounts!G$3,""
   ),IF(AND(B274="OA",Cases!B274="Z"),Accounts!E$3,""
   )
  )
 ),IF(M274="DA",Accounts!C$12,CONCATENATE(
   IF(B274="EB",Accounts!E$12,""
   ),IF(B274="EL",Accounts!G$12,""
   ),IF(AND(B274="OA",Cases!B274="3"),Accounts!G$12,""
   ),IF(AND(B274="OA",Cases!B274="Z"),Accounts!E$12,""
   )
  )
 )
)
))</f>
        <v>HU71117490082015982100000000</v>
      </c>
      <c r="T274" t="str">
        <f>IF(Cases!F274="SHA","SLEV",IF(Cases!F274="OUR","DEBT",IF(Cases!F274="BEN","CRED","")))</f>
        <v>SLEV</v>
      </c>
      <c r="U274" s="5" t="str">
        <f>IF(Cases!H274="N","Instrukciók","")</f>
        <v>Instrukciók</v>
      </c>
      <c r="V274" s="5" t="str">
        <f>IF(Cases!E274="I","URGP","")</f>
        <v/>
      </c>
      <c r="W274" t="str">
        <f>Cases!L274</f>
        <v>Közl-398 -OpenApi Lakossági-KötelezettSzla FCY-FCY Bankon kívül utalás-KöltsVis Osztott</v>
      </c>
    </row>
    <row r="275" spans="1:23" x14ac:dyDescent="0.3">
      <c r="A275" t="str">
        <f>CONCATENATE(IF(B275="EB",CONCATENATE(IF(Cases!B275&lt;&gt;"7","EBNG","EBNL"),TEXT(Refszámok!$B$1+ROW()-2,"000000000000")),""),IF(B275="EL",CONCATENATE("E",TEXT(Refszámok!$B$2+ROW()-2,"0000000000"),"00001"),""),IF(B275="OA",CONCATENATE("EBNGOA",TEXT(Refszámok!$B$3+ROW()-2,"0000000000")),""))</f>
        <v>EBNGOA0000101274</v>
      </c>
      <c r="B275" t="str">
        <f>CONCATENATE(IF(Cases!B275="E","EL",""),IF(Cases!B275="B","EB",""),IF(Cases!B275="Q","EB",""),IF(Cases!B275="7","EB",""),IF(Cases!B275="Z","OA",""),IF(Cases!B275="3","OA",""))</f>
        <v>OA</v>
      </c>
      <c r="C275" t="str">
        <f t="shared" si="20"/>
        <v>EBNGOA0000101274</v>
      </c>
      <c r="D275" t="str">
        <f>IF(Cases!K275="Y","2018-11-10","")</f>
        <v/>
      </c>
      <c r="E275" s="5" t="str">
        <f>IF(Cases!C275="Q","BANKKÁRTYA ELSZ",IF(OR(Cases!C275="A",Cases!C275="E",Cases!C275="B",Cases!C275="K",Cases!C275="M"),CONCATENATE(IF(B275="EB",Accounts!B$7,""),IF(B275="EL",Accounts!B$8,""),IF(AND(B275="OA",Cases!B275="3"),Accounts!B$8,""),IF(AND(B275="OA",Cases!B275="Z"),Accounts!B$7,"")),CONCATENATE(IF(B275="EB",Accounts!B$9,""),IF(B275="EL",Accounts!B$10,""),IF(AND(B275="OA",Cases!B275="3"),Accounts!B$10,""),IF(AND(B275="OA",Cases!B275="Z"),Accounts!B$9,""))))</f>
        <v>KALOCZKAY JNÉ EUR</v>
      </c>
      <c r="F275" s="5" t="str">
        <f>IF(Cases!C275="Q","0983731042101",IF(OR(Cases!C275="A",Cases!C275="E",Cases!C275="B",Cases!C275="K",Cases!C275="M"),CONCATENATE(IF(B275="EB",Accounts!C$7,""),IF(B275="EL",Accounts!C$8,""),IF(AND(B275="OA",Cases!B275="3"),Accounts!C$8,""),IF(AND(B275="OA",Cases!B275="Z"),Accounts!C$7,"")),CONCATENATE(IF(B275="EB",Accounts!C$9,""),IF(B275="EL",Accounts!C$10,""),IF(AND(B275="OA",Cases!B275="3"),Accounts!C$10,""),IF(AND(B275="OA",Cases!B275="Z"),Accounts!C$9,""))))</f>
        <v>0002G94287102</v>
      </c>
      <c r="G275" t="s">
        <v>17</v>
      </c>
      <c r="H275" s="5" t="str">
        <f t="shared" si="21"/>
        <v>KALOCZKAY JNÉ EUR</v>
      </c>
      <c r="I275" t="s">
        <v>18</v>
      </c>
      <c r="J275" t="str">
        <f t="shared" si="22"/>
        <v>EBNGOA0000101274</v>
      </c>
      <c r="K275" t="str">
        <f t="shared" si="23"/>
        <v>EBNGOA0000101274</v>
      </c>
      <c r="L275" s="2" t="s">
        <v>22</v>
      </c>
      <c r="M275" s="2" t="str">
        <f>IF(OR(Cases!C275="A",Cases!C275="C",Cases!C275="G",Cases!C275="J",Cases!C275="O"),"DV","DA")</f>
        <v>DA</v>
      </c>
      <c r="N275" t="s">
        <v>1207</v>
      </c>
      <c r="O275" t="str">
        <f>IF(OR(Cases!C275="A",Cases!C275="B",Cases!C275="C",Cases!C275="E",Cases!C275="F",Cases!C275="I",Cases!C275="J",Cases!C275="K",Cases!C275="L",Cases!C275="Q"),"EUR","HUF")</f>
        <v>EUR</v>
      </c>
      <c r="P275" s="5" t="str">
        <f t="shared" si="24"/>
        <v>1.3</v>
      </c>
      <c r="Q275" t="str">
        <f>IF(Cases!I275="Y","INTC","")</f>
        <v/>
      </c>
      <c r="R275" t="str">
        <f>IF(OR(Cases!C275="K",Cases!C275="L"),IF(M275="DA",Accounts!B$1,CONCATENATE(
IF(B275="EB",Accounts!D$1,""
),IF(B275="EL",Accounts!F$1,""
),IF(AND(B275="OA",Cases!B275="3"),Accounts!F$1,""
),IF(AND(B275="OA",Cases!B275="Z"),Accounts!D$1,""
)
)
),IF(OR(Cases!C275="B",Cases!C275="I",Cases!C275="O",Cases!C275="J",Cases!C275="H"),IF(M275="DA",Accounts!B$4,CONCATENATE(
IF(B275="EB",Accounts!D$4,""
),IF(B275="EL",Accounts!F$4,""
),IF(AND(B275="OA",Cases!B275="3"),Accounts!F$4,""
),IF(AND(B275="OA",Cases!B275="Z"),Accounts!D$4,""
)
)
),IF(OR(Cases!C275="D",Cases!C275="G",Cases!C275="O",Cases!C275="H",Cases!C275="M",AND(Cases!D275="I",Cases!C275="C"),AND(Cases!D275="I",Cases!C275="F")),IF(M275="DA",Accounts!B$3,CONCATENATE(
IF(B275="EB",Accounts!D$3,""
),IF(B275="EL",Accounts!F$3,""
),IF(AND(B275="OA",Cases!B275="3"),Accounts!F$3,""
),IF(AND(B275="OA",Cases!B275="Z"),Accounts!D$3,""
)
)
),IF(M275="DA",Accounts!B$12,CONCATENATE(
IF(B275="EB",Accounts!D$12,""
),IF(B275="EL",Accounts!F$12,""
),IF(AND(B275="OA",Cases!B275="3"),Accounts!F$12,""
),IF(AND(B275="OA",Cases!B275="Z"),Accounts!D$12,""
)
)
)
)
))</f>
        <v>Bank kívüli Kedvezm.</v>
      </c>
      <c r="S275" t="str">
        <f>IF(OR(Cases!C275="K",Cases!C275="L"),IF(M275="DA",Accounts!C$1,CONCATENATE(
   IF(B275="EB",Accounts!E$1,""
   ),IF(B275="EL",Accounts!G$1,""
   ),IF(AND(B275="OA",Cases!B275="3"),Accounts!G$1,""
   ),IF(AND(B275="OA",Cases!B275="Z"),Accounts!E$1,""
   )
  )
 ),IF(OR(Cases!C275="B",Cases!C275="I",Cases!C275="O",Cases!C275="J",Cases!C275="H"),IF(M275="DA",Accounts!C$4,CONCATENATE(
   IF(B275="EB",Accounts!E$4,""
   ),IF(B275="EL",Accounts!G$4,""
   ),IF(AND(B275="OA",Cases!B275="3"),Accounts!G$4,""
   ),IF(AND(B275="OA",Cases!B275="Z"),Accounts!E$4,""
   )
  )
 ),IF(OR(Cases!C275="D",Cases!C275="G",Cases!C275="O",Cases!C275="H",Cases!C275="M",AND(Cases!D275="I",Cases!C275="C"),AND(Cases!D275="I",Cases!C275="F")),IF(M275="DA",Accounts!C$3,CONCATENATE(
   IF(B275="EB",Accounts!E$3,""
   ),IF(B275="EL",Accounts!G$3,""
   ),IF(AND(B275="OA",Cases!B275="3"),Accounts!G$3,""
   ),IF(AND(B275="OA",Cases!B275="Z"),Accounts!E$3,""
   )
  )
 ),IF(M275="DA",Accounts!C$12,CONCATENATE(
   IF(B275="EB",Accounts!E$12,""
   ),IF(B275="EL",Accounts!G$12,""
   ),IF(AND(B275="OA",Cases!B275="3"),Accounts!G$12,""
   ),IF(AND(B275="OA",Cases!B275="Z"),Accounts!E$12,""
   )
  )
 )
)
))</f>
        <v>HU71117490082015982100000000</v>
      </c>
      <c r="T275" t="str">
        <f>IF(Cases!F275="SHA","SLEV",IF(Cases!F275="OUR","DEBT",IF(Cases!F275="BEN","CRED","")))</f>
        <v>DEBT</v>
      </c>
      <c r="U275" s="5" t="str">
        <f>IF(Cases!H275="N","Instrukciók","")</f>
        <v>Instrukciók</v>
      </c>
      <c r="V275" s="5" t="str">
        <f>IF(Cases!E275="I","URGP","")</f>
        <v/>
      </c>
      <c r="W275" t="str">
        <f>Cases!L275</f>
        <v>Közl-399 -OpenApi Lakossági-KötelezettSzla FCY-FCY Bankon kívül utalás-KöltsVis Indító</v>
      </c>
    </row>
    <row r="276" spans="1:23" x14ac:dyDescent="0.3">
      <c r="A276" t="str">
        <f>CONCATENATE(IF(B276="EB",CONCATENATE(IF(Cases!B276&lt;&gt;"7","EBNG","EBNL"),TEXT(Refszámok!$B$1+ROW()-2,"000000000000")),""),IF(B276="EL",CONCATENATE("E",TEXT(Refszámok!$B$2+ROW()-2,"0000000000"),"00001"),""),IF(B276="OA",CONCATENATE("EBNGOA",TEXT(Refszámok!$B$3+ROW()-2,"0000000000")),""))</f>
        <v>EBNGOA0000101275</v>
      </c>
      <c r="B276" t="str">
        <f>CONCATENATE(IF(Cases!B276="E","EL",""),IF(Cases!B276="B","EB",""),IF(Cases!B276="Q","EB",""),IF(Cases!B276="7","EB",""),IF(Cases!B276="Z","OA",""),IF(Cases!B276="3","OA",""))</f>
        <v>OA</v>
      </c>
      <c r="C276" t="str">
        <f t="shared" si="20"/>
        <v>EBNGOA0000101275</v>
      </c>
      <c r="D276" t="str">
        <f>IF(Cases!K276="Y","2018-11-10","")</f>
        <v/>
      </c>
      <c r="E276" s="5" t="str">
        <f>IF(Cases!C276="Q","BANKKÁRTYA ELSZ",IF(OR(Cases!C276="A",Cases!C276="E",Cases!C276="B",Cases!C276="K",Cases!C276="M"),CONCATENATE(IF(B276="EB",Accounts!B$7,""),IF(B276="EL",Accounts!B$8,""),IF(AND(B276="OA",Cases!B276="3"),Accounts!B$8,""),IF(AND(B276="OA",Cases!B276="Z"),Accounts!B$7,"")),CONCATENATE(IF(B276="EB",Accounts!B$9,""),IF(B276="EL",Accounts!B$10,""),IF(AND(B276="OA",Cases!B276="3"),Accounts!B$10,""),IF(AND(B276="OA",Cases!B276="Z"),Accounts!B$9,""))))</f>
        <v>KALOCZKAY JNÉ EUR</v>
      </c>
      <c r="F276" s="5" t="str">
        <f>IF(Cases!C276="Q","0983731042101",IF(OR(Cases!C276="A",Cases!C276="E",Cases!C276="B",Cases!C276="K",Cases!C276="M"),CONCATENATE(IF(B276="EB",Accounts!C$7,""),IF(B276="EL",Accounts!C$8,""),IF(AND(B276="OA",Cases!B276="3"),Accounts!C$8,""),IF(AND(B276="OA",Cases!B276="Z"),Accounts!C$7,"")),CONCATENATE(IF(B276="EB",Accounts!C$9,""),IF(B276="EL",Accounts!C$10,""),IF(AND(B276="OA",Cases!B276="3"),Accounts!C$10,""),IF(AND(B276="OA",Cases!B276="Z"),Accounts!C$9,""))))</f>
        <v>0002G94287102</v>
      </c>
      <c r="G276" t="s">
        <v>17</v>
      </c>
      <c r="H276" s="5" t="str">
        <f t="shared" si="21"/>
        <v>KALOCZKAY JNÉ EUR</v>
      </c>
      <c r="I276" t="s">
        <v>18</v>
      </c>
      <c r="J276" t="str">
        <f t="shared" si="22"/>
        <v>EBNGOA0000101275</v>
      </c>
      <c r="K276" t="str">
        <f t="shared" si="23"/>
        <v>EBNGOA0000101275</v>
      </c>
      <c r="L276" s="2" t="s">
        <v>22</v>
      </c>
      <c r="M276" s="2" t="str">
        <f>IF(OR(Cases!C276="A",Cases!C276="C",Cases!C276="G",Cases!C276="J",Cases!C276="O"),"DV","DA")</f>
        <v>DA</v>
      </c>
      <c r="N276" t="s">
        <v>1207</v>
      </c>
      <c r="O276" t="str">
        <f>IF(OR(Cases!C276="A",Cases!C276="B",Cases!C276="C",Cases!C276="E",Cases!C276="F",Cases!C276="I",Cases!C276="J",Cases!C276="K",Cases!C276="L",Cases!C276="Q"),"EUR","HUF")</f>
        <v>EUR</v>
      </c>
      <c r="P276" s="5" t="str">
        <f t="shared" si="24"/>
        <v>1.3</v>
      </c>
      <c r="Q276" t="str">
        <f>IF(Cases!I276="Y","INTC","")</f>
        <v/>
      </c>
      <c r="R276" t="str">
        <f>IF(OR(Cases!C276="K",Cases!C276="L"),IF(M276="DA",Accounts!B$1,CONCATENATE(
IF(B276="EB",Accounts!D$1,""
),IF(B276="EL",Accounts!F$1,""
),IF(AND(B276="OA",Cases!B276="3"),Accounts!F$1,""
),IF(AND(B276="OA",Cases!B276="Z"),Accounts!D$1,""
)
)
),IF(OR(Cases!C276="B",Cases!C276="I",Cases!C276="O",Cases!C276="J",Cases!C276="H"),IF(M276="DA",Accounts!B$4,CONCATENATE(
IF(B276="EB",Accounts!D$4,""
),IF(B276="EL",Accounts!F$4,""
),IF(AND(B276="OA",Cases!B276="3"),Accounts!F$4,""
),IF(AND(B276="OA",Cases!B276="Z"),Accounts!D$4,""
)
)
),IF(OR(Cases!C276="D",Cases!C276="G",Cases!C276="O",Cases!C276="H",Cases!C276="M",AND(Cases!D276="I",Cases!C276="C"),AND(Cases!D276="I",Cases!C276="F")),IF(M276="DA",Accounts!B$3,CONCATENATE(
IF(B276="EB",Accounts!D$3,""
),IF(B276="EL",Accounts!F$3,""
),IF(AND(B276="OA",Cases!B276="3"),Accounts!F$3,""
),IF(AND(B276="OA",Cases!B276="Z"),Accounts!D$3,""
)
)
),IF(M276="DA",Accounts!B$12,CONCATENATE(
IF(B276="EB",Accounts!D$12,""
),IF(B276="EL",Accounts!F$12,""
),IF(AND(B276="OA",Cases!B276="3"),Accounts!F$12,""
),IF(AND(B276="OA",Cases!B276="Z"),Accounts!D$12,""
)
)
)
)
))</f>
        <v>Bank kívüli Kedvezm.</v>
      </c>
      <c r="S276" t="str">
        <f>IF(OR(Cases!C276="K",Cases!C276="L"),IF(M276="DA",Accounts!C$1,CONCATENATE(
   IF(B276="EB",Accounts!E$1,""
   ),IF(B276="EL",Accounts!G$1,""
   ),IF(AND(B276="OA",Cases!B276="3"),Accounts!G$1,""
   ),IF(AND(B276="OA",Cases!B276="Z"),Accounts!E$1,""
   )
  )
 ),IF(OR(Cases!C276="B",Cases!C276="I",Cases!C276="O",Cases!C276="J",Cases!C276="H"),IF(M276="DA",Accounts!C$4,CONCATENATE(
   IF(B276="EB",Accounts!E$4,""
   ),IF(B276="EL",Accounts!G$4,""
   ),IF(AND(B276="OA",Cases!B276="3"),Accounts!G$4,""
   ),IF(AND(B276="OA",Cases!B276="Z"),Accounts!E$4,""
   )
  )
 ),IF(OR(Cases!C276="D",Cases!C276="G",Cases!C276="O",Cases!C276="H",Cases!C276="M",AND(Cases!D276="I",Cases!C276="C"),AND(Cases!D276="I",Cases!C276="F")),IF(M276="DA",Accounts!C$3,CONCATENATE(
   IF(B276="EB",Accounts!E$3,""
   ),IF(B276="EL",Accounts!G$3,""
   ),IF(AND(B276="OA",Cases!B276="3"),Accounts!G$3,""
   ),IF(AND(B276="OA",Cases!B276="Z"),Accounts!E$3,""
   )
  )
 ),IF(M276="DA",Accounts!C$12,CONCATENATE(
   IF(B276="EB",Accounts!E$12,""
   ),IF(B276="EL",Accounts!G$12,""
   ),IF(AND(B276="OA",Cases!B276="3"),Accounts!G$12,""
   ),IF(AND(B276="OA",Cases!B276="Z"),Accounts!E$12,""
   )
  )
 )
)
))</f>
        <v>HU71117490082015982100000000</v>
      </c>
      <c r="T276" t="str">
        <f>IF(Cases!F276="SHA","SLEV",IF(Cases!F276="OUR","DEBT",IF(Cases!F276="BEN","CRED","")))</f>
        <v>CRED</v>
      </c>
      <c r="U276" s="5" t="str">
        <f>IF(Cases!H276="N","Instrukciók","")</f>
        <v>Instrukciók</v>
      </c>
      <c r="V276" s="5" t="str">
        <f>IF(Cases!E276="I","URGP","")</f>
        <v/>
      </c>
      <c r="W276" t="str">
        <f>Cases!L276</f>
        <v>Közl-400 -OpenApi Lakossági-KötelezettSzla FCY-FCY Bankon kívül utalás-KöltsVis Kedvezm</v>
      </c>
    </row>
    <row r="277" spans="1:23" x14ac:dyDescent="0.3">
      <c r="A277" t="str">
        <f>CONCATENATE(IF(B277="EB",CONCATENATE(IF(Cases!B277&lt;&gt;"7","EBNG","EBNL"),TEXT(Refszámok!$B$1+ROW()-2,"000000000000")),""),IF(B277="EL",CONCATENATE("E",TEXT(Refszámok!$B$2+ROW()-2,"0000000000"),"00001"),""),IF(B277="OA",CONCATENATE("EBNGOA",TEXT(Refszámok!$B$3+ROW()-2,"0000000000")),""))</f>
        <v>EBNGOA0000101276</v>
      </c>
      <c r="B277" t="str">
        <f>CONCATENATE(IF(Cases!B277="E","EL",""),IF(Cases!B277="B","EB",""),IF(Cases!B277="Q","EB",""),IF(Cases!B277="7","EB",""),IF(Cases!B277="Z","OA",""),IF(Cases!B277="3","OA",""))</f>
        <v>OA</v>
      </c>
      <c r="C277" t="str">
        <f t="shared" si="20"/>
        <v>EBNGOA0000101276</v>
      </c>
      <c r="D277" t="str">
        <f>IF(Cases!K277="Y","2018-11-10","")</f>
        <v/>
      </c>
      <c r="E277" s="5" t="str">
        <f>IF(Cases!C277="Q","BANKKÁRTYA ELSZ",IF(OR(Cases!C277="A",Cases!C277="E",Cases!C277="B",Cases!C277="K",Cases!C277="M"),CONCATENATE(IF(B277="EB",Accounts!B$7,""),IF(B277="EL",Accounts!B$8,""),IF(AND(B277="OA",Cases!B277="3"),Accounts!B$8,""),IF(AND(B277="OA",Cases!B277="Z"),Accounts!B$7,"")),CONCATENATE(IF(B277="EB",Accounts!B$9,""),IF(B277="EL",Accounts!B$10,""),IF(AND(B277="OA",Cases!B277="3"),Accounts!B$10,""),IF(AND(B277="OA",Cases!B277="Z"),Accounts!B$9,""))))</f>
        <v>Electra számlatípus-művelettípus ts</v>
      </c>
      <c r="F277" s="5" t="str">
        <f>IF(Cases!C277="Q","0983731042101",IF(OR(Cases!C277="A",Cases!C277="E",Cases!C277="B",Cases!C277="K",Cases!C277="M"),CONCATENATE(IF(B277="EB",Accounts!C$7,""),IF(B277="EL",Accounts!C$8,""),IF(AND(B277="OA",Cases!B277="3"),Accounts!C$8,""),IF(AND(B277="OA",Cases!B277="Z"),Accounts!C$7,"")),CONCATENATE(IF(B277="EB",Accounts!C$9,""),IF(B277="EL",Accounts!C$10,""),IF(AND(B277="OA",Cases!B277="3"),Accounts!C$10,""),IF(AND(B277="OA",Cases!B277="Z"),Accounts!C$9,""))))</f>
        <v>00021018F0100</v>
      </c>
      <c r="G277" t="s">
        <v>17</v>
      </c>
      <c r="H277" s="5" t="str">
        <f t="shared" si="21"/>
        <v>Electra számlatípus-művelettípus ts</v>
      </c>
      <c r="I277" t="s">
        <v>18</v>
      </c>
      <c r="J277" t="str">
        <f t="shared" si="22"/>
        <v>EBNGOA0000101276</v>
      </c>
      <c r="K277" t="str">
        <f t="shared" si="23"/>
        <v>EBNGOA0000101276</v>
      </c>
      <c r="L277" s="2" t="s">
        <v>22</v>
      </c>
      <c r="M277" s="2" t="str">
        <f>IF(OR(Cases!C277="A",Cases!C277="C",Cases!C277="G",Cases!C277="J",Cases!C277="O"),"DV","DA")</f>
        <v>DV</v>
      </c>
      <c r="N277" t="s">
        <v>1207</v>
      </c>
      <c r="O277" t="str">
        <f>IF(OR(Cases!C277="A",Cases!C277="B",Cases!C277="C",Cases!C277="E",Cases!C277="F",Cases!C277="I",Cases!C277="J",Cases!C277="K",Cases!C277="L",Cases!C277="Q"),"EUR","HUF")</f>
        <v>EUR</v>
      </c>
      <c r="P277" s="5" t="str">
        <f t="shared" si="24"/>
        <v>1.3</v>
      </c>
      <c r="Q277" t="str">
        <f>IF(Cases!I277="Y","INTC","")</f>
        <v/>
      </c>
      <c r="R277" t="str">
        <f>IF(OR(Cases!C277="K",Cases!C277="L"),IF(M277="DA",Accounts!B$1,CONCATENATE(
IF(B277="EB",Accounts!D$1,""
),IF(B277="EL",Accounts!F$1,""
),IF(AND(B277="OA",Cases!B277="3"),Accounts!F$1,""
),IF(AND(B277="OA",Cases!B277="Z"),Accounts!D$1,""
)
)
),IF(OR(Cases!C277="B",Cases!C277="I",Cases!C277="O",Cases!C277="J",Cases!C277="H"),IF(M277="DA",Accounts!B$4,CONCATENATE(
IF(B277="EB",Accounts!D$4,""
),IF(B277="EL",Accounts!F$4,""
),IF(AND(B277="OA",Cases!B277="3"),Accounts!F$4,""
),IF(AND(B277="OA",Cases!B277="Z"),Accounts!D$4,""
)
)
),IF(OR(Cases!C277="D",Cases!C277="G",Cases!C277="O",Cases!C277="H",Cases!C277="M",AND(Cases!D277="I",Cases!C277="C"),AND(Cases!D277="I",Cases!C277="F")),IF(M277="DA",Accounts!B$3,CONCATENATE(
IF(B277="EB",Accounts!D$3,""
),IF(B277="EL",Accounts!F$3,""
),IF(AND(B277="OA",Cases!B277="3"),Accounts!F$3,""
),IF(AND(B277="OA",Cases!B277="Z"),Accounts!D$3,""
)
)
),IF(M277="DA",Accounts!B$12,CONCATENATE(
IF(B277="EB",Accounts!D$12,""
),IF(B277="EL",Accounts!F$12,""
),IF(AND(B277="OA",Cases!B277="3"),Accounts!F$12,""
),IF(AND(B277="OA",Cases!B277="Z"),Accounts!D$12,""
)
)
)
)
))</f>
        <v>Electra számlatípus-művelettípus EUR</v>
      </c>
      <c r="S277" t="str">
        <f>IF(OR(Cases!C277="K",Cases!C277="L"),IF(M277="DA",Accounts!C$1,CONCATENATE(
   IF(B277="EB",Accounts!E$1,""
   ),IF(B277="EL",Accounts!G$1,""
   ),IF(AND(B277="OA",Cases!B277="3"),Accounts!G$1,""
   ),IF(AND(B277="OA",Cases!B277="Z"),Accounts!E$1,""
   )
  )
 ),IF(OR(Cases!C277="B",Cases!C277="I",Cases!C277="O",Cases!C277="J",Cases!C277="H"),IF(M277="DA",Accounts!C$4,CONCATENATE(
   IF(B277="EB",Accounts!E$4,""
   ),IF(B277="EL",Accounts!G$4,""
   ),IF(AND(B277="OA",Cases!B277="3"),Accounts!G$4,""
   ),IF(AND(B277="OA",Cases!B277="Z"),Accounts!E$4,""
   )
  )
 ),IF(OR(Cases!C277="D",Cases!C277="G",Cases!C277="O",Cases!C277="H",Cases!C277="M",AND(Cases!D277="I",Cases!C277="C"),AND(Cases!D277="I",Cases!C277="F")),IF(M277="DA",Accounts!C$3,CONCATENATE(
   IF(B277="EB",Accounts!E$3,""
   ),IF(B277="EL",Accounts!G$3,""
   ),IF(AND(B277="OA",Cases!B277="3"),Accounts!G$3,""
   ),IF(AND(B277="OA",Cases!B277="Z"),Accounts!E$3,""
   )
  )
 ),IF(M277="DA",Accounts!C$12,CONCATENATE(
   IF(B277="EB",Accounts!E$12,""
   ),IF(B277="EL",Accounts!G$12,""
   ),IF(AND(B277="OA",Cases!B277="3"),Accounts!G$12,""
   ),IF(AND(B277="OA",Cases!B277="Z"),Accounts!E$12,""
   )
  )
 )
)
))</f>
        <v>HU05104000234948495670481243</v>
      </c>
      <c r="T277" t="str">
        <f>IF(Cases!F277="SHA","SLEV",IF(Cases!F277="OUR","DEBT",IF(Cases!F277="BEN","CRED","")))</f>
        <v/>
      </c>
      <c r="U277" s="5" t="str">
        <f>IF(Cases!H277="N","Instrukciók","")</f>
        <v/>
      </c>
      <c r="V277" s="5" t="str">
        <f>IF(Cases!E277="I","URGP","")</f>
        <v>URGP</v>
      </c>
      <c r="W277" t="str">
        <f>Cases!L277</f>
        <v>Közl-01L -OpenApi Vállalati-KötelezettSzla HUF-FCY-EQ átvezetés-Konverziós-Sürgős/AzonKonv-EgyediÁrf/NonSTP-KöltsVis Nincs</v>
      </c>
    </row>
    <row r="278" spans="1:23" x14ac:dyDescent="0.3">
      <c r="A278" t="str">
        <f>CONCATENATE(IF(B278="EB",CONCATENATE(IF(Cases!B278&lt;&gt;"7","EBNG","EBNL"),TEXT(Refszámok!$B$1+ROW()-2,"000000000000")),""),IF(B278="EL",CONCATENATE("E",TEXT(Refszámok!$B$2+ROW()-2,"0000000000"),"00001"),""),IF(B278="OA",CONCATENATE("EBNGOA",TEXT(Refszámok!$B$3+ROW()-2,"0000000000")),""))</f>
        <v>EBNGOA0000101277</v>
      </c>
      <c r="B278" t="str">
        <f>CONCATENATE(IF(Cases!B278="E","EL",""),IF(Cases!B278="B","EB",""),IF(Cases!B278="Q","EB",""),IF(Cases!B278="7","EB",""),IF(Cases!B278="Z","OA",""),IF(Cases!B278="3","OA",""))</f>
        <v>OA</v>
      </c>
      <c r="C278" t="str">
        <f t="shared" si="20"/>
        <v>EBNGOA0000101277</v>
      </c>
      <c r="D278" t="str">
        <f>IF(Cases!K278="Y","2018-11-10","")</f>
        <v/>
      </c>
      <c r="E278" s="5" t="str">
        <f>IF(Cases!C278="Q","BANKKÁRTYA ELSZ",IF(OR(Cases!C278="A",Cases!C278="E",Cases!C278="B",Cases!C278="K",Cases!C278="M"),CONCATENATE(IF(B278="EB",Accounts!B$7,""),IF(B278="EL",Accounts!B$8,""),IF(AND(B278="OA",Cases!B278="3"),Accounts!B$8,""),IF(AND(B278="OA",Cases!B278="Z"),Accounts!B$7,"")),CONCATENATE(IF(B278="EB",Accounts!B$9,""),IF(B278="EL",Accounts!B$10,""),IF(AND(B278="OA",Cases!B278="3"),Accounts!B$10,""),IF(AND(B278="OA",Cases!B278="Z"),Accounts!B$9,""))))</f>
        <v>Electra számlatípus-művelettípus ts</v>
      </c>
      <c r="F278" s="5" t="str">
        <f>IF(Cases!C278="Q","0983731042101",IF(OR(Cases!C278="A",Cases!C278="E",Cases!C278="B",Cases!C278="K",Cases!C278="M"),CONCATENATE(IF(B278="EB",Accounts!C$7,""),IF(B278="EL",Accounts!C$8,""),IF(AND(B278="OA",Cases!B278="3"),Accounts!C$8,""),IF(AND(B278="OA",Cases!B278="Z"),Accounts!C$7,"")),CONCATENATE(IF(B278="EB",Accounts!C$9,""),IF(B278="EL",Accounts!C$10,""),IF(AND(B278="OA",Cases!B278="3"),Accounts!C$10,""),IF(AND(B278="OA",Cases!B278="Z"),Accounts!C$9,""))))</f>
        <v>00021018F0100</v>
      </c>
      <c r="G278" t="s">
        <v>17</v>
      </c>
      <c r="H278" s="5" t="str">
        <f t="shared" si="21"/>
        <v>Electra számlatípus-művelettípus ts</v>
      </c>
      <c r="I278" t="s">
        <v>18</v>
      </c>
      <c r="J278" t="str">
        <f t="shared" si="22"/>
        <v>EBNGOA0000101277</v>
      </c>
      <c r="K278" t="str">
        <f t="shared" si="23"/>
        <v>EBNGOA0000101277</v>
      </c>
      <c r="L278" s="2" t="s">
        <v>22</v>
      </c>
      <c r="M278" s="2" t="str">
        <f>IF(OR(Cases!C278="A",Cases!C278="C",Cases!C278="G",Cases!C278="J",Cases!C278="O"),"DV","DA")</f>
        <v>DV</v>
      </c>
      <c r="N278" t="s">
        <v>1207</v>
      </c>
      <c r="O278" t="str">
        <f>IF(OR(Cases!C278="A",Cases!C278="B",Cases!C278="C",Cases!C278="E",Cases!C278="F",Cases!C278="I",Cases!C278="J",Cases!C278="K",Cases!C278="L",Cases!C278="Q"),"EUR","HUF")</f>
        <v>EUR</v>
      </c>
      <c r="P278" s="5" t="str">
        <f t="shared" si="24"/>
        <v>1.3</v>
      </c>
      <c r="Q278" t="str">
        <f>IF(Cases!I278="Y","INTC","")</f>
        <v>INTC</v>
      </c>
      <c r="R278" t="str">
        <f>IF(OR(Cases!C278="K",Cases!C278="L"),IF(M278="DA",Accounts!B$1,CONCATENATE(
IF(B278="EB",Accounts!D$1,""
),IF(B278="EL",Accounts!F$1,""
),IF(AND(B278="OA",Cases!B278="3"),Accounts!F$1,""
),IF(AND(B278="OA",Cases!B278="Z"),Accounts!D$1,""
)
)
),IF(OR(Cases!C278="B",Cases!C278="I",Cases!C278="O",Cases!C278="J",Cases!C278="H"),IF(M278="DA",Accounts!B$4,CONCATENATE(
IF(B278="EB",Accounts!D$4,""
),IF(B278="EL",Accounts!F$4,""
),IF(AND(B278="OA",Cases!B278="3"),Accounts!F$4,""
),IF(AND(B278="OA",Cases!B278="Z"),Accounts!D$4,""
)
)
),IF(OR(Cases!C278="D",Cases!C278="G",Cases!C278="O",Cases!C278="H",Cases!C278="M",AND(Cases!D278="I",Cases!C278="C"),AND(Cases!D278="I",Cases!C278="F")),IF(M278="DA",Accounts!B$3,CONCATENATE(
IF(B278="EB",Accounts!D$3,""
),IF(B278="EL",Accounts!F$3,""
),IF(AND(B278="OA",Cases!B278="3"),Accounts!F$3,""
),IF(AND(B278="OA",Cases!B278="Z"),Accounts!D$3,""
)
)
),IF(M278="DA",Accounts!B$12,CONCATENATE(
IF(B278="EB",Accounts!D$12,""
),IF(B278="EL",Accounts!F$12,""
),IF(AND(B278="OA",Cases!B278="3"),Accounts!F$12,""
),IF(AND(B278="OA",Cases!B278="Z"),Accounts!D$12,""
)
)
)
)
))</f>
        <v>Electra számlatípus-művelettípus EUR</v>
      </c>
      <c r="S278" t="str">
        <f>IF(OR(Cases!C278="K",Cases!C278="L"),IF(M278="DA",Accounts!C$1,CONCATENATE(
   IF(B278="EB",Accounts!E$1,""
   ),IF(B278="EL",Accounts!G$1,""
   ),IF(AND(B278="OA",Cases!B278="3"),Accounts!G$1,""
   ),IF(AND(B278="OA",Cases!B278="Z"),Accounts!E$1,""
   )
  )
 ),IF(OR(Cases!C278="B",Cases!C278="I",Cases!C278="O",Cases!C278="J",Cases!C278="H"),IF(M278="DA",Accounts!C$4,CONCATENATE(
   IF(B278="EB",Accounts!E$4,""
   ),IF(B278="EL",Accounts!G$4,""
   ),IF(AND(B278="OA",Cases!B278="3"),Accounts!G$4,""
   ),IF(AND(B278="OA",Cases!B278="Z"),Accounts!E$4,""
   )
  )
 ),IF(OR(Cases!C278="D",Cases!C278="G",Cases!C278="O",Cases!C278="H",Cases!C278="M",AND(Cases!D278="I",Cases!C278="C"),AND(Cases!D278="I",Cases!C278="F")),IF(M278="DA",Accounts!C$3,CONCATENATE(
   IF(B278="EB",Accounts!E$3,""
   ),IF(B278="EL",Accounts!G$3,""
   ),IF(AND(B278="OA",Cases!B278="3"),Accounts!G$3,""
   ),IF(AND(B278="OA",Cases!B278="Z"),Accounts!E$3,""
   )
  )
 ),IF(M278="DA",Accounts!C$12,CONCATENATE(
   IF(B278="EB",Accounts!E$12,""
   ),IF(B278="EL",Accounts!G$12,""
   ),IF(AND(B278="OA",Cases!B278="3"),Accounts!G$12,""
   ),IF(AND(B278="OA",Cases!B278="Z"),Accounts!E$12,""
   )
  )
 )
)
))</f>
        <v>HU05104000234948495670481243</v>
      </c>
      <c r="T278" t="str">
        <f>IF(Cases!F278="SHA","SLEV",IF(Cases!F278="OUR","DEBT",IF(Cases!F278="BEN","CRED","")))</f>
        <v/>
      </c>
      <c r="U278" s="5" t="str">
        <f>IF(Cases!H278="N","Instrukciók","")</f>
        <v/>
      </c>
      <c r="V278" s="5" t="str">
        <f>IF(Cases!E278="I","URGP","")</f>
        <v>URGP</v>
      </c>
      <c r="W278" t="str">
        <f>Cases!L278</f>
        <v>Közl-01L -OpenApi Vállalati-KötelezettSzla HUF-FCY-EQ átvezetés-InterCompany-Konverziós-Sürgős/AzonKonv-EgyediÁrf/NonSTP-KöltsVis Nincs</v>
      </c>
    </row>
    <row r="279" spans="1:23" x14ac:dyDescent="0.3">
      <c r="A279" t="str">
        <f>CONCATENATE(IF(B279="EB",CONCATENATE(IF(Cases!B279&lt;&gt;"7","EBNG","EBNL"),TEXT(Refszámok!$B$1+ROW()-2,"000000000000")),""),IF(B279="EL",CONCATENATE("E",TEXT(Refszámok!$B$2+ROW()-2,"0000000000"),"00001"),""),IF(B279="OA",CONCATENATE("EBNGOA",TEXT(Refszámok!$B$3+ROW()-2,"0000000000")),""))</f>
        <v>EBNGOA0000101278</v>
      </c>
      <c r="B279" t="str">
        <f>CONCATENATE(IF(Cases!B279="E","EL",""),IF(Cases!B279="B","EB",""),IF(Cases!B279="Q","EB",""),IF(Cases!B279="7","EB",""),IF(Cases!B279="Z","OA",""),IF(Cases!B279="3","OA",""))</f>
        <v>OA</v>
      </c>
      <c r="C279" t="str">
        <f t="shared" si="20"/>
        <v>EBNGOA0000101278</v>
      </c>
      <c r="D279" t="str">
        <f>IF(Cases!K279="Y","2018-11-10","")</f>
        <v/>
      </c>
      <c r="E279" s="5" t="str">
        <f>IF(Cases!C279="Q","BANKKÁRTYA ELSZ",IF(OR(Cases!C279="A",Cases!C279="E",Cases!C279="B",Cases!C279="K",Cases!C279="M"),CONCATENATE(IF(B279="EB",Accounts!B$7,""),IF(B279="EL",Accounts!B$8,""),IF(AND(B279="OA",Cases!B279="3"),Accounts!B$8,""),IF(AND(B279="OA",Cases!B279="Z"),Accounts!B$7,"")),CONCATENATE(IF(B279="EB",Accounts!B$9,""),IF(B279="EL",Accounts!B$10,""),IF(AND(B279="OA",Cases!B279="3"),Accounts!B$10,""),IF(AND(B279="OA",Cases!B279="Z"),Accounts!B$9,""))))</f>
        <v>Electra számlatípus-művelettípus ts</v>
      </c>
      <c r="F279" s="5" t="str">
        <f>IF(Cases!C279="Q","0983731042101",IF(OR(Cases!C279="A",Cases!C279="E",Cases!C279="B",Cases!C279="K",Cases!C279="M"),CONCATENATE(IF(B279="EB",Accounts!C$7,""),IF(B279="EL",Accounts!C$8,""),IF(AND(B279="OA",Cases!B279="3"),Accounts!C$8,""),IF(AND(B279="OA",Cases!B279="Z"),Accounts!C$7,"")),CONCATENATE(IF(B279="EB",Accounts!C$9,""),IF(B279="EL",Accounts!C$10,""),IF(AND(B279="OA",Cases!B279="3"),Accounts!C$10,""),IF(AND(B279="OA",Cases!B279="Z"),Accounts!C$9,""))))</f>
        <v>00021018F0100</v>
      </c>
      <c r="G279" t="s">
        <v>17</v>
      </c>
      <c r="H279" s="5" t="str">
        <f t="shared" si="21"/>
        <v>Electra számlatípus-művelettípus ts</v>
      </c>
      <c r="I279" t="s">
        <v>18</v>
      </c>
      <c r="J279" t="str">
        <f t="shared" si="22"/>
        <v>EBNGOA0000101278</v>
      </c>
      <c r="K279" t="str">
        <f t="shared" si="23"/>
        <v>EBNGOA0000101278</v>
      </c>
      <c r="L279" s="2" t="s">
        <v>22</v>
      </c>
      <c r="M279" s="2" t="str">
        <f>IF(OR(Cases!C279="A",Cases!C279="C",Cases!C279="G",Cases!C279="J",Cases!C279="O"),"DV","DA")</f>
        <v>DV</v>
      </c>
      <c r="N279" t="s">
        <v>1207</v>
      </c>
      <c r="O279" t="str">
        <f>IF(OR(Cases!C279="A",Cases!C279="B",Cases!C279="C",Cases!C279="E",Cases!C279="F",Cases!C279="I",Cases!C279="J",Cases!C279="K",Cases!C279="L",Cases!C279="Q"),"EUR","HUF")</f>
        <v>EUR</v>
      </c>
      <c r="P279" s="5" t="str">
        <f t="shared" si="24"/>
        <v>1.3</v>
      </c>
      <c r="Q279" t="str">
        <f>IF(Cases!I279="Y","INTC","")</f>
        <v/>
      </c>
      <c r="R279" t="str">
        <f>IF(OR(Cases!C279="K",Cases!C279="L"),IF(M279="DA",Accounts!B$1,CONCATENATE(
IF(B279="EB",Accounts!D$1,""
),IF(B279="EL",Accounts!F$1,""
),IF(AND(B279="OA",Cases!B279="3"),Accounts!F$1,""
),IF(AND(B279="OA",Cases!B279="Z"),Accounts!D$1,""
)
)
),IF(OR(Cases!C279="B",Cases!C279="I",Cases!C279="O",Cases!C279="J",Cases!C279="H"),IF(M279="DA",Accounts!B$4,CONCATENATE(
IF(B279="EB",Accounts!D$4,""
),IF(B279="EL",Accounts!F$4,""
),IF(AND(B279="OA",Cases!B279="3"),Accounts!F$4,""
),IF(AND(B279="OA",Cases!B279="Z"),Accounts!D$4,""
)
)
),IF(OR(Cases!C279="D",Cases!C279="G",Cases!C279="O",Cases!C279="H",Cases!C279="M",AND(Cases!D279="I",Cases!C279="C"),AND(Cases!D279="I",Cases!C279="F")),IF(M279="DA",Accounts!B$3,CONCATENATE(
IF(B279="EB",Accounts!D$3,""
),IF(B279="EL",Accounts!F$3,""
),IF(AND(B279="OA",Cases!B279="3"),Accounts!F$3,""
),IF(AND(B279="OA",Cases!B279="Z"),Accounts!D$3,""
)
)
),IF(M279="DA",Accounts!B$12,CONCATENATE(
IF(B279="EB",Accounts!D$12,""
),IF(B279="EL",Accounts!F$12,""
),IF(AND(B279="OA",Cases!B279="3"),Accounts!F$12,""
),IF(AND(B279="OA",Cases!B279="Z"),Accounts!D$12,""
)
)
)
)
))</f>
        <v>Electra számlatípus-művelettípus EUR</v>
      </c>
      <c r="S279" t="str">
        <f>IF(OR(Cases!C279="K",Cases!C279="L"),IF(M279="DA",Accounts!C$1,CONCATENATE(
   IF(B279="EB",Accounts!E$1,""
   ),IF(B279="EL",Accounts!G$1,""
   ),IF(AND(B279="OA",Cases!B279="3"),Accounts!G$1,""
   ),IF(AND(B279="OA",Cases!B279="Z"),Accounts!E$1,""
   )
  )
 ),IF(OR(Cases!C279="B",Cases!C279="I",Cases!C279="O",Cases!C279="J",Cases!C279="H"),IF(M279="DA",Accounts!C$4,CONCATENATE(
   IF(B279="EB",Accounts!E$4,""
   ),IF(B279="EL",Accounts!G$4,""
   ),IF(AND(B279="OA",Cases!B279="3"),Accounts!G$4,""
   ),IF(AND(B279="OA",Cases!B279="Z"),Accounts!E$4,""
   )
  )
 ),IF(OR(Cases!C279="D",Cases!C279="G",Cases!C279="O",Cases!C279="H",Cases!C279="M",AND(Cases!D279="I",Cases!C279="C"),AND(Cases!D279="I",Cases!C279="F")),IF(M279="DA",Accounts!C$3,CONCATENATE(
   IF(B279="EB",Accounts!E$3,""
   ),IF(B279="EL",Accounts!G$3,""
   ),IF(AND(B279="OA",Cases!B279="3"),Accounts!G$3,""
   ),IF(AND(B279="OA",Cases!B279="Z"),Accounts!E$3,""
   )
  )
 ),IF(M279="DA",Accounts!C$12,CONCATENATE(
   IF(B279="EB",Accounts!E$12,""
   ),IF(B279="EL",Accounts!G$12,""
   ),IF(AND(B279="OA",Cases!B279="3"),Accounts!G$12,""
   ),IF(AND(B279="OA",Cases!B279="Z"),Accounts!E$12,""
   )
  )
 )
)
))</f>
        <v>HU05104000234948495670481243</v>
      </c>
      <c r="T279" t="str">
        <f>IF(Cases!F279="SHA","SLEV",IF(Cases!F279="OUR","DEBT",IF(Cases!F279="BEN","CRED","")))</f>
        <v/>
      </c>
      <c r="U279" s="5" t="str">
        <f>IF(Cases!H279="N","Instrukciók","")</f>
        <v/>
      </c>
      <c r="V279" s="5" t="str">
        <f>IF(Cases!E279="I","URGP","")</f>
        <v/>
      </c>
      <c r="W279" t="str">
        <f>Cases!L279</f>
        <v>Közl-01L -OpenApi Vállalati-KötelezettSzla HUF-FCY-EQ átvezetés-Konverziós-EgyediÁrf/NonSTP-KöltsVis Nincs</v>
      </c>
    </row>
    <row r="280" spans="1:23" x14ac:dyDescent="0.3">
      <c r="A280" t="str">
        <f>CONCATENATE(IF(B280="EB",CONCATENATE(IF(Cases!B280&lt;&gt;"7","EBNG","EBNL"),TEXT(Refszámok!$B$1+ROW()-2,"000000000000")),""),IF(B280="EL",CONCATENATE("E",TEXT(Refszámok!$B$2+ROW()-2,"0000000000"),"00001"),""),IF(B280="OA",CONCATENATE("EBNGOA",TEXT(Refszámok!$B$3+ROW()-2,"0000000000")),""))</f>
        <v>EBNGOA0000101279</v>
      </c>
      <c r="B280" t="str">
        <f>CONCATENATE(IF(Cases!B280="E","EL",""),IF(Cases!B280="B","EB",""),IF(Cases!B280="Q","EB",""),IF(Cases!B280="7","EB",""),IF(Cases!B280="Z","OA",""),IF(Cases!B280="3","OA",""))</f>
        <v>OA</v>
      </c>
      <c r="C280" t="str">
        <f t="shared" si="20"/>
        <v>EBNGOA0000101279</v>
      </c>
      <c r="D280" t="str">
        <f>IF(Cases!K280="Y","2018-11-10","")</f>
        <v/>
      </c>
      <c r="E280" s="5" t="str">
        <f>IF(Cases!C280="Q","BANKKÁRTYA ELSZ",IF(OR(Cases!C280="A",Cases!C280="E",Cases!C280="B",Cases!C280="K",Cases!C280="M"),CONCATENATE(IF(B280="EB",Accounts!B$7,""),IF(B280="EL",Accounts!B$8,""),IF(AND(B280="OA",Cases!B280="3"),Accounts!B$8,""),IF(AND(B280="OA",Cases!B280="Z"),Accounts!B$7,"")),CONCATENATE(IF(B280="EB",Accounts!B$9,""),IF(B280="EL",Accounts!B$10,""),IF(AND(B280="OA",Cases!B280="3"),Accounts!B$10,""),IF(AND(B280="OA",Cases!B280="Z"),Accounts!B$9,""))))</f>
        <v>Electra számlatípus-művelettípus ts</v>
      </c>
      <c r="F280" s="5" t="str">
        <f>IF(Cases!C280="Q","0983731042101",IF(OR(Cases!C280="A",Cases!C280="E",Cases!C280="B",Cases!C280="K",Cases!C280="M"),CONCATENATE(IF(B280="EB",Accounts!C$7,""),IF(B280="EL",Accounts!C$8,""),IF(AND(B280="OA",Cases!B280="3"),Accounts!C$8,""),IF(AND(B280="OA",Cases!B280="Z"),Accounts!C$7,"")),CONCATENATE(IF(B280="EB",Accounts!C$9,""),IF(B280="EL",Accounts!C$10,""),IF(AND(B280="OA",Cases!B280="3"),Accounts!C$10,""),IF(AND(B280="OA",Cases!B280="Z"),Accounts!C$9,""))))</f>
        <v>00021018F0100</v>
      </c>
      <c r="G280" t="s">
        <v>17</v>
      </c>
      <c r="H280" s="5" t="str">
        <f t="shared" si="21"/>
        <v>Electra számlatípus-művelettípus ts</v>
      </c>
      <c r="I280" t="s">
        <v>18</v>
      </c>
      <c r="J280" t="str">
        <f t="shared" si="22"/>
        <v>EBNGOA0000101279</v>
      </c>
      <c r="K280" t="str">
        <f t="shared" si="23"/>
        <v>EBNGOA0000101279</v>
      </c>
      <c r="L280" s="2" t="s">
        <v>22</v>
      </c>
      <c r="M280" s="2" t="str">
        <f>IF(OR(Cases!C280="A",Cases!C280="C",Cases!C280="G",Cases!C280="J",Cases!C280="O"),"DV","DA")</f>
        <v>DV</v>
      </c>
      <c r="N280" t="s">
        <v>1207</v>
      </c>
      <c r="O280" t="str">
        <f>IF(OR(Cases!C280="A",Cases!C280="B",Cases!C280="C",Cases!C280="E",Cases!C280="F",Cases!C280="I",Cases!C280="J",Cases!C280="K",Cases!C280="L",Cases!C280="Q"),"EUR","HUF")</f>
        <v>EUR</v>
      </c>
      <c r="P280" s="5" t="str">
        <f t="shared" si="24"/>
        <v>1.3</v>
      </c>
      <c r="Q280" t="str">
        <f>IF(Cases!I280="Y","INTC","")</f>
        <v>INTC</v>
      </c>
      <c r="R280" t="str">
        <f>IF(OR(Cases!C280="K",Cases!C280="L"),IF(M280="DA",Accounts!B$1,CONCATENATE(
IF(B280="EB",Accounts!D$1,""
),IF(B280="EL",Accounts!F$1,""
),IF(AND(B280="OA",Cases!B280="3"),Accounts!F$1,""
),IF(AND(B280="OA",Cases!B280="Z"),Accounts!D$1,""
)
)
),IF(OR(Cases!C280="B",Cases!C280="I",Cases!C280="O",Cases!C280="J",Cases!C280="H"),IF(M280="DA",Accounts!B$4,CONCATENATE(
IF(B280="EB",Accounts!D$4,""
),IF(B280="EL",Accounts!F$4,""
),IF(AND(B280="OA",Cases!B280="3"),Accounts!F$4,""
),IF(AND(B280="OA",Cases!B280="Z"),Accounts!D$4,""
)
)
),IF(OR(Cases!C280="D",Cases!C280="G",Cases!C280="O",Cases!C280="H",Cases!C280="M",AND(Cases!D280="I",Cases!C280="C"),AND(Cases!D280="I",Cases!C280="F")),IF(M280="DA",Accounts!B$3,CONCATENATE(
IF(B280="EB",Accounts!D$3,""
),IF(B280="EL",Accounts!F$3,""
),IF(AND(B280="OA",Cases!B280="3"),Accounts!F$3,""
),IF(AND(B280="OA",Cases!B280="Z"),Accounts!D$3,""
)
)
),IF(M280="DA",Accounts!B$12,CONCATENATE(
IF(B280="EB",Accounts!D$12,""
),IF(B280="EL",Accounts!F$12,""
),IF(AND(B280="OA",Cases!B280="3"),Accounts!F$12,""
),IF(AND(B280="OA",Cases!B280="Z"),Accounts!D$12,""
)
)
)
)
))</f>
        <v>Electra számlatípus-művelettípus EUR</v>
      </c>
      <c r="S280" t="str">
        <f>IF(OR(Cases!C280="K",Cases!C280="L"),IF(M280="DA",Accounts!C$1,CONCATENATE(
   IF(B280="EB",Accounts!E$1,""
   ),IF(B280="EL",Accounts!G$1,""
   ),IF(AND(B280="OA",Cases!B280="3"),Accounts!G$1,""
   ),IF(AND(B280="OA",Cases!B280="Z"),Accounts!E$1,""
   )
  )
 ),IF(OR(Cases!C280="B",Cases!C280="I",Cases!C280="O",Cases!C280="J",Cases!C280="H"),IF(M280="DA",Accounts!C$4,CONCATENATE(
   IF(B280="EB",Accounts!E$4,""
   ),IF(B280="EL",Accounts!G$4,""
   ),IF(AND(B280="OA",Cases!B280="3"),Accounts!G$4,""
   ),IF(AND(B280="OA",Cases!B280="Z"),Accounts!E$4,""
   )
  )
 ),IF(OR(Cases!C280="D",Cases!C280="G",Cases!C280="O",Cases!C280="H",Cases!C280="M",AND(Cases!D280="I",Cases!C280="C"),AND(Cases!D280="I",Cases!C280="F")),IF(M280="DA",Accounts!C$3,CONCATENATE(
   IF(B280="EB",Accounts!E$3,""
   ),IF(B280="EL",Accounts!G$3,""
   ),IF(AND(B280="OA",Cases!B280="3"),Accounts!G$3,""
   ),IF(AND(B280="OA",Cases!B280="Z"),Accounts!E$3,""
   )
  )
 ),IF(M280="DA",Accounts!C$12,CONCATENATE(
   IF(B280="EB",Accounts!E$12,""
   ),IF(B280="EL",Accounts!G$12,""
   ),IF(AND(B280="OA",Cases!B280="3"),Accounts!G$12,""
   ),IF(AND(B280="OA",Cases!B280="Z"),Accounts!E$12,""
   )
  )
 )
)
))</f>
        <v>HU05104000234948495670481243</v>
      </c>
      <c r="T280" t="str">
        <f>IF(Cases!F280="SHA","SLEV",IF(Cases!F280="OUR","DEBT",IF(Cases!F280="BEN","CRED","")))</f>
        <v/>
      </c>
      <c r="U280" s="5" t="str">
        <f>IF(Cases!H280="N","Instrukciók","")</f>
        <v/>
      </c>
      <c r="V280" s="5" t="str">
        <f>IF(Cases!E280="I","URGP","")</f>
        <v/>
      </c>
      <c r="W280" t="str">
        <f>Cases!L280</f>
        <v>Közl-01L -OpenApi Vállalati-KötelezettSzla HUF-FCY-EQ átvezetés-InterCompany-Konverziós-EgyediÁrf/NonSTP-KöltsVis Nincs</v>
      </c>
    </row>
    <row r="281" spans="1:23" x14ac:dyDescent="0.3">
      <c r="A281" t="str">
        <f>CONCATENATE(IF(B281="EB",CONCATENATE(IF(Cases!B281&lt;&gt;"7","EBNG","EBNL"),TEXT(Refszámok!$B$1+ROW()-2,"000000000000")),""),IF(B281="EL",CONCATENATE("E",TEXT(Refszámok!$B$2+ROW()-2,"0000000000"),"00001"),""),IF(B281="OA",CONCATENATE("EBNGOA",TEXT(Refszámok!$B$3+ROW()-2,"0000000000")),""))</f>
        <v>EBNGOA0000101280</v>
      </c>
      <c r="B281" t="str">
        <f>CONCATENATE(IF(Cases!B281="E","EL",""),IF(Cases!B281="B","EB",""),IF(Cases!B281="Q","EB",""),IF(Cases!B281="7","EB",""),IF(Cases!B281="Z","OA",""),IF(Cases!B281="3","OA",""))</f>
        <v>OA</v>
      </c>
      <c r="C281" t="str">
        <f t="shared" si="20"/>
        <v>EBNGOA0000101280</v>
      </c>
      <c r="D281" t="str">
        <f>IF(Cases!K281="Y","2018-11-10","")</f>
        <v/>
      </c>
      <c r="E281" s="5" t="str">
        <f>IF(Cases!C281="Q","BANKKÁRTYA ELSZ",IF(OR(Cases!C281="A",Cases!C281="E",Cases!C281="B",Cases!C281="K",Cases!C281="M"),CONCATENATE(IF(B281="EB",Accounts!B$7,""),IF(B281="EL",Accounts!B$8,""),IF(AND(B281="OA",Cases!B281="3"),Accounts!B$8,""),IF(AND(B281="OA",Cases!B281="Z"),Accounts!B$7,"")),CONCATENATE(IF(B281="EB",Accounts!B$9,""),IF(B281="EL",Accounts!B$10,""),IF(AND(B281="OA",Cases!B281="3"),Accounts!B$10,""),IF(AND(B281="OA",Cases!B281="Z"),Accounts!B$9,""))))</f>
        <v>Electra számlatípus-művelettípus ts</v>
      </c>
      <c r="F281" s="5" t="str">
        <f>IF(Cases!C281="Q","0983731042101",IF(OR(Cases!C281="A",Cases!C281="E",Cases!C281="B",Cases!C281="K",Cases!C281="M"),CONCATENATE(IF(B281="EB",Accounts!C$7,""),IF(B281="EL",Accounts!C$8,""),IF(AND(B281="OA",Cases!B281="3"),Accounts!C$8,""),IF(AND(B281="OA",Cases!B281="Z"),Accounts!C$7,"")),CONCATENATE(IF(B281="EB",Accounts!C$9,""),IF(B281="EL",Accounts!C$10,""),IF(AND(B281="OA",Cases!B281="3"),Accounts!C$10,""),IF(AND(B281="OA",Cases!B281="Z"),Accounts!C$9,""))))</f>
        <v>00021018F0100</v>
      </c>
      <c r="G281" t="s">
        <v>17</v>
      </c>
      <c r="H281" s="5" t="str">
        <f t="shared" si="21"/>
        <v>Electra számlatípus-művelettípus ts</v>
      </c>
      <c r="I281" t="s">
        <v>18</v>
      </c>
      <c r="J281" t="str">
        <f t="shared" si="22"/>
        <v>EBNGOA0000101280</v>
      </c>
      <c r="K281" t="str">
        <f t="shared" si="23"/>
        <v>EBNGOA0000101280</v>
      </c>
      <c r="L281" s="2" t="s">
        <v>22</v>
      </c>
      <c r="M281" s="2" t="str">
        <f>IF(OR(Cases!C281="A",Cases!C281="C",Cases!C281="G",Cases!C281="J",Cases!C281="O"),"DV","DA")</f>
        <v>DA</v>
      </c>
      <c r="N281" t="s">
        <v>1207</v>
      </c>
      <c r="O281" t="str">
        <f>IF(OR(Cases!C281="A",Cases!C281="B",Cases!C281="C",Cases!C281="E",Cases!C281="F",Cases!C281="I",Cases!C281="J",Cases!C281="K",Cases!C281="L",Cases!C281="Q"),"EUR","HUF")</f>
        <v>EUR</v>
      </c>
      <c r="P281" s="5" t="str">
        <f t="shared" si="24"/>
        <v>1.3</v>
      </c>
      <c r="Q281" t="str">
        <f>IF(Cases!I281="Y","INTC","")</f>
        <v/>
      </c>
      <c r="R281" t="str">
        <f>IF(OR(Cases!C281="K",Cases!C281="L"),IF(M281="DA",Accounts!B$1,CONCATENATE(
IF(B281="EB",Accounts!D$1,""
),IF(B281="EL",Accounts!F$1,""
),IF(AND(B281="OA",Cases!B281="3"),Accounts!F$1,""
),IF(AND(B281="OA",Cases!B281="Z"),Accounts!D$1,""
)
)
),IF(OR(Cases!C281="B",Cases!C281="I",Cases!C281="O",Cases!C281="J",Cases!C281="H"),IF(M281="DA",Accounts!B$4,CONCATENATE(
IF(B281="EB",Accounts!D$4,""
),IF(B281="EL",Accounts!F$4,""
),IF(AND(B281="OA",Cases!B281="3"),Accounts!F$4,""
),IF(AND(B281="OA",Cases!B281="Z"),Accounts!D$4,""
)
)
),IF(OR(Cases!C281="D",Cases!C281="G",Cases!C281="O",Cases!C281="H",Cases!C281="M",AND(Cases!D281="I",Cases!C281="C"),AND(Cases!D281="I",Cases!C281="F")),IF(M281="DA",Accounts!B$3,CONCATENATE(
IF(B281="EB",Accounts!D$3,""
),IF(B281="EL",Accounts!F$3,""
),IF(AND(B281="OA",Cases!B281="3"),Accounts!F$3,""
),IF(AND(B281="OA",Cases!B281="Z"),Accounts!D$3,""
)
)
),IF(M281="DA",Accounts!B$12,CONCATENATE(
IF(B281="EB",Accounts!D$12,""
),IF(B281="EL",Accounts!F$12,""
),IF(AND(B281="OA",Cases!B281="3"),Accounts!F$12,""
),IF(AND(B281="OA",Cases!B281="Z"),Accounts!D$12,""
)
)
)
)
))</f>
        <v>SZIKSZAI TAMARA EUR</v>
      </c>
      <c r="S281" t="str">
        <f>IF(OR(Cases!C281="K",Cases!C281="L"),IF(M281="DA",Accounts!C$1,CONCATENATE(
   IF(B281="EB",Accounts!E$1,""
   ),IF(B281="EL",Accounts!G$1,""
   ),IF(AND(B281="OA",Cases!B281="3"),Accounts!G$1,""
   ),IF(AND(B281="OA",Cases!B281="Z"),Accounts!E$1,""
   )
  )
 ),IF(OR(Cases!C281="B",Cases!C281="I",Cases!C281="O",Cases!C281="J",Cases!C281="H"),IF(M281="DA",Accounts!C$4,CONCATENATE(
   IF(B281="EB",Accounts!E$4,""
   ),IF(B281="EL",Accounts!G$4,""
   ),IF(AND(B281="OA",Cases!B281="3"),Accounts!G$4,""
   ),IF(AND(B281="OA",Cases!B281="Z"),Accounts!E$4,""
   )
  )
 ),IF(OR(Cases!C281="D",Cases!C281="G",Cases!C281="O",Cases!C281="H",Cases!C281="M",AND(Cases!D281="I",Cases!C281="C"),AND(Cases!D281="I",Cases!C281="F")),IF(M281="DA",Accounts!C$3,CONCATENATE(
   IF(B281="EB",Accounts!E$3,""
   ),IF(B281="EL",Accounts!G$3,""
   ),IF(AND(B281="OA",Cases!B281="3"),Accounts!G$3,""
   ),IF(AND(B281="OA",Cases!B281="Z"),Accounts!E$3,""
   )
  )
 ),IF(M281="DA",Accounts!C$12,CONCATENATE(
   IF(B281="EB",Accounts!E$12,""
   ),IF(B281="EL",Accounts!G$12,""
   ),IF(AND(B281="OA",Cases!B281="3"),Accounts!G$12,""
   ),IF(AND(B281="OA",Cases!B281="Z"),Accounts!E$12,""
   )
  )
 )
)
))</f>
        <v>HU46104000237157565454551017</v>
      </c>
      <c r="T281" t="str">
        <f>IF(Cases!F281="SHA","SLEV",IF(Cases!F281="OUR","DEBT",IF(Cases!F281="BEN","CRED","")))</f>
        <v/>
      </c>
      <c r="U281" s="5" t="str">
        <f>IF(Cases!H281="N","Instrukciók","")</f>
        <v/>
      </c>
      <c r="V281" s="5" t="str">
        <f>IF(Cases!E281="I","URGP","")</f>
        <v>URGP</v>
      </c>
      <c r="W281" t="str">
        <f>Cases!L281</f>
        <v>Közl-01M -OpenApi Vállalati-KötelezettSzla HUF-FCY-EQ átutalás-Konverziós-Sürgős/AzonKonv-EgyediÁrf/NonSTP-KöltsVis Nincs</v>
      </c>
    </row>
    <row r="282" spans="1:23" x14ac:dyDescent="0.3">
      <c r="A282" t="str">
        <f>CONCATENATE(IF(B282="EB",CONCATENATE(IF(Cases!B282&lt;&gt;"7","EBNG","EBNL"),TEXT(Refszámok!$B$1+ROW()-2,"000000000000")),""),IF(B282="EL",CONCATENATE("E",TEXT(Refszámok!$B$2+ROW()-2,"0000000000"),"00001"),""),IF(B282="OA",CONCATENATE("EBNGOA",TEXT(Refszámok!$B$3+ROW()-2,"0000000000")),""))</f>
        <v>EBNGOA0000101281</v>
      </c>
      <c r="B282" t="str">
        <f>CONCATENATE(IF(Cases!B282="E","EL",""),IF(Cases!B282="B","EB",""),IF(Cases!B282="Q","EB",""),IF(Cases!B282="7","EB",""),IF(Cases!B282="Z","OA",""),IF(Cases!B282="3","OA",""))</f>
        <v>OA</v>
      </c>
      <c r="C282" t="str">
        <f t="shared" si="20"/>
        <v>EBNGOA0000101281</v>
      </c>
      <c r="D282" t="str">
        <f>IF(Cases!K282="Y","2018-11-10","")</f>
        <v/>
      </c>
      <c r="E282" s="5" t="str">
        <f>IF(Cases!C282="Q","BANKKÁRTYA ELSZ",IF(OR(Cases!C282="A",Cases!C282="E",Cases!C282="B",Cases!C282="K",Cases!C282="M"),CONCATENATE(IF(B282="EB",Accounts!B$7,""),IF(B282="EL",Accounts!B$8,""),IF(AND(B282="OA",Cases!B282="3"),Accounts!B$8,""),IF(AND(B282="OA",Cases!B282="Z"),Accounts!B$7,"")),CONCATENATE(IF(B282="EB",Accounts!B$9,""),IF(B282="EL",Accounts!B$10,""),IF(AND(B282="OA",Cases!B282="3"),Accounts!B$10,""),IF(AND(B282="OA",Cases!B282="Z"),Accounts!B$9,""))))</f>
        <v>Electra számlatípus-művelettípus ts</v>
      </c>
      <c r="F282" s="5" t="str">
        <f>IF(Cases!C282="Q","0983731042101",IF(OR(Cases!C282="A",Cases!C282="E",Cases!C282="B",Cases!C282="K",Cases!C282="M"),CONCATENATE(IF(B282="EB",Accounts!C$7,""),IF(B282="EL",Accounts!C$8,""),IF(AND(B282="OA",Cases!B282="3"),Accounts!C$8,""),IF(AND(B282="OA",Cases!B282="Z"),Accounts!C$7,"")),CONCATENATE(IF(B282="EB",Accounts!C$9,""),IF(B282="EL",Accounts!C$10,""),IF(AND(B282="OA",Cases!B282="3"),Accounts!C$10,""),IF(AND(B282="OA",Cases!B282="Z"),Accounts!C$9,""))))</f>
        <v>00021018F0100</v>
      </c>
      <c r="G282" t="s">
        <v>17</v>
      </c>
      <c r="H282" s="5" t="str">
        <f t="shared" si="21"/>
        <v>Electra számlatípus-művelettípus ts</v>
      </c>
      <c r="I282" t="s">
        <v>18</v>
      </c>
      <c r="J282" t="str">
        <f t="shared" si="22"/>
        <v>EBNGOA0000101281</v>
      </c>
      <c r="K282" t="str">
        <f t="shared" si="23"/>
        <v>EBNGOA0000101281</v>
      </c>
      <c r="L282" s="2" t="s">
        <v>22</v>
      </c>
      <c r="M282" s="2" t="str">
        <f>IF(OR(Cases!C282="A",Cases!C282="C",Cases!C282="G",Cases!C282="J",Cases!C282="O"),"DV","DA")</f>
        <v>DA</v>
      </c>
      <c r="N282" t="s">
        <v>1207</v>
      </c>
      <c r="O282" t="str">
        <f>IF(OR(Cases!C282="A",Cases!C282="B",Cases!C282="C",Cases!C282="E",Cases!C282="F",Cases!C282="I",Cases!C282="J",Cases!C282="K",Cases!C282="L",Cases!C282="Q"),"EUR","HUF")</f>
        <v>EUR</v>
      </c>
      <c r="P282" s="5" t="str">
        <f t="shared" si="24"/>
        <v>1.3</v>
      </c>
      <c r="Q282" t="str">
        <f>IF(Cases!I282="Y","INTC","")</f>
        <v/>
      </c>
      <c r="R282" t="str">
        <f>IF(OR(Cases!C282="K",Cases!C282="L"),IF(M282="DA",Accounts!B$1,CONCATENATE(
IF(B282="EB",Accounts!D$1,""
),IF(B282="EL",Accounts!F$1,""
),IF(AND(B282="OA",Cases!B282="3"),Accounts!F$1,""
),IF(AND(B282="OA",Cases!B282="Z"),Accounts!D$1,""
)
)
),IF(OR(Cases!C282="B",Cases!C282="I",Cases!C282="O",Cases!C282="J",Cases!C282="H"),IF(M282="DA",Accounts!B$4,CONCATENATE(
IF(B282="EB",Accounts!D$4,""
),IF(B282="EL",Accounts!F$4,""
),IF(AND(B282="OA",Cases!B282="3"),Accounts!F$4,""
),IF(AND(B282="OA",Cases!B282="Z"),Accounts!D$4,""
)
)
),IF(OR(Cases!C282="D",Cases!C282="G",Cases!C282="O",Cases!C282="H",Cases!C282="M",AND(Cases!D282="I",Cases!C282="C"),AND(Cases!D282="I",Cases!C282="F")),IF(M282="DA",Accounts!B$3,CONCATENATE(
IF(B282="EB",Accounts!D$3,""
),IF(B282="EL",Accounts!F$3,""
),IF(AND(B282="OA",Cases!B282="3"),Accounts!F$3,""
),IF(AND(B282="OA",Cases!B282="Z"),Accounts!D$3,""
)
)
),IF(M282="DA",Accounts!B$12,CONCATENATE(
IF(B282="EB",Accounts!D$12,""
),IF(B282="EL",Accounts!F$12,""
),IF(AND(B282="OA",Cases!B282="3"),Accounts!F$12,""
),IF(AND(B282="OA",Cases!B282="Z"),Accounts!D$12,""
)
)
)
)
))</f>
        <v>SZIKSZAI TAMARA EUR</v>
      </c>
      <c r="S282" t="str">
        <f>IF(OR(Cases!C282="K",Cases!C282="L"),IF(M282="DA",Accounts!C$1,CONCATENATE(
   IF(B282="EB",Accounts!E$1,""
   ),IF(B282="EL",Accounts!G$1,""
   ),IF(AND(B282="OA",Cases!B282="3"),Accounts!G$1,""
   ),IF(AND(B282="OA",Cases!B282="Z"),Accounts!E$1,""
   )
  )
 ),IF(OR(Cases!C282="B",Cases!C282="I",Cases!C282="O",Cases!C282="J",Cases!C282="H"),IF(M282="DA",Accounts!C$4,CONCATENATE(
   IF(B282="EB",Accounts!E$4,""
   ),IF(B282="EL",Accounts!G$4,""
   ),IF(AND(B282="OA",Cases!B282="3"),Accounts!G$4,""
   ),IF(AND(B282="OA",Cases!B282="Z"),Accounts!E$4,""
   )
  )
 ),IF(OR(Cases!C282="D",Cases!C282="G",Cases!C282="O",Cases!C282="H",Cases!C282="M",AND(Cases!D282="I",Cases!C282="C"),AND(Cases!D282="I",Cases!C282="F")),IF(M282="DA",Accounts!C$3,CONCATENATE(
   IF(B282="EB",Accounts!E$3,""
   ),IF(B282="EL",Accounts!G$3,""
   ),IF(AND(B282="OA",Cases!B282="3"),Accounts!G$3,""
   ),IF(AND(B282="OA",Cases!B282="Z"),Accounts!E$3,""
   )
  )
 ),IF(M282="DA",Accounts!C$12,CONCATENATE(
   IF(B282="EB",Accounts!E$12,""
   ),IF(B282="EL",Accounts!G$12,""
   ),IF(AND(B282="OA",Cases!B282="3"),Accounts!G$12,""
   ),IF(AND(B282="OA",Cases!B282="Z"),Accounts!E$12,""
   )
  )
 )
)
))</f>
        <v>HU46104000237157565454551017</v>
      </c>
      <c r="T282" t="str">
        <f>IF(Cases!F282="SHA","SLEV",IF(Cases!F282="OUR","DEBT",IF(Cases!F282="BEN","CRED","")))</f>
        <v/>
      </c>
      <c r="U282" s="5" t="str">
        <f>IF(Cases!H282="N","Instrukciók","")</f>
        <v/>
      </c>
      <c r="V282" s="5" t="str">
        <f>IF(Cases!E282="I","URGP","")</f>
        <v/>
      </c>
      <c r="W282" t="str">
        <f>Cases!L282</f>
        <v>Közl-01M -OpenApi Vállalati-KötelezettSzla HUF-FCY-EQ átutalás-Konverziós-EgyediÁrf/NonSTP-KöltsVis Nincs</v>
      </c>
    </row>
    <row r="283" spans="1:23" x14ac:dyDescent="0.3">
      <c r="A283" t="str">
        <f>CONCATENATE(IF(B283="EB",CONCATENATE(IF(Cases!B283&lt;&gt;"7","EBNG","EBNL"),TEXT(Refszámok!$B$1+ROW()-2,"000000000000")),""),IF(B283="EL",CONCATENATE("E",TEXT(Refszámok!$B$2+ROW()-2,"0000000000"),"00001"),""),IF(B283="OA",CONCATENATE("EBNGOA",TEXT(Refszámok!$B$3+ROW()-2,"0000000000")),""))</f>
        <v>EBNGOA0000101282</v>
      </c>
      <c r="B283" t="str">
        <f>CONCATENATE(IF(Cases!B283="E","EL",""),IF(Cases!B283="B","EB",""),IF(Cases!B283="Q","EB",""),IF(Cases!B283="7","EB",""),IF(Cases!B283="Z","OA",""),IF(Cases!B283="3","OA",""))</f>
        <v>OA</v>
      </c>
      <c r="C283" t="str">
        <f t="shared" si="20"/>
        <v>EBNGOA0000101282</v>
      </c>
      <c r="D283" t="str">
        <f>IF(Cases!K283="Y","2018-11-10","")</f>
        <v/>
      </c>
      <c r="E283" s="5" t="str">
        <f>IF(Cases!C283="Q","BANKKÁRTYA ELSZ",IF(OR(Cases!C283="A",Cases!C283="E",Cases!C283="B",Cases!C283="K",Cases!C283="M"),CONCATENATE(IF(B283="EB",Accounts!B$7,""),IF(B283="EL",Accounts!B$8,""),IF(AND(B283="OA",Cases!B283="3"),Accounts!B$8,""),IF(AND(B283="OA",Cases!B283="Z"),Accounts!B$7,"")),CONCATENATE(IF(B283="EB",Accounts!B$9,""),IF(B283="EL",Accounts!B$10,""),IF(AND(B283="OA",Cases!B283="3"),Accounts!B$10,""),IF(AND(B283="OA",Cases!B283="Z"),Accounts!B$9,""))))</f>
        <v>Electra számlatípus-művelettípus EUR</v>
      </c>
      <c r="F283" s="5" t="str">
        <f>IF(Cases!C283="Q","0983731042101",IF(OR(Cases!C283="A",Cases!C283="E",Cases!C283="B",Cases!C283="K",Cases!C283="M"),CONCATENATE(IF(B283="EB",Accounts!C$7,""),IF(B283="EL",Accounts!C$8,""),IF(AND(B283="OA",Cases!B283="3"),Accounts!C$8,""),IF(AND(B283="OA",Cases!B283="Z"),Accounts!C$7,"")),CONCATENATE(IF(B283="EB",Accounts!C$9,""),IF(B283="EL",Accounts!C$10,""),IF(AND(B283="OA",Cases!B283="3"),Accounts!C$10,""),IF(AND(B283="OA",Cases!B283="Z"),Accounts!C$9,""))))</f>
        <v>00021018F0119</v>
      </c>
      <c r="G283" t="s">
        <v>17</v>
      </c>
      <c r="H283" s="5" t="str">
        <f t="shared" si="21"/>
        <v>Electra számlatípus-művelettípus EUR</v>
      </c>
      <c r="I283" t="s">
        <v>18</v>
      </c>
      <c r="J283" t="str">
        <f t="shared" si="22"/>
        <v>EBNGOA0000101282</v>
      </c>
      <c r="K283" t="str">
        <f t="shared" si="23"/>
        <v>EBNGOA0000101282</v>
      </c>
      <c r="L283" s="2" t="s">
        <v>22</v>
      </c>
      <c r="M283" s="2" t="str">
        <f>IF(OR(Cases!C283="A",Cases!C283="C",Cases!C283="G",Cases!C283="J",Cases!C283="O"),"DV","DA")</f>
        <v>DA</v>
      </c>
      <c r="N283" t="s">
        <v>1207</v>
      </c>
      <c r="O283" t="str">
        <f>IF(OR(Cases!C283="A",Cases!C283="B",Cases!C283="C",Cases!C283="E",Cases!C283="F",Cases!C283="I",Cases!C283="J",Cases!C283="K",Cases!C283="L",Cases!C283="Q"),"EUR","HUF")</f>
        <v>EUR</v>
      </c>
      <c r="P283" s="5" t="str">
        <f t="shared" si="24"/>
        <v>1.3</v>
      </c>
      <c r="Q283" t="str">
        <f>IF(Cases!I283="Y","INTC","")</f>
        <v>INTC</v>
      </c>
      <c r="R283" t="str">
        <f>IF(OR(Cases!C283="K",Cases!C283="L"),IF(M283="DA",Accounts!B$1,CONCATENATE(
IF(B283="EB",Accounts!D$1,""
),IF(B283="EL",Accounts!F$1,""
),IF(AND(B283="OA",Cases!B283="3"),Accounts!F$1,""
),IF(AND(B283="OA",Cases!B283="Z"),Accounts!D$1,""
)
)
),IF(OR(Cases!C283="B",Cases!C283="I",Cases!C283="O",Cases!C283="J",Cases!C283="H"),IF(M283="DA",Accounts!B$4,CONCATENATE(
IF(B283="EB",Accounts!D$4,""
),IF(B283="EL",Accounts!F$4,""
),IF(AND(B283="OA",Cases!B283="3"),Accounts!F$4,""
),IF(AND(B283="OA",Cases!B283="Z"),Accounts!D$4,""
)
)
),IF(OR(Cases!C283="D",Cases!C283="G",Cases!C283="O",Cases!C283="H",Cases!C283="M",AND(Cases!D283="I",Cases!C283="C"),AND(Cases!D283="I",Cases!C283="F")),IF(M283="DA",Accounts!B$3,CONCATENATE(
IF(B283="EB",Accounts!D$3,""
),IF(B283="EL",Accounts!F$3,""
),IF(AND(B283="OA",Cases!B283="3"),Accounts!F$3,""
),IF(AND(B283="OA",Cases!B283="Z"),Accounts!D$3,""
)
)
),IF(M283="DA",Accounts!B$12,CONCATENATE(
IF(B283="EB",Accounts!D$12,""
),IF(B283="EL",Accounts!F$12,""
),IF(AND(B283="OA",Cases!B283="3"),Accounts!F$12,""
),IF(AND(B283="OA",Cases!B283="Z"),Accounts!D$12,""
)
)
)
)
))</f>
        <v>SZIKSZAI TAMARA</v>
      </c>
      <c r="S283" t="str">
        <f>IF(OR(Cases!C283="K",Cases!C283="L"),IF(M283="DA",Accounts!C$1,CONCATENATE(
   IF(B283="EB",Accounts!E$1,""
   ),IF(B283="EL",Accounts!G$1,""
   ),IF(AND(B283="OA",Cases!B283="3"),Accounts!G$1,""
   ),IF(AND(B283="OA",Cases!B283="Z"),Accounts!E$1,""
   )
  )
 ),IF(OR(Cases!C283="B",Cases!C283="I",Cases!C283="O",Cases!C283="J",Cases!C283="H"),IF(M283="DA",Accounts!C$4,CONCATENATE(
   IF(B283="EB",Accounts!E$4,""
   ),IF(B283="EL",Accounts!G$4,""
   ),IF(AND(B283="OA",Cases!B283="3"),Accounts!G$4,""
   ),IF(AND(B283="OA",Cases!B283="Z"),Accounts!E$4,""
   )
  )
 ),IF(OR(Cases!C283="D",Cases!C283="G",Cases!C283="O",Cases!C283="H",Cases!C283="M",AND(Cases!D283="I",Cases!C283="C"),AND(Cases!D283="I",Cases!C283="F")),IF(M283="DA",Accounts!C$3,CONCATENATE(
   IF(B283="EB",Accounts!E$3,""
   ),IF(B283="EL",Accounts!G$3,""
   ),IF(AND(B283="OA",Cases!B283="3"),Accounts!G$3,""
   ),IF(AND(B283="OA",Cases!B283="Z"),Accounts!E$3,""
   )
  )
 ),IF(M283="DA",Accounts!C$12,CONCATENATE(
   IF(B283="EB",Accounts!E$12,""
   ),IF(B283="EL",Accounts!G$12,""
   ),IF(AND(B283="OA",Cases!B283="3"),Accounts!G$12,""
   ),IF(AND(B283="OA",Cases!B283="Z"),Accounts!E$12,""
   )
  )
 )
)
))</f>
        <v>HU20104000237157565454551000</v>
      </c>
      <c r="T283" t="str">
        <f>IF(Cases!F283="SHA","SLEV",IF(Cases!F283="OUR","DEBT",IF(Cases!F283="BEN","CRED","")))</f>
        <v/>
      </c>
      <c r="U283" s="5" t="str">
        <f>IF(Cases!H283="N","Instrukciók","")</f>
        <v/>
      </c>
      <c r="V283" s="5" t="str">
        <f>IF(Cases!E283="I","URGP","")</f>
        <v>URGP</v>
      </c>
      <c r="W283" t="str">
        <f>Cases!L283</f>
        <v>Közl-03P -OpenApi Vállalati-KötelezettSzla FCY-FCY-EQ átutalás-InterCompany-Konverziós-Sürgős/AzonKonv-EgyediÁrf/NonSTP-KöltsVis Nincs</v>
      </c>
    </row>
    <row r="284" spans="1:23" x14ac:dyDescent="0.3">
      <c r="A284" t="str">
        <f>CONCATENATE(IF(B284="EB",CONCATENATE(IF(Cases!B284&lt;&gt;"7","EBNG","EBNL"),TEXT(Refszámok!$B$1+ROW()-2,"000000000000")),""),IF(B284="EL",CONCATENATE("E",TEXT(Refszámok!$B$2+ROW()-2,"0000000000"),"00001"),""),IF(B284="OA",CONCATENATE("EBNGOA",TEXT(Refszámok!$B$3+ROW()-2,"0000000000")),""))</f>
        <v>EBNGOA0000101283</v>
      </c>
      <c r="B284" t="str">
        <f>CONCATENATE(IF(Cases!B284="E","EL",""),IF(Cases!B284="B","EB",""),IF(Cases!B284="Q","EB",""),IF(Cases!B284="7","EB",""),IF(Cases!B284="Z","OA",""),IF(Cases!B284="3","OA",""))</f>
        <v>OA</v>
      </c>
      <c r="C284" t="str">
        <f t="shared" si="20"/>
        <v>EBNGOA0000101283</v>
      </c>
      <c r="D284" t="str">
        <f>IF(Cases!K284="Y","2018-11-10","")</f>
        <v/>
      </c>
      <c r="E284" s="5" t="str">
        <f>IF(Cases!C284="Q","BANKKÁRTYA ELSZ",IF(OR(Cases!C284="A",Cases!C284="E",Cases!C284="B",Cases!C284="K",Cases!C284="M"),CONCATENATE(IF(B284="EB",Accounts!B$7,""),IF(B284="EL",Accounts!B$8,""),IF(AND(B284="OA",Cases!B284="3"),Accounts!B$8,""),IF(AND(B284="OA",Cases!B284="Z"),Accounts!B$7,"")),CONCATENATE(IF(B284="EB",Accounts!B$9,""),IF(B284="EL",Accounts!B$10,""),IF(AND(B284="OA",Cases!B284="3"),Accounts!B$10,""),IF(AND(B284="OA",Cases!B284="Z"),Accounts!B$9,""))))</f>
        <v>Electra számlatípus-művelettípus EUR</v>
      </c>
      <c r="F284" s="5" t="str">
        <f>IF(Cases!C284="Q","0983731042101",IF(OR(Cases!C284="A",Cases!C284="E",Cases!C284="B",Cases!C284="K",Cases!C284="M"),CONCATENATE(IF(B284="EB",Accounts!C$7,""),IF(B284="EL",Accounts!C$8,""),IF(AND(B284="OA",Cases!B284="3"),Accounts!C$8,""),IF(AND(B284="OA",Cases!B284="Z"),Accounts!C$7,"")),CONCATENATE(IF(B284="EB",Accounts!C$9,""),IF(B284="EL",Accounts!C$10,""),IF(AND(B284="OA",Cases!B284="3"),Accounts!C$10,""),IF(AND(B284="OA",Cases!B284="Z"),Accounts!C$9,""))))</f>
        <v>00021018F0119</v>
      </c>
      <c r="G284" t="s">
        <v>17</v>
      </c>
      <c r="H284" s="5" t="str">
        <f t="shared" si="21"/>
        <v>Electra számlatípus-művelettípus EUR</v>
      </c>
      <c r="I284" t="s">
        <v>18</v>
      </c>
      <c r="J284" t="str">
        <f t="shared" si="22"/>
        <v>EBNGOA0000101283</v>
      </c>
      <c r="K284" t="str">
        <f t="shared" si="23"/>
        <v>EBNGOA0000101283</v>
      </c>
      <c r="L284" s="2" t="s">
        <v>22</v>
      </c>
      <c r="M284" s="2" t="str">
        <f>IF(OR(Cases!C284="A",Cases!C284="C",Cases!C284="G",Cases!C284="J",Cases!C284="O"),"DV","DA")</f>
        <v>DA</v>
      </c>
      <c r="N284" t="s">
        <v>1207</v>
      </c>
      <c r="O284" t="str">
        <f>IF(OR(Cases!C284="A",Cases!C284="B",Cases!C284="C",Cases!C284="E",Cases!C284="F",Cases!C284="I",Cases!C284="J",Cases!C284="K",Cases!C284="L",Cases!C284="Q"),"EUR","HUF")</f>
        <v>EUR</v>
      </c>
      <c r="P284" s="5" t="str">
        <f t="shared" si="24"/>
        <v>1.3</v>
      </c>
      <c r="Q284" t="str">
        <f>IF(Cases!I284="Y","INTC","")</f>
        <v>INTC</v>
      </c>
      <c r="R284" t="str">
        <f>IF(OR(Cases!C284="K",Cases!C284="L"),IF(M284="DA",Accounts!B$1,CONCATENATE(
IF(B284="EB",Accounts!D$1,""
),IF(B284="EL",Accounts!F$1,""
),IF(AND(B284="OA",Cases!B284="3"),Accounts!F$1,""
),IF(AND(B284="OA",Cases!B284="Z"),Accounts!D$1,""
)
)
),IF(OR(Cases!C284="B",Cases!C284="I",Cases!C284="O",Cases!C284="J",Cases!C284="H"),IF(M284="DA",Accounts!B$4,CONCATENATE(
IF(B284="EB",Accounts!D$4,""
),IF(B284="EL",Accounts!F$4,""
),IF(AND(B284="OA",Cases!B284="3"),Accounts!F$4,""
),IF(AND(B284="OA",Cases!B284="Z"),Accounts!D$4,""
)
)
),IF(OR(Cases!C284="D",Cases!C284="G",Cases!C284="O",Cases!C284="H",Cases!C284="M",AND(Cases!D284="I",Cases!C284="C"),AND(Cases!D284="I",Cases!C284="F")),IF(M284="DA",Accounts!B$3,CONCATENATE(
IF(B284="EB",Accounts!D$3,""
),IF(B284="EL",Accounts!F$3,""
),IF(AND(B284="OA",Cases!B284="3"),Accounts!F$3,""
),IF(AND(B284="OA",Cases!B284="Z"),Accounts!D$3,""
)
)
),IF(M284="DA",Accounts!B$12,CONCATENATE(
IF(B284="EB",Accounts!D$12,""
),IF(B284="EL",Accounts!F$12,""
),IF(AND(B284="OA",Cases!B284="3"),Accounts!F$12,""
),IF(AND(B284="OA",Cases!B284="Z"),Accounts!D$12,""
)
)
)
)
))</f>
        <v>SZIKSZAI TAMARA</v>
      </c>
      <c r="S284" t="str">
        <f>IF(OR(Cases!C284="K",Cases!C284="L"),IF(M284="DA",Accounts!C$1,CONCATENATE(
   IF(B284="EB",Accounts!E$1,""
   ),IF(B284="EL",Accounts!G$1,""
   ),IF(AND(B284="OA",Cases!B284="3"),Accounts!G$1,""
   ),IF(AND(B284="OA",Cases!B284="Z"),Accounts!E$1,""
   )
  )
 ),IF(OR(Cases!C284="B",Cases!C284="I",Cases!C284="O",Cases!C284="J",Cases!C284="H"),IF(M284="DA",Accounts!C$4,CONCATENATE(
   IF(B284="EB",Accounts!E$4,""
   ),IF(B284="EL",Accounts!G$4,""
   ),IF(AND(B284="OA",Cases!B284="3"),Accounts!G$4,""
   ),IF(AND(B284="OA",Cases!B284="Z"),Accounts!E$4,""
   )
  )
 ),IF(OR(Cases!C284="D",Cases!C284="G",Cases!C284="O",Cases!C284="H",Cases!C284="M",AND(Cases!D284="I",Cases!C284="C"),AND(Cases!D284="I",Cases!C284="F")),IF(M284="DA",Accounts!C$3,CONCATENATE(
   IF(B284="EB",Accounts!E$3,""
   ),IF(B284="EL",Accounts!G$3,""
   ),IF(AND(B284="OA",Cases!B284="3"),Accounts!G$3,""
   ),IF(AND(B284="OA",Cases!B284="Z"),Accounts!E$3,""
   )
  )
 ),IF(M284="DA",Accounts!C$12,CONCATENATE(
   IF(B284="EB",Accounts!E$12,""
   ),IF(B284="EL",Accounts!G$12,""
   ),IF(AND(B284="OA",Cases!B284="3"),Accounts!G$12,""
   ),IF(AND(B284="OA",Cases!B284="Z"),Accounts!E$12,""
   )
  )
 )
)
))</f>
        <v>HU20104000237157565454551000</v>
      </c>
      <c r="T284" t="str">
        <f>IF(Cases!F284="SHA","SLEV",IF(Cases!F284="OUR","DEBT",IF(Cases!F284="BEN","CRED","")))</f>
        <v/>
      </c>
      <c r="U284" s="5" t="str">
        <f>IF(Cases!H284="N","Instrukciók","")</f>
        <v/>
      </c>
      <c r="V284" s="5" t="str">
        <f>IF(Cases!E284="I","URGP","")</f>
        <v/>
      </c>
      <c r="W284" t="str">
        <f>Cases!L284</f>
        <v>Közl-03P -OpenApi Vállalati-KötelezettSzla FCY-FCY-EQ átutalás-InterCompany-Konverziós-EgyediÁrf/NonSTP-KöltsVis Nincs</v>
      </c>
    </row>
    <row r="285" spans="1:23" x14ac:dyDescent="0.3">
      <c r="A285" t="str">
        <f>CONCATENATE(IF(B285="EB",CONCATENATE(IF(Cases!B285&lt;&gt;"7","EBNG","EBNL"),TEXT(Refszámok!$B$1+ROW()-2,"000000000000")),""),IF(B285="EL",CONCATENATE("E",TEXT(Refszámok!$B$2+ROW()-2,"0000000000"),"00001"),""),IF(B285="OA",CONCATENATE("EBNGOA",TEXT(Refszámok!$B$3+ROW()-2,"0000000000")),""))</f>
        <v>EBNGOA0000101284</v>
      </c>
      <c r="B285" t="str">
        <f>CONCATENATE(IF(Cases!B285="E","EL",""),IF(Cases!B285="B","EB",""),IF(Cases!B285="Q","EB",""),IF(Cases!B285="7","EB",""),IF(Cases!B285="Z","OA",""),IF(Cases!B285="3","OA",""))</f>
        <v>OA</v>
      </c>
      <c r="C285" t="str">
        <f t="shared" si="20"/>
        <v>EBNGOA0000101284</v>
      </c>
      <c r="D285" t="str">
        <f>IF(Cases!K285="Y","2018-11-10","")</f>
        <v/>
      </c>
      <c r="E285" s="5" t="str">
        <f>IF(Cases!C285="Q","BANKKÁRTYA ELSZ",IF(OR(Cases!C285="A",Cases!C285="E",Cases!C285="B",Cases!C285="K",Cases!C285="M"),CONCATENATE(IF(B285="EB",Accounts!B$7,""),IF(B285="EL",Accounts!B$8,""),IF(AND(B285="OA",Cases!B285="3"),Accounts!B$8,""),IF(AND(B285="OA",Cases!B285="Z"),Accounts!B$7,"")),CONCATENATE(IF(B285="EB",Accounts!B$9,""),IF(B285="EL",Accounts!B$10,""),IF(AND(B285="OA",Cases!B285="3"),Accounts!B$10,""),IF(AND(B285="OA",Cases!B285="Z"),Accounts!B$9,""))))</f>
        <v>Electra számlatípus-művelettípus EUR</v>
      </c>
      <c r="F285" s="5" t="str">
        <f>IF(Cases!C285="Q","0983731042101",IF(OR(Cases!C285="A",Cases!C285="E",Cases!C285="B",Cases!C285="K",Cases!C285="M"),CONCATENATE(IF(B285="EB",Accounts!C$7,""),IF(B285="EL",Accounts!C$8,""),IF(AND(B285="OA",Cases!B285="3"),Accounts!C$8,""),IF(AND(B285="OA",Cases!B285="Z"),Accounts!C$7,"")),CONCATENATE(IF(B285="EB",Accounts!C$9,""),IF(B285="EL",Accounts!C$10,""),IF(AND(B285="OA",Cases!B285="3"),Accounts!C$10,""),IF(AND(B285="OA",Cases!B285="Z"),Accounts!C$9,""))))</f>
        <v>00021018F0119</v>
      </c>
      <c r="G285" t="s">
        <v>17</v>
      </c>
      <c r="H285" s="5" t="str">
        <f t="shared" si="21"/>
        <v>Electra számlatípus-művelettípus EUR</v>
      </c>
      <c r="I285" t="s">
        <v>18</v>
      </c>
      <c r="J285" t="str">
        <f t="shared" si="22"/>
        <v>EBNGOA0000101284</v>
      </c>
      <c r="K285" t="str">
        <f t="shared" si="23"/>
        <v>EBNGOA0000101284</v>
      </c>
      <c r="L285" s="2" t="s">
        <v>22</v>
      </c>
      <c r="M285" s="2" t="str">
        <f>IF(OR(Cases!C285="A",Cases!C285="C",Cases!C285="G",Cases!C285="J",Cases!C285="O"),"DV","DA")</f>
        <v>DV</v>
      </c>
      <c r="N285" t="s">
        <v>1207</v>
      </c>
      <c r="O285" t="str">
        <f>IF(OR(Cases!C285="A",Cases!C285="B",Cases!C285="C",Cases!C285="E",Cases!C285="F",Cases!C285="I",Cases!C285="J",Cases!C285="K",Cases!C285="L",Cases!C285="Q"),"EUR","HUF")</f>
        <v>EUR</v>
      </c>
      <c r="P285" s="5" t="str">
        <f t="shared" si="24"/>
        <v>1.3</v>
      </c>
      <c r="Q285" t="str">
        <f>IF(Cases!I285="Y","INTC","")</f>
        <v/>
      </c>
      <c r="R285" t="str">
        <f>IF(OR(Cases!C285="K",Cases!C285="L"),IF(M285="DA",Accounts!B$1,CONCATENATE(
IF(B285="EB",Accounts!D$1,""
),IF(B285="EL",Accounts!F$1,""
),IF(AND(B285="OA",Cases!B285="3"),Accounts!F$1,""
),IF(AND(B285="OA",Cases!B285="Z"),Accounts!D$1,""
)
)
),IF(OR(Cases!C285="B",Cases!C285="I",Cases!C285="O",Cases!C285="J",Cases!C285="H"),IF(M285="DA",Accounts!B$4,CONCATENATE(
IF(B285="EB",Accounts!D$4,""
),IF(B285="EL",Accounts!F$4,""
),IF(AND(B285="OA",Cases!B285="3"),Accounts!F$4,""
),IF(AND(B285="OA",Cases!B285="Z"),Accounts!D$4,""
)
)
),IF(OR(Cases!C285="D",Cases!C285="G",Cases!C285="O",Cases!C285="H",Cases!C285="M",AND(Cases!D285="I",Cases!C285="C"),AND(Cases!D285="I",Cases!C285="F")),IF(M285="DA",Accounts!B$3,CONCATENATE(
IF(B285="EB",Accounts!D$3,""
),IF(B285="EL",Accounts!F$3,""
),IF(AND(B285="OA",Cases!B285="3"),Accounts!F$3,""
),IF(AND(B285="OA",Cases!B285="Z"),Accounts!D$3,""
)
)
),IF(M285="DA",Accounts!B$12,CONCATENATE(
IF(B285="EB",Accounts!D$12,""
),IF(B285="EL",Accounts!F$12,""
),IF(AND(B285="OA",Cases!B285="3"),Accounts!F$12,""
),IF(AND(B285="OA",Cases!B285="Z"),Accounts!D$12,""
)
)
)
)
))</f>
        <v>Electra számlatípus-művelettípus ts</v>
      </c>
      <c r="S285" t="str">
        <f>IF(OR(Cases!C285="K",Cases!C285="L"),IF(M285="DA",Accounts!C$1,CONCATENATE(
   IF(B285="EB",Accounts!E$1,""
   ),IF(B285="EL",Accounts!G$1,""
   ),IF(AND(B285="OA",Cases!B285="3"),Accounts!G$1,""
   ),IF(AND(B285="OA",Cases!B285="Z"),Accounts!E$1,""
   )
  )
 ),IF(OR(Cases!C285="B",Cases!C285="I",Cases!C285="O",Cases!C285="J",Cases!C285="H"),IF(M285="DA",Accounts!C$4,CONCATENATE(
   IF(B285="EB",Accounts!E$4,""
   ),IF(B285="EL",Accounts!G$4,""
   ),IF(AND(B285="OA",Cases!B285="3"),Accounts!G$4,""
   ),IF(AND(B285="OA",Cases!B285="Z"),Accounts!E$4,""
   )
  )
 ),IF(OR(Cases!C285="D",Cases!C285="G",Cases!C285="O",Cases!C285="H",Cases!C285="M",AND(Cases!D285="I",Cases!C285="C"),AND(Cases!D285="I",Cases!C285="F")),IF(M285="DA",Accounts!C$3,CONCATENATE(
   IF(B285="EB",Accounts!E$3,""
   ),IF(B285="EL",Accounts!G$3,""
   ),IF(AND(B285="OA",Cases!B285="3"),Accounts!G$3,""
   ),IF(AND(B285="OA",Cases!B285="Z"),Accounts!E$3,""
   )
  )
 ),IF(M285="DA",Accounts!C$12,CONCATENATE(
   IF(B285="EB",Accounts!E$12,""
   ),IF(B285="EL",Accounts!G$12,""
   ),IF(AND(B285="OA",Cases!B285="3"),Accounts!G$12,""
   ),IF(AND(B285="OA",Cases!B285="Z"),Accounts!E$12,""
   )
  )
 )
)
))</f>
        <v>HU23104000234948495670481016</v>
      </c>
      <c r="T285" t="str">
        <f>IF(Cases!F285="SHA","SLEV",IF(Cases!F285="OUR","DEBT",IF(Cases!F285="BEN","CRED","")))</f>
        <v/>
      </c>
      <c r="U285" s="5" t="str">
        <f>IF(Cases!H285="N","Instrukciók","")</f>
        <v/>
      </c>
      <c r="V285" s="5" t="str">
        <f>IF(Cases!E285="I","URGP","")</f>
        <v>URGP</v>
      </c>
      <c r="W285" t="str">
        <f>Cases!L285</f>
        <v>Közl-033 -OpenApi Vállalati-KötelezettSzla FCY-FCY-EQ átvezetés-Konverziós-Sürgős/AzonKonv-EgyediÁrf/NonSTP-KöltsVis Nincs</v>
      </c>
    </row>
    <row r="286" spans="1:23" x14ac:dyDescent="0.3">
      <c r="A286" t="str">
        <f>CONCATENATE(IF(B286="EB",CONCATENATE(IF(Cases!B286&lt;&gt;"7","EBNG","EBNL"),TEXT(Refszámok!$B$1+ROW()-2,"000000000000")),""),IF(B286="EL",CONCATENATE("E",TEXT(Refszámok!$B$2+ROW()-2,"0000000000"),"00001"),""),IF(B286="OA",CONCATENATE("EBNGOA",TEXT(Refszámok!$B$3+ROW()-2,"0000000000")),""))</f>
        <v>EBNGOA0000101285</v>
      </c>
      <c r="B286" t="str">
        <f>CONCATENATE(IF(Cases!B286="E","EL",""),IF(Cases!B286="B","EB",""),IF(Cases!B286="Q","EB",""),IF(Cases!B286="7","EB",""),IF(Cases!B286="Z","OA",""),IF(Cases!B286="3","OA",""))</f>
        <v>OA</v>
      </c>
      <c r="C286" t="str">
        <f t="shared" si="20"/>
        <v>EBNGOA0000101285</v>
      </c>
      <c r="D286" t="str">
        <f>IF(Cases!K286="Y","2018-11-10","")</f>
        <v/>
      </c>
      <c r="E286" s="5" t="str">
        <f>IF(Cases!C286="Q","BANKKÁRTYA ELSZ",IF(OR(Cases!C286="A",Cases!C286="E",Cases!C286="B",Cases!C286="K",Cases!C286="M"),CONCATENATE(IF(B286="EB",Accounts!B$7,""),IF(B286="EL",Accounts!B$8,""),IF(AND(B286="OA",Cases!B286="3"),Accounts!B$8,""),IF(AND(B286="OA",Cases!B286="Z"),Accounts!B$7,"")),CONCATENATE(IF(B286="EB",Accounts!B$9,""),IF(B286="EL",Accounts!B$10,""),IF(AND(B286="OA",Cases!B286="3"),Accounts!B$10,""),IF(AND(B286="OA",Cases!B286="Z"),Accounts!B$9,""))))</f>
        <v>Electra számlatípus-művelettípus EUR</v>
      </c>
      <c r="F286" s="5" t="str">
        <f>IF(Cases!C286="Q","0983731042101",IF(OR(Cases!C286="A",Cases!C286="E",Cases!C286="B",Cases!C286="K",Cases!C286="M"),CONCATENATE(IF(B286="EB",Accounts!C$7,""),IF(B286="EL",Accounts!C$8,""),IF(AND(B286="OA",Cases!B286="3"),Accounts!C$8,""),IF(AND(B286="OA",Cases!B286="Z"),Accounts!C$7,"")),CONCATENATE(IF(B286="EB",Accounts!C$9,""),IF(B286="EL",Accounts!C$10,""),IF(AND(B286="OA",Cases!B286="3"),Accounts!C$10,""),IF(AND(B286="OA",Cases!B286="Z"),Accounts!C$9,""))))</f>
        <v>00021018F0119</v>
      </c>
      <c r="G286" t="s">
        <v>17</v>
      </c>
      <c r="H286" s="5" t="str">
        <f t="shared" si="21"/>
        <v>Electra számlatípus-művelettípus EUR</v>
      </c>
      <c r="I286" t="s">
        <v>18</v>
      </c>
      <c r="J286" t="str">
        <f t="shared" si="22"/>
        <v>EBNGOA0000101285</v>
      </c>
      <c r="K286" t="str">
        <f t="shared" si="23"/>
        <v>EBNGOA0000101285</v>
      </c>
      <c r="L286" s="2" t="s">
        <v>22</v>
      </c>
      <c r="M286" s="2" t="str">
        <f>IF(OR(Cases!C286="A",Cases!C286="C",Cases!C286="G",Cases!C286="J",Cases!C286="O"),"DV","DA")</f>
        <v>DV</v>
      </c>
      <c r="N286" t="s">
        <v>1207</v>
      </c>
      <c r="O286" t="str">
        <f>IF(OR(Cases!C286="A",Cases!C286="B",Cases!C286="C",Cases!C286="E",Cases!C286="F",Cases!C286="I",Cases!C286="J",Cases!C286="K",Cases!C286="L",Cases!C286="Q"),"EUR","HUF")</f>
        <v>EUR</v>
      </c>
      <c r="P286" s="5" t="str">
        <f t="shared" si="24"/>
        <v>1.3</v>
      </c>
      <c r="Q286" t="str">
        <f>IF(Cases!I286="Y","INTC","")</f>
        <v>INTC</v>
      </c>
      <c r="R286" t="str">
        <f>IF(OR(Cases!C286="K",Cases!C286="L"),IF(M286="DA",Accounts!B$1,CONCATENATE(
IF(B286="EB",Accounts!D$1,""
),IF(B286="EL",Accounts!F$1,""
),IF(AND(B286="OA",Cases!B286="3"),Accounts!F$1,""
),IF(AND(B286="OA",Cases!B286="Z"),Accounts!D$1,""
)
)
),IF(OR(Cases!C286="B",Cases!C286="I",Cases!C286="O",Cases!C286="J",Cases!C286="H"),IF(M286="DA",Accounts!B$4,CONCATENATE(
IF(B286="EB",Accounts!D$4,""
),IF(B286="EL",Accounts!F$4,""
),IF(AND(B286="OA",Cases!B286="3"),Accounts!F$4,""
),IF(AND(B286="OA",Cases!B286="Z"),Accounts!D$4,""
)
)
),IF(OR(Cases!C286="D",Cases!C286="G",Cases!C286="O",Cases!C286="H",Cases!C286="M",AND(Cases!D286="I",Cases!C286="C"),AND(Cases!D286="I",Cases!C286="F")),IF(M286="DA",Accounts!B$3,CONCATENATE(
IF(B286="EB",Accounts!D$3,""
),IF(B286="EL",Accounts!F$3,""
),IF(AND(B286="OA",Cases!B286="3"),Accounts!F$3,""
),IF(AND(B286="OA",Cases!B286="Z"),Accounts!D$3,""
)
)
),IF(M286="DA",Accounts!B$12,CONCATENATE(
IF(B286="EB",Accounts!D$12,""
),IF(B286="EL",Accounts!F$12,""
),IF(AND(B286="OA",Cases!B286="3"),Accounts!F$12,""
),IF(AND(B286="OA",Cases!B286="Z"),Accounts!D$12,""
)
)
)
)
))</f>
        <v>Electra számlatípus-művelettípus ts</v>
      </c>
      <c r="S286" t="str">
        <f>IF(OR(Cases!C286="K",Cases!C286="L"),IF(M286="DA",Accounts!C$1,CONCATENATE(
   IF(B286="EB",Accounts!E$1,""
   ),IF(B286="EL",Accounts!G$1,""
   ),IF(AND(B286="OA",Cases!B286="3"),Accounts!G$1,""
   ),IF(AND(B286="OA",Cases!B286="Z"),Accounts!E$1,""
   )
  )
 ),IF(OR(Cases!C286="B",Cases!C286="I",Cases!C286="O",Cases!C286="J",Cases!C286="H"),IF(M286="DA",Accounts!C$4,CONCATENATE(
   IF(B286="EB",Accounts!E$4,""
   ),IF(B286="EL",Accounts!G$4,""
   ),IF(AND(B286="OA",Cases!B286="3"),Accounts!G$4,""
   ),IF(AND(B286="OA",Cases!B286="Z"),Accounts!E$4,""
   )
  )
 ),IF(OR(Cases!C286="D",Cases!C286="G",Cases!C286="O",Cases!C286="H",Cases!C286="M",AND(Cases!D286="I",Cases!C286="C"),AND(Cases!D286="I",Cases!C286="F")),IF(M286="DA",Accounts!C$3,CONCATENATE(
   IF(B286="EB",Accounts!E$3,""
   ),IF(B286="EL",Accounts!G$3,""
   ),IF(AND(B286="OA",Cases!B286="3"),Accounts!G$3,""
   ),IF(AND(B286="OA",Cases!B286="Z"),Accounts!E$3,""
   )
  )
 ),IF(M286="DA",Accounts!C$12,CONCATENATE(
   IF(B286="EB",Accounts!E$12,""
   ),IF(B286="EL",Accounts!G$12,""
   ),IF(AND(B286="OA",Cases!B286="3"),Accounts!G$12,""
   ),IF(AND(B286="OA",Cases!B286="Z"),Accounts!E$12,""
   )
  )
 )
)
))</f>
        <v>HU23104000234948495670481016</v>
      </c>
      <c r="T286" t="str">
        <f>IF(Cases!F286="SHA","SLEV",IF(Cases!F286="OUR","DEBT",IF(Cases!F286="BEN","CRED","")))</f>
        <v/>
      </c>
      <c r="U286" s="5" t="str">
        <f>IF(Cases!H286="N","Instrukciók","")</f>
        <v/>
      </c>
      <c r="V286" s="5" t="str">
        <f>IF(Cases!E286="I","URGP","")</f>
        <v>URGP</v>
      </c>
      <c r="W286" t="str">
        <f>Cases!L286</f>
        <v>Közl-033 -OpenApi Vállalati-KötelezettSzla FCY-FCY-EQ átvezetés-InterCompany-Konverziós-Sürgős/AzonKonv-EgyediÁrf/NonSTP-KöltsVis Nincs</v>
      </c>
    </row>
    <row r="287" spans="1:23" x14ac:dyDescent="0.3">
      <c r="A287" t="str">
        <f>CONCATENATE(IF(B287="EB",CONCATENATE(IF(Cases!B287&lt;&gt;"7","EBNG","EBNL"),TEXT(Refszámok!$B$1+ROW()-2,"000000000000")),""),IF(B287="EL",CONCATENATE("E",TEXT(Refszámok!$B$2+ROW()-2,"0000000000"),"00001"),""),IF(B287="OA",CONCATENATE("EBNGOA",TEXT(Refszámok!$B$3+ROW()-2,"0000000000")),""))</f>
        <v>EBNGOA0000101286</v>
      </c>
      <c r="B287" t="str">
        <f>CONCATENATE(IF(Cases!B287="E","EL",""),IF(Cases!B287="B","EB",""),IF(Cases!B287="Q","EB",""),IF(Cases!B287="7","EB",""),IF(Cases!B287="Z","OA",""),IF(Cases!B287="3","OA",""))</f>
        <v>OA</v>
      </c>
      <c r="C287" t="str">
        <f t="shared" si="20"/>
        <v>EBNGOA0000101286</v>
      </c>
      <c r="D287" t="str">
        <f>IF(Cases!K287="Y","2018-11-10","")</f>
        <v/>
      </c>
      <c r="E287" s="5" t="str">
        <f>IF(Cases!C287="Q","BANKKÁRTYA ELSZ",IF(OR(Cases!C287="A",Cases!C287="E",Cases!C287="B",Cases!C287="K",Cases!C287="M"),CONCATENATE(IF(B287="EB",Accounts!B$7,""),IF(B287="EL",Accounts!B$8,""),IF(AND(B287="OA",Cases!B287="3"),Accounts!B$8,""),IF(AND(B287="OA",Cases!B287="Z"),Accounts!B$7,"")),CONCATENATE(IF(B287="EB",Accounts!B$9,""),IF(B287="EL",Accounts!B$10,""),IF(AND(B287="OA",Cases!B287="3"),Accounts!B$10,""),IF(AND(B287="OA",Cases!B287="Z"),Accounts!B$9,""))))</f>
        <v>Electra számlatípus-művelettípus EUR</v>
      </c>
      <c r="F287" s="5" t="str">
        <f>IF(Cases!C287="Q","0983731042101",IF(OR(Cases!C287="A",Cases!C287="E",Cases!C287="B",Cases!C287="K",Cases!C287="M"),CONCATENATE(IF(B287="EB",Accounts!C$7,""),IF(B287="EL",Accounts!C$8,""),IF(AND(B287="OA",Cases!B287="3"),Accounts!C$8,""),IF(AND(B287="OA",Cases!B287="Z"),Accounts!C$7,"")),CONCATENATE(IF(B287="EB",Accounts!C$9,""),IF(B287="EL",Accounts!C$10,""),IF(AND(B287="OA",Cases!B287="3"),Accounts!C$10,""),IF(AND(B287="OA",Cases!B287="Z"),Accounts!C$9,""))))</f>
        <v>00021018F0119</v>
      </c>
      <c r="G287" t="s">
        <v>17</v>
      </c>
      <c r="H287" s="5" t="str">
        <f t="shared" si="21"/>
        <v>Electra számlatípus-művelettípus EUR</v>
      </c>
      <c r="I287" t="s">
        <v>18</v>
      </c>
      <c r="J287" t="str">
        <f t="shared" si="22"/>
        <v>EBNGOA0000101286</v>
      </c>
      <c r="K287" t="str">
        <f t="shared" si="23"/>
        <v>EBNGOA0000101286</v>
      </c>
      <c r="L287" s="2" t="s">
        <v>22</v>
      </c>
      <c r="M287" s="2" t="str">
        <f>IF(OR(Cases!C287="A",Cases!C287="C",Cases!C287="G",Cases!C287="J",Cases!C287="O"),"DV","DA")</f>
        <v>DV</v>
      </c>
      <c r="N287" t="s">
        <v>1207</v>
      </c>
      <c r="O287" t="str">
        <f>IF(OR(Cases!C287="A",Cases!C287="B",Cases!C287="C",Cases!C287="E",Cases!C287="F",Cases!C287="I",Cases!C287="J",Cases!C287="K",Cases!C287="L",Cases!C287="Q"),"EUR","HUF")</f>
        <v>EUR</v>
      </c>
      <c r="P287" s="5" t="str">
        <f t="shared" si="24"/>
        <v>1.3</v>
      </c>
      <c r="Q287" t="str">
        <f>IF(Cases!I287="Y","INTC","")</f>
        <v/>
      </c>
      <c r="R287" t="str">
        <f>IF(OR(Cases!C287="K",Cases!C287="L"),IF(M287="DA",Accounts!B$1,CONCATENATE(
IF(B287="EB",Accounts!D$1,""
),IF(B287="EL",Accounts!F$1,""
),IF(AND(B287="OA",Cases!B287="3"),Accounts!F$1,""
),IF(AND(B287="OA",Cases!B287="Z"),Accounts!D$1,""
)
)
),IF(OR(Cases!C287="B",Cases!C287="I",Cases!C287="O",Cases!C287="J",Cases!C287="H"),IF(M287="DA",Accounts!B$4,CONCATENATE(
IF(B287="EB",Accounts!D$4,""
),IF(B287="EL",Accounts!F$4,""
),IF(AND(B287="OA",Cases!B287="3"),Accounts!F$4,""
),IF(AND(B287="OA",Cases!B287="Z"),Accounts!D$4,""
)
)
),IF(OR(Cases!C287="D",Cases!C287="G",Cases!C287="O",Cases!C287="H",Cases!C287="M",AND(Cases!D287="I",Cases!C287="C"),AND(Cases!D287="I",Cases!C287="F")),IF(M287="DA",Accounts!B$3,CONCATENATE(
IF(B287="EB",Accounts!D$3,""
),IF(B287="EL",Accounts!F$3,""
),IF(AND(B287="OA",Cases!B287="3"),Accounts!F$3,""
),IF(AND(B287="OA",Cases!B287="Z"),Accounts!D$3,""
)
)
),IF(M287="DA",Accounts!B$12,CONCATENATE(
IF(B287="EB",Accounts!D$12,""
),IF(B287="EL",Accounts!F$12,""
),IF(AND(B287="OA",Cases!B287="3"),Accounts!F$12,""
),IF(AND(B287="OA",Cases!B287="Z"),Accounts!D$12,""
)
)
)
)
))</f>
        <v>Electra számlatípus-művelettípus ts</v>
      </c>
      <c r="S287" t="str">
        <f>IF(OR(Cases!C287="K",Cases!C287="L"),IF(M287="DA",Accounts!C$1,CONCATENATE(
   IF(B287="EB",Accounts!E$1,""
   ),IF(B287="EL",Accounts!G$1,""
   ),IF(AND(B287="OA",Cases!B287="3"),Accounts!G$1,""
   ),IF(AND(B287="OA",Cases!B287="Z"),Accounts!E$1,""
   )
  )
 ),IF(OR(Cases!C287="B",Cases!C287="I",Cases!C287="O",Cases!C287="J",Cases!C287="H"),IF(M287="DA",Accounts!C$4,CONCATENATE(
   IF(B287="EB",Accounts!E$4,""
   ),IF(B287="EL",Accounts!G$4,""
   ),IF(AND(B287="OA",Cases!B287="3"),Accounts!G$4,""
   ),IF(AND(B287="OA",Cases!B287="Z"),Accounts!E$4,""
   )
  )
 ),IF(OR(Cases!C287="D",Cases!C287="G",Cases!C287="O",Cases!C287="H",Cases!C287="M",AND(Cases!D287="I",Cases!C287="C"),AND(Cases!D287="I",Cases!C287="F")),IF(M287="DA",Accounts!C$3,CONCATENATE(
   IF(B287="EB",Accounts!E$3,""
   ),IF(B287="EL",Accounts!G$3,""
   ),IF(AND(B287="OA",Cases!B287="3"),Accounts!G$3,""
   ),IF(AND(B287="OA",Cases!B287="Z"),Accounts!E$3,""
   )
  )
 ),IF(M287="DA",Accounts!C$12,CONCATENATE(
   IF(B287="EB",Accounts!E$12,""
   ),IF(B287="EL",Accounts!G$12,""
   ),IF(AND(B287="OA",Cases!B287="3"),Accounts!G$12,""
   ),IF(AND(B287="OA",Cases!B287="Z"),Accounts!E$12,""
   )
  )
 )
)
))</f>
        <v>HU23104000234948495670481016</v>
      </c>
      <c r="T287" t="str">
        <f>IF(Cases!F287="SHA","SLEV",IF(Cases!F287="OUR","DEBT",IF(Cases!F287="BEN","CRED","")))</f>
        <v/>
      </c>
      <c r="U287" s="5" t="str">
        <f>IF(Cases!H287="N","Instrukciók","")</f>
        <v/>
      </c>
      <c r="V287" s="5" t="str">
        <f>IF(Cases!E287="I","URGP","")</f>
        <v/>
      </c>
      <c r="W287" t="str">
        <f>Cases!L287</f>
        <v>Közl-033 -OpenApi Vállalati-KötelezettSzla FCY-FCY-EQ átvezetés-Konverziós-EgyediÁrf/NonSTP-KöltsVis Nincs</v>
      </c>
    </row>
    <row r="288" spans="1:23" x14ac:dyDescent="0.3">
      <c r="A288" t="str">
        <f>CONCATENATE(IF(B288="EB",CONCATENATE(IF(Cases!B288&lt;&gt;"7","EBNG","EBNL"),TEXT(Refszámok!$B$1+ROW()-2,"000000000000")),""),IF(B288="EL",CONCATENATE("E",TEXT(Refszámok!$B$2+ROW()-2,"0000000000"),"00001"),""),IF(B288="OA",CONCATENATE("EBNGOA",TEXT(Refszámok!$B$3+ROW()-2,"0000000000")),""))</f>
        <v>EBNGOA0000101287</v>
      </c>
      <c r="B288" t="str">
        <f>CONCATENATE(IF(Cases!B288="E","EL",""),IF(Cases!B288="B","EB",""),IF(Cases!B288="Q","EB",""),IF(Cases!B288="7","EB",""),IF(Cases!B288="Z","OA",""),IF(Cases!B288="3","OA",""))</f>
        <v>OA</v>
      </c>
      <c r="C288" t="str">
        <f t="shared" si="20"/>
        <v>EBNGOA0000101287</v>
      </c>
      <c r="D288" t="str">
        <f>IF(Cases!K288="Y","2018-11-10","")</f>
        <v/>
      </c>
      <c r="E288" s="5" t="str">
        <f>IF(Cases!C288="Q","BANKKÁRTYA ELSZ",IF(OR(Cases!C288="A",Cases!C288="E",Cases!C288="B",Cases!C288="K",Cases!C288="M"),CONCATENATE(IF(B288="EB",Accounts!B$7,""),IF(B288="EL",Accounts!B$8,""),IF(AND(B288="OA",Cases!B288="3"),Accounts!B$8,""),IF(AND(B288="OA",Cases!B288="Z"),Accounts!B$7,"")),CONCATENATE(IF(B288="EB",Accounts!B$9,""),IF(B288="EL",Accounts!B$10,""),IF(AND(B288="OA",Cases!B288="3"),Accounts!B$10,""),IF(AND(B288="OA",Cases!B288="Z"),Accounts!B$9,""))))</f>
        <v>Electra számlatípus-művelettípus EUR</v>
      </c>
      <c r="F288" s="5" t="str">
        <f>IF(Cases!C288="Q","0983731042101",IF(OR(Cases!C288="A",Cases!C288="E",Cases!C288="B",Cases!C288="K",Cases!C288="M"),CONCATENATE(IF(B288="EB",Accounts!C$7,""),IF(B288="EL",Accounts!C$8,""),IF(AND(B288="OA",Cases!B288="3"),Accounts!C$8,""),IF(AND(B288="OA",Cases!B288="Z"),Accounts!C$7,"")),CONCATENATE(IF(B288="EB",Accounts!C$9,""),IF(B288="EL",Accounts!C$10,""),IF(AND(B288="OA",Cases!B288="3"),Accounts!C$10,""),IF(AND(B288="OA",Cases!B288="Z"),Accounts!C$9,""))))</f>
        <v>00021018F0119</v>
      </c>
      <c r="G288" t="s">
        <v>17</v>
      </c>
      <c r="H288" s="5" t="str">
        <f t="shared" si="21"/>
        <v>Electra számlatípus-művelettípus EUR</v>
      </c>
      <c r="I288" t="s">
        <v>18</v>
      </c>
      <c r="J288" t="str">
        <f t="shared" si="22"/>
        <v>EBNGOA0000101287</v>
      </c>
      <c r="K288" t="str">
        <f t="shared" si="23"/>
        <v>EBNGOA0000101287</v>
      </c>
      <c r="L288" s="2" t="s">
        <v>22</v>
      </c>
      <c r="M288" s="2" t="str">
        <f>IF(OR(Cases!C288="A",Cases!C288="C",Cases!C288="G",Cases!C288="J",Cases!C288="O"),"DV","DA")</f>
        <v>DV</v>
      </c>
      <c r="N288" t="s">
        <v>1207</v>
      </c>
      <c r="O288" t="str">
        <f>IF(OR(Cases!C288="A",Cases!C288="B",Cases!C288="C",Cases!C288="E",Cases!C288="F",Cases!C288="I",Cases!C288="J",Cases!C288="K",Cases!C288="L",Cases!C288="Q"),"EUR","HUF")</f>
        <v>EUR</v>
      </c>
      <c r="P288" s="5" t="str">
        <f t="shared" si="24"/>
        <v>1.3</v>
      </c>
      <c r="Q288" t="str">
        <f>IF(Cases!I288="Y","INTC","")</f>
        <v>INTC</v>
      </c>
      <c r="R288" t="str">
        <f>IF(OR(Cases!C288="K",Cases!C288="L"),IF(M288="DA",Accounts!B$1,CONCATENATE(
IF(B288="EB",Accounts!D$1,""
),IF(B288="EL",Accounts!F$1,""
),IF(AND(B288="OA",Cases!B288="3"),Accounts!F$1,""
),IF(AND(B288="OA",Cases!B288="Z"),Accounts!D$1,""
)
)
),IF(OR(Cases!C288="B",Cases!C288="I",Cases!C288="O",Cases!C288="J",Cases!C288="H"),IF(M288="DA",Accounts!B$4,CONCATENATE(
IF(B288="EB",Accounts!D$4,""
),IF(B288="EL",Accounts!F$4,""
),IF(AND(B288="OA",Cases!B288="3"),Accounts!F$4,""
),IF(AND(B288="OA",Cases!B288="Z"),Accounts!D$4,""
)
)
),IF(OR(Cases!C288="D",Cases!C288="G",Cases!C288="O",Cases!C288="H",Cases!C288="M",AND(Cases!D288="I",Cases!C288="C"),AND(Cases!D288="I",Cases!C288="F")),IF(M288="DA",Accounts!B$3,CONCATENATE(
IF(B288="EB",Accounts!D$3,""
),IF(B288="EL",Accounts!F$3,""
),IF(AND(B288="OA",Cases!B288="3"),Accounts!F$3,""
),IF(AND(B288="OA",Cases!B288="Z"),Accounts!D$3,""
)
)
),IF(M288="DA",Accounts!B$12,CONCATENATE(
IF(B288="EB",Accounts!D$12,""
),IF(B288="EL",Accounts!F$12,""
),IF(AND(B288="OA",Cases!B288="3"),Accounts!F$12,""
),IF(AND(B288="OA",Cases!B288="Z"),Accounts!D$12,""
)
)
)
)
))</f>
        <v>Electra számlatípus-művelettípus ts</v>
      </c>
      <c r="S288" t="str">
        <f>IF(OR(Cases!C288="K",Cases!C288="L"),IF(M288="DA",Accounts!C$1,CONCATENATE(
   IF(B288="EB",Accounts!E$1,""
   ),IF(B288="EL",Accounts!G$1,""
   ),IF(AND(B288="OA",Cases!B288="3"),Accounts!G$1,""
   ),IF(AND(B288="OA",Cases!B288="Z"),Accounts!E$1,""
   )
  )
 ),IF(OR(Cases!C288="B",Cases!C288="I",Cases!C288="O",Cases!C288="J",Cases!C288="H"),IF(M288="DA",Accounts!C$4,CONCATENATE(
   IF(B288="EB",Accounts!E$4,""
   ),IF(B288="EL",Accounts!G$4,""
   ),IF(AND(B288="OA",Cases!B288="3"),Accounts!G$4,""
   ),IF(AND(B288="OA",Cases!B288="Z"),Accounts!E$4,""
   )
  )
 ),IF(OR(Cases!C288="D",Cases!C288="G",Cases!C288="O",Cases!C288="H",Cases!C288="M",AND(Cases!D288="I",Cases!C288="C"),AND(Cases!D288="I",Cases!C288="F")),IF(M288="DA",Accounts!C$3,CONCATENATE(
   IF(B288="EB",Accounts!E$3,""
   ),IF(B288="EL",Accounts!G$3,""
   ),IF(AND(B288="OA",Cases!B288="3"),Accounts!G$3,""
   ),IF(AND(B288="OA",Cases!B288="Z"),Accounts!E$3,""
   )
  )
 ),IF(M288="DA",Accounts!C$12,CONCATENATE(
   IF(B288="EB",Accounts!E$12,""
   ),IF(B288="EL",Accounts!G$12,""
   ),IF(AND(B288="OA",Cases!B288="3"),Accounts!G$12,""
   ),IF(AND(B288="OA",Cases!B288="Z"),Accounts!E$12,""
   )
  )
 )
)
))</f>
        <v>HU23104000234948495670481016</v>
      </c>
      <c r="T288" t="str">
        <f>IF(Cases!F288="SHA","SLEV",IF(Cases!F288="OUR","DEBT",IF(Cases!F288="BEN","CRED","")))</f>
        <v/>
      </c>
      <c r="U288" s="5" t="str">
        <f>IF(Cases!H288="N","Instrukciók","")</f>
        <v/>
      </c>
      <c r="V288" s="5" t="str">
        <f>IF(Cases!E288="I","URGP","")</f>
        <v/>
      </c>
      <c r="W288" t="str">
        <f>Cases!L288</f>
        <v>Közl-033 -OpenApi Vállalati-KötelezettSzla FCY-FCY-EQ átvezetés-InterCompany-Konverziós-EgyediÁrf/NonSTP-KöltsVis Nincs</v>
      </c>
    </row>
    <row r="289" spans="1:23" x14ac:dyDescent="0.3">
      <c r="A289" t="str">
        <f>CONCATENATE(IF(B289="EB",CONCATENATE(IF(Cases!B289&lt;&gt;"7","EBNG","EBNL"),TEXT(Refszámok!$B$1+ROW()-2,"000000000000")),""),IF(B289="EL",CONCATENATE("E",TEXT(Refszámok!$B$2+ROW()-2,"0000000000"),"00001"),""),IF(B289="OA",CONCATENATE("EBNGOA",TEXT(Refszámok!$B$3+ROW()-2,"0000000000")),""))</f>
        <v>EBNGOA0000101288</v>
      </c>
      <c r="B289" t="str">
        <f>CONCATENATE(IF(Cases!B289="E","EL",""),IF(Cases!B289="B","EB",""),IF(Cases!B289="Q","EB",""),IF(Cases!B289="7","EB",""),IF(Cases!B289="Z","OA",""),IF(Cases!B289="3","OA",""))</f>
        <v>OA</v>
      </c>
      <c r="C289" t="str">
        <f t="shared" si="20"/>
        <v>EBNGOA0000101288</v>
      </c>
      <c r="D289" t="str">
        <f>IF(Cases!K289="Y","2018-11-10","")</f>
        <v/>
      </c>
      <c r="E289" s="5" t="str">
        <f>IF(Cases!C289="Q","BANKKÁRTYA ELSZ",IF(OR(Cases!C289="A",Cases!C289="E",Cases!C289="B",Cases!C289="K",Cases!C289="M"),CONCATENATE(IF(B289="EB",Accounts!B$7,""),IF(B289="EL",Accounts!B$8,""),IF(AND(B289="OA",Cases!B289="3"),Accounts!B$8,""),IF(AND(B289="OA",Cases!B289="Z"),Accounts!B$7,"")),CONCATENATE(IF(B289="EB",Accounts!B$9,""),IF(B289="EL",Accounts!B$10,""),IF(AND(B289="OA",Cases!B289="3"),Accounts!B$10,""),IF(AND(B289="OA",Cases!B289="Z"),Accounts!B$9,""))))</f>
        <v>Electra számlatípus-művelettípus EUR</v>
      </c>
      <c r="F289" s="5" t="str">
        <f>IF(Cases!C289="Q","0983731042101",IF(OR(Cases!C289="A",Cases!C289="E",Cases!C289="B",Cases!C289="K",Cases!C289="M"),CONCATENATE(IF(B289="EB",Accounts!C$7,""),IF(B289="EL",Accounts!C$8,""),IF(AND(B289="OA",Cases!B289="3"),Accounts!C$8,""),IF(AND(B289="OA",Cases!B289="Z"),Accounts!C$7,"")),CONCATENATE(IF(B289="EB",Accounts!C$9,""),IF(B289="EL",Accounts!C$10,""),IF(AND(B289="OA",Cases!B289="3"),Accounts!C$10,""),IF(AND(B289="OA",Cases!B289="Z"),Accounts!C$9,""))))</f>
        <v>00021018F0119</v>
      </c>
      <c r="G289" t="s">
        <v>17</v>
      </c>
      <c r="H289" s="5" t="str">
        <f t="shared" si="21"/>
        <v>Electra számlatípus-művelettípus EUR</v>
      </c>
      <c r="I289" t="s">
        <v>18</v>
      </c>
      <c r="J289" t="str">
        <f t="shared" si="22"/>
        <v>EBNGOA0000101288</v>
      </c>
      <c r="K289" t="str">
        <f t="shared" si="23"/>
        <v>EBNGOA0000101288</v>
      </c>
      <c r="L289" s="2" t="s">
        <v>22</v>
      </c>
      <c r="M289" s="2" t="str">
        <f>IF(OR(Cases!C289="A",Cases!C289="C",Cases!C289="G",Cases!C289="J",Cases!C289="O"),"DV","DA")</f>
        <v>DA</v>
      </c>
      <c r="N289" t="s">
        <v>1207</v>
      </c>
      <c r="O289" t="str">
        <f>IF(OR(Cases!C289="A",Cases!C289="B",Cases!C289="C",Cases!C289="E",Cases!C289="F",Cases!C289="I",Cases!C289="J",Cases!C289="K",Cases!C289="L",Cases!C289="Q"),"EUR","HUF")</f>
        <v>EUR</v>
      </c>
      <c r="P289" s="5" t="str">
        <f t="shared" si="24"/>
        <v>1.3</v>
      </c>
      <c r="Q289" t="str">
        <f>IF(Cases!I289="Y","INTC","")</f>
        <v/>
      </c>
      <c r="R289" t="str">
        <f>IF(OR(Cases!C289="K",Cases!C289="L"),IF(M289="DA",Accounts!B$1,CONCATENATE(
IF(B289="EB",Accounts!D$1,""
),IF(B289="EL",Accounts!F$1,""
),IF(AND(B289="OA",Cases!B289="3"),Accounts!F$1,""
),IF(AND(B289="OA",Cases!B289="Z"),Accounts!D$1,""
)
)
),IF(OR(Cases!C289="B",Cases!C289="I",Cases!C289="O",Cases!C289="J",Cases!C289="H"),IF(M289="DA",Accounts!B$4,CONCATENATE(
IF(B289="EB",Accounts!D$4,""
),IF(B289="EL",Accounts!F$4,""
),IF(AND(B289="OA",Cases!B289="3"),Accounts!F$4,""
),IF(AND(B289="OA",Cases!B289="Z"),Accounts!D$4,""
)
)
),IF(OR(Cases!C289="D",Cases!C289="G",Cases!C289="O",Cases!C289="H",Cases!C289="M",AND(Cases!D289="I",Cases!C289="C"),AND(Cases!D289="I",Cases!C289="F")),IF(M289="DA",Accounts!B$3,CONCATENATE(
IF(B289="EB",Accounts!D$3,""
),IF(B289="EL",Accounts!F$3,""
),IF(AND(B289="OA",Cases!B289="3"),Accounts!F$3,""
),IF(AND(B289="OA",Cases!B289="Z"),Accounts!D$3,""
)
)
),IF(M289="DA",Accounts!B$12,CONCATENATE(
IF(B289="EB",Accounts!D$12,""
),IF(B289="EL",Accounts!F$12,""
),IF(AND(B289="OA",Cases!B289="3"),Accounts!F$12,""
),IF(AND(B289="OA",Cases!B289="Z"),Accounts!D$12,""
)
)
)
)
))</f>
        <v>SZIKSZAI TAMARA</v>
      </c>
      <c r="S289" t="str">
        <f>IF(OR(Cases!C289="K",Cases!C289="L"),IF(M289="DA",Accounts!C$1,CONCATENATE(
   IF(B289="EB",Accounts!E$1,""
   ),IF(B289="EL",Accounts!G$1,""
   ),IF(AND(B289="OA",Cases!B289="3"),Accounts!G$1,""
   ),IF(AND(B289="OA",Cases!B289="Z"),Accounts!E$1,""
   )
  )
 ),IF(OR(Cases!C289="B",Cases!C289="I",Cases!C289="O",Cases!C289="J",Cases!C289="H"),IF(M289="DA",Accounts!C$4,CONCATENATE(
   IF(B289="EB",Accounts!E$4,""
   ),IF(B289="EL",Accounts!G$4,""
   ),IF(AND(B289="OA",Cases!B289="3"),Accounts!G$4,""
   ),IF(AND(B289="OA",Cases!B289="Z"),Accounts!E$4,""
   )
  )
 ),IF(OR(Cases!C289="D",Cases!C289="G",Cases!C289="O",Cases!C289="H",Cases!C289="M",AND(Cases!D289="I",Cases!C289="C"),AND(Cases!D289="I",Cases!C289="F")),IF(M289="DA",Accounts!C$3,CONCATENATE(
   IF(B289="EB",Accounts!E$3,""
   ),IF(B289="EL",Accounts!G$3,""
   ),IF(AND(B289="OA",Cases!B289="3"),Accounts!G$3,""
   ),IF(AND(B289="OA",Cases!B289="Z"),Accounts!E$3,""
   )
  )
 ),IF(M289="DA",Accounts!C$12,CONCATENATE(
   IF(B289="EB",Accounts!E$12,""
   ),IF(B289="EL",Accounts!G$12,""
   ),IF(AND(B289="OA",Cases!B289="3"),Accounts!G$12,""
   ),IF(AND(B289="OA",Cases!B289="Z"),Accounts!E$12,""
   )
  )
 )
)
))</f>
        <v>HU20104000237157565454551000</v>
      </c>
      <c r="T289" t="str">
        <f>IF(Cases!F289="SHA","SLEV",IF(Cases!F289="OUR","DEBT",IF(Cases!F289="BEN","CRED","")))</f>
        <v/>
      </c>
      <c r="U289" s="5" t="str">
        <f>IF(Cases!H289="N","Instrukciók","")</f>
        <v/>
      </c>
      <c r="V289" s="5" t="str">
        <f>IF(Cases!E289="I","URGP","")</f>
        <v>URGP</v>
      </c>
      <c r="W289" t="str">
        <f>Cases!L289</f>
        <v>Közl-034 -OpenApi Vállalati-KötelezettSzla FCY-FCY-EQ átutalás-Konverziós-Sürgős/AzonKonv-EgyediÁrf/NonSTP-KöltsVis Nincs</v>
      </c>
    </row>
    <row r="290" spans="1:23" x14ac:dyDescent="0.3">
      <c r="A290" t="str">
        <f>CONCATENATE(IF(B290="EB",CONCATENATE(IF(Cases!B290&lt;&gt;"7","EBNG","EBNL"),TEXT(Refszámok!$B$1+ROW()-2,"000000000000")),""),IF(B290="EL",CONCATENATE("E",TEXT(Refszámok!$B$2+ROW()-2,"0000000000"),"00001"),""),IF(B290="OA",CONCATENATE("EBNGOA",TEXT(Refszámok!$B$3+ROW()-2,"0000000000")),""))</f>
        <v>EBNGOA0000101289</v>
      </c>
      <c r="B290" t="str">
        <f>CONCATENATE(IF(Cases!B290="E","EL",""),IF(Cases!B290="B","EB",""),IF(Cases!B290="Q","EB",""),IF(Cases!B290="7","EB",""),IF(Cases!B290="Z","OA",""),IF(Cases!B290="3","OA",""))</f>
        <v>OA</v>
      </c>
      <c r="C290" t="str">
        <f t="shared" si="20"/>
        <v>EBNGOA0000101289</v>
      </c>
      <c r="D290" t="str">
        <f>IF(Cases!K290="Y","2018-11-10","")</f>
        <v/>
      </c>
      <c r="E290" s="5" t="str">
        <f>IF(Cases!C290="Q","BANKKÁRTYA ELSZ",IF(OR(Cases!C290="A",Cases!C290="E",Cases!C290="B",Cases!C290="K",Cases!C290="M"),CONCATENATE(IF(B290="EB",Accounts!B$7,""),IF(B290="EL",Accounts!B$8,""),IF(AND(B290="OA",Cases!B290="3"),Accounts!B$8,""),IF(AND(B290="OA",Cases!B290="Z"),Accounts!B$7,"")),CONCATENATE(IF(B290="EB",Accounts!B$9,""),IF(B290="EL",Accounts!B$10,""),IF(AND(B290="OA",Cases!B290="3"),Accounts!B$10,""),IF(AND(B290="OA",Cases!B290="Z"),Accounts!B$9,""))))</f>
        <v>Electra számlatípus-művelettípus EUR</v>
      </c>
      <c r="F290" s="5" t="str">
        <f>IF(Cases!C290="Q","0983731042101",IF(OR(Cases!C290="A",Cases!C290="E",Cases!C290="B",Cases!C290="K",Cases!C290="M"),CONCATENATE(IF(B290="EB",Accounts!C$7,""),IF(B290="EL",Accounts!C$8,""),IF(AND(B290="OA",Cases!B290="3"),Accounts!C$8,""),IF(AND(B290="OA",Cases!B290="Z"),Accounts!C$7,"")),CONCATENATE(IF(B290="EB",Accounts!C$9,""),IF(B290="EL",Accounts!C$10,""),IF(AND(B290="OA",Cases!B290="3"),Accounts!C$10,""),IF(AND(B290="OA",Cases!B290="Z"),Accounts!C$9,""))))</f>
        <v>00021018F0119</v>
      </c>
      <c r="G290" t="s">
        <v>17</v>
      </c>
      <c r="H290" s="5" t="str">
        <f t="shared" si="21"/>
        <v>Electra számlatípus-művelettípus EUR</v>
      </c>
      <c r="I290" t="s">
        <v>18</v>
      </c>
      <c r="J290" t="str">
        <f t="shared" si="22"/>
        <v>EBNGOA0000101289</v>
      </c>
      <c r="K290" t="str">
        <f t="shared" si="23"/>
        <v>EBNGOA0000101289</v>
      </c>
      <c r="L290" s="2" t="s">
        <v>22</v>
      </c>
      <c r="M290" s="2" t="str">
        <f>IF(OR(Cases!C290="A",Cases!C290="C",Cases!C290="G",Cases!C290="J",Cases!C290="O"),"DV","DA")</f>
        <v>DA</v>
      </c>
      <c r="N290" t="s">
        <v>1207</v>
      </c>
      <c r="O290" t="str">
        <f>IF(OR(Cases!C290="A",Cases!C290="B",Cases!C290="C",Cases!C290="E",Cases!C290="F",Cases!C290="I",Cases!C290="J",Cases!C290="K",Cases!C290="L",Cases!C290="Q"),"EUR","HUF")</f>
        <v>EUR</v>
      </c>
      <c r="P290" s="5" t="str">
        <f t="shared" si="24"/>
        <v>1.3</v>
      </c>
      <c r="Q290" t="str">
        <f>IF(Cases!I290="Y","INTC","")</f>
        <v/>
      </c>
      <c r="R290" t="str">
        <f>IF(OR(Cases!C290="K",Cases!C290="L"),IF(M290="DA",Accounts!B$1,CONCATENATE(
IF(B290="EB",Accounts!D$1,""
),IF(B290="EL",Accounts!F$1,""
),IF(AND(B290="OA",Cases!B290="3"),Accounts!F$1,""
),IF(AND(B290="OA",Cases!B290="Z"),Accounts!D$1,""
)
)
),IF(OR(Cases!C290="B",Cases!C290="I",Cases!C290="O",Cases!C290="J",Cases!C290="H"),IF(M290="DA",Accounts!B$4,CONCATENATE(
IF(B290="EB",Accounts!D$4,""
),IF(B290="EL",Accounts!F$4,""
),IF(AND(B290="OA",Cases!B290="3"),Accounts!F$4,""
),IF(AND(B290="OA",Cases!B290="Z"),Accounts!D$4,""
)
)
),IF(OR(Cases!C290="D",Cases!C290="G",Cases!C290="O",Cases!C290="H",Cases!C290="M",AND(Cases!D290="I",Cases!C290="C"),AND(Cases!D290="I",Cases!C290="F")),IF(M290="DA",Accounts!B$3,CONCATENATE(
IF(B290="EB",Accounts!D$3,""
),IF(B290="EL",Accounts!F$3,""
),IF(AND(B290="OA",Cases!B290="3"),Accounts!F$3,""
),IF(AND(B290="OA",Cases!B290="Z"),Accounts!D$3,""
)
)
),IF(M290="DA",Accounts!B$12,CONCATENATE(
IF(B290="EB",Accounts!D$12,""
),IF(B290="EL",Accounts!F$12,""
),IF(AND(B290="OA",Cases!B290="3"),Accounts!F$12,""
),IF(AND(B290="OA",Cases!B290="Z"),Accounts!D$12,""
)
)
)
)
))</f>
        <v>SZIKSZAI TAMARA</v>
      </c>
      <c r="S290" t="str">
        <f>IF(OR(Cases!C290="K",Cases!C290="L"),IF(M290="DA",Accounts!C$1,CONCATENATE(
   IF(B290="EB",Accounts!E$1,""
   ),IF(B290="EL",Accounts!G$1,""
   ),IF(AND(B290="OA",Cases!B290="3"),Accounts!G$1,""
   ),IF(AND(B290="OA",Cases!B290="Z"),Accounts!E$1,""
   )
  )
 ),IF(OR(Cases!C290="B",Cases!C290="I",Cases!C290="O",Cases!C290="J",Cases!C290="H"),IF(M290="DA",Accounts!C$4,CONCATENATE(
   IF(B290="EB",Accounts!E$4,""
   ),IF(B290="EL",Accounts!G$4,""
   ),IF(AND(B290="OA",Cases!B290="3"),Accounts!G$4,""
   ),IF(AND(B290="OA",Cases!B290="Z"),Accounts!E$4,""
   )
  )
 ),IF(OR(Cases!C290="D",Cases!C290="G",Cases!C290="O",Cases!C290="H",Cases!C290="M",AND(Cases!D290="I",Cases!C290="C"),AND(Cases!D290="I",Cases!C290="F")),IF(M290="DA",Accounts!C$3,CONCATENATE(
   IF(B290="EB",Accounts!E$3,""
   ),IF(B290="EL",Accounts!G$3,""
   ),IF(AND(B290="OA",Cases!B290="3"),Accounts!G$3,""
   ),IF(AND(B290="OA",Cases!B290="Z"),Accounts!E$3,""
   )
  )
 ),IF(M290="DA",Accounts!C$12,CONCATENATE(
   IF(B290="EB",Accounts!E$12,""
   ),IF(B290="EL",Accounts!G$12,""
   ),IF(AND(B290="OA",Cases!B290="3"),Accounts!G$12,""
   ),IF(AND(B290="OA",Cases!B290="Z"),Accounts!E$12,""
   )
  )
 )
)
))</f>
        <v>HU20104000237157565454551000</v>
      </c>
      <c r="T290" t="str">
        <f>IF(Cases!F290="SHA","SLEV",IF(Cases!F290="OUR","DEBT",IF(Cases!F290="BEN","CRED","")))</f>
        <v/>
      </c>
      <c r="U290" s="5" t="str">
        <f>IF(Cases!H290="N","Instrukciók","")</f>
        <v/>
      </c>
      <c r="V290" s="5" t="str">
        <f>IF(Cases!E290="I","URGP","")</f>
        <v/>
      </c>
      <c r="W290" t="str">
        <f>Cases!L290</f>
        <v>Közl-034 -OpenApi Vállalati-KötelezettSzla FCY-FCY-EQ átutalás-Konverziós-EgyediÁrf/NonSTP-KöltsVis Nincs</v>
      </c>
    </row>
    <row r="291" spans="1:23" x14ac:dyDescent="0.3">
      <c r="A291" t="str">
        <f>CONCATENATE(IF(B291="EB",CONCATENATE(IF(Cases!B291&lt;&gt;"7","EBNG","EBNL"),TEXT(Refszámok!$B$1+ROW()-2,"000000000000")),""),IF(B291="EL",CONCATENATE("E",TEXT(Refszámok!$B$2+ROW()-2,"0000000000"),"00001"),""),IF(B291="OA",CONCATENATE("EBNGOA",TEXT(Refszámok!$B$3+ROW()-2,"0000000000")),""))</f>
        <v>EBNGOA0000101290</v>
      </c>
      <c r="B291" t="str">
        <f>CONCATENATE(IF(Cases!B291="E","EL",""),IF(Cases!B291="B","EB",""),IF(Cases!B291="Q","EB",""),IF(Cases!B291="7","EB",""),IF(Cases!B291="Z","OA",""),IF(Cases!B291="3","OA",""))</f>
        <v>OA</v>
      </c>
      <c r="C291" t="str">
        <f t="shared" si="20"/>
        <v>EBNGOA0000101290</v>
      </c>
      <c r="D291" t="str">
        <f>IF(Cases!K291="Y","2018-11-10","")</f>
        <v/>
      </c>
      <c r="E291" s="5" t="str">
        <f>IF(Cases!C291="Q","BANKKÁRTYA ELSZ",IF(OR(Cases!C291="A",Cases!C291="E",Cases!C291="B",Cases!C291="K",Cases!C291="M"),CONCATENATE(IF(B291="EB",Accounts!B$7,""),IF(B291="EL",Accounts!B$8,""),IF(AND(B291="OA",Cases!B291="3"),Accounts!B$8,""),IF(AND(B291="OA",Cases!B291="Z"),Accounts!B$7,"")),CONCATENATE(IF(B291="EB",Accounts!B$9,""),IF(B291="EL",Accounts!B$10,""),IF(AND(B291="OA",Cases!B291="3"),Accounts!B$10,""),IF(AND(B291="OA",Cases!B291="Z"),Accounts!B$9,""))))</f>
        <v>Electra számlatípus-művelettípus EUR</v>
      </c>
      <c r="F291" s="5" t="str">
        <f>IF(Cases!C291="Q","0983731042101",IF(OR(Cases!C291="A",Cases!C291="E",Cases!C291="B",Cases!C291="K",Cases!C291="M"),CONCATENATE(IF(B291="EB",Accounts!C$7,""),IF(B291="EL",Accounts!C$8,""),IF(AND(B291="OA",Cases!B291="3"),Accounts!C$8,""),IF(AND(B291="OA",Cases!B291="Z"),Accounts!C$7,"")),CONCATENATE(IF(B291="EB",Accounts!C$9,""),IF(B291="EL",Accounts!C$10,""),IF(AND(B291="OA",Cases!B291="3"),Accounts!C$10,""),IF(AND(B291="OA",Cases!B291="Z"),Accounts!C$9,""))))</f>
        <v>00021018F0119</v>
      </c>
      <c r="G291" t="s">
        <v>17</v>
      </c>
      <c r="H291" s="5" t="str">
        <f t="shared" si="21"/>
        <v>Electra számlatípus-művelettípus EUR</v>
      </c>
      <c r="I291" t="s">
        <v>18</v>
      </c>
      <c r="J291" t="str">
        <f t="shared" si="22"/>
        <v>EBNGOA0000101290</v>
      </c>
      <c r="K291" t="str">
        <f t="shared" si="23"/>
        <v>EBNGOA0000101290</v>
      </c>
      <c r="L291" s="2" t="s">
        <v>22</v>
      </c>
      <c r="M291" s="2" t="str">
        <f>IF(OR(Cases!C291="A",Cases!C291="C",Cases!C291="G",Cases!C291="J",Cases!C291="O"),"DV","DA")</f>
        <v>DA</v>
      </c>
      <c r="N291" t="s">
        <v>1207</v>
      </c>
      <c r="O291" t="str">
        <f>IF(OR(Cases!C291="A",Cases!C291="B",Cases!C291="C",Cases!C291="E",Cases!C291="F",Cases!C291="I",Cases!C291="J",Cases!C291="K",Cases!C291="L",Cases!C291="Q"),"EUR","HUF")</f>
        <v>EUR</v>
      </c>
      <c r="P291" s="5" t="str">
        <f t="shared" si="24"/>
        <v>1.3</v>
      </c>
      <c r="Q291" t="str">
        <f>IF(Cases!I291="Y","INTC","")</f>
        <v>INTC</v>
      </c>
      <c r="R291" t="str">
        <f>IF(OR(Cases!C291="K",Cases!C291="L"),IF(M291="DA",Accounts!B$1,CONCATENATE(
IF(B291="EB",Accounts!D$1,""
),IF(B291="EL",Accounts!F$1,""
),IF(AND(B291="OA",Cases!B291="3"),Accounts!F$1,""
),IF(AND(B291="OA",Cases!B291="Z"),Accounts!D$1,""
)
)
),IF(OR(Cases!C291="B",Cases!C291="I",Cases!C291="O",Cases!C291="J",Cases!C291="H"),IF(M291="DA",Accounts!B$4,CONCATENATE(
IF(B291="EB",Accounts!D$4,""
),IF(B291="EL",Accounts!F$4,""
),IF(AND(B291="OA",Cases!B291="3"),Accounts!F$4,""
),IF(AND(B291="OA",Cases!B291="Z"),Accounts!D$4,""
)
)
),IF(OR(Cases!C291="D",Cases!C291="G",Cases!C291="O",Cases!C291="H",Cases!C291="M",AND(Cases!D291="I",Cases!C291="C"),AND(Cases!D291="I",Cases!C291="F")),IF(M291="DA",Accounts!B$3,CONCATENATE(
IF(B291="EB",Accounts!D$3,""
),IF(B291="EL",Accounts!F$3,""
),IF(AND(B291="OA",Cases!B291="3"),Accounts!F$3,""
),IF(AND(B291="OA",Cases!B291="Z"),Accounts!D$3,""
)
)
),IF(M291="DA",Accounts!B$12,CONCATENATE(
IF(B291="EB",Accounts!D$12,""
),IF(B291="EL",Accounts!F$12,""
),IF(AND(B291="OA",Cases!B291="3"),Accounts!F$12,""
),IF(AND(B291="OA",Cases!B291="Z"),Accounts!D$12,""
)
)
)
)
))</f>
        <v>SZIKSZAI TAMARA EUR</v>
      </c>
      <c r="S291" t="str">
        <f>IF(OR(Cases!C291="K",Cases!C291="L"),IF(M291="DA",Accounts!C$1,CONCATENATE(
   IF(B291="EB",Accounts!E$1,""
   ),IF(B291="EL",Accounts!G$1,""
   ),IF(AND(B291="OA",Cases!B291="3"),Accounts!G$1,""
   ),IF(AND(B291="OA",Cases!B291="Z"),Accounts!E$1,""
   )
  )
 ),IF(OR(Cases!C291="B",Cases!C291="I",Cases!C291="O",Cases!C291="J",Cases!C291="H"),IF(M291="DA",Accounts!C$4,CONCATENATE(
   IF(B291="EB",Accounts!E$4,""
   ),IF(B291="EL",Accounts!G$4,""
   ),IF(AND(B291="OA",Cases!B291="3"),Accounts!G$4,""
   ),IF(AND(B291="OA",Cases!B291="Z"),Accounts!E$4,""
   )
  )
 ),IF(OR(Cases!C291="D",Cases!C291="G",Cases!C291="O",Cases!C291="H",Cases!C291="M",AND(Cases!D291="I",Cases!C291="C"),AND(Cases!D291="I",Cases!C291="F")),IF(M291="DA",Accounts!C$3,CONCATENATE(
   IF(B291="EB",Accounts!E$3,""
   ),IF(B291="EL",Accounts!G$3,""
   ),IF(AND(B291="OA",Cases!B291="3"),Accounts!G$3,""
   ),IF(AND(B291="OA",Cases!B291="Z"),Accounts!E$3,""
   )
  )
 ),IF(M291="DA",Accounts!C$12,CONCATENATE(
   IF(B291="EB",Accounts!E$12,""
   ),IF(B291="EL",Accounts!G$12,""
   ),IF(AND(B291="OA",Cases!B291="3"),Accounts!G$12,""
   ),IF(AND(B291="OA",Cases!B291="Z"),Accounts!E$12,""
   )
  )
 )
)
))</f>
        <v>HU46104000237157565454551017</v>
      </c>
      <c r="T291" t="str">
        <f>IF(Cases!F291="SHA","SLEV",IF(Cases!F291="OUR","DEBT",IF(Cases!F291="BEN","CRED","")))</f>
        <v/>
      </c>
      <c r="U291" s="5" t="str">
        <f>IF(Cases!H291="N","Instrukciók","")</f>
        <v/>
      </c>
      <c r="V291" s="5" t="str">
        <f>IF(Cases!E291="I","URGP","")</f>
        <v/>
      </c>
      <c r="W291" t="str">
        <f>Cases!L291</f>
        <v>Közl-04U -OpenApi Vállalati-KötelezettSzla FCY-FCY-EQ átutalás-InterCompany-EgyediÁrf/NonSTP-KöltsVis Nincs</v>
      </c>
    </row>
    <row r="292" spans="1:23" x14ac:dyDescent="0.3">
      <c r="A292" t="str">
        <f>CONCATENATE(IF(B292="EB",CONCATENATE(IF(Cases!B292&lt;&gt;"7","EBNG","EBNL"),TEXT(Refszámok!$B$1+ROW()-2,"000000000000")),""),IF(B292="EL",CONCATENATE("E",TEXT(Refszámok!$B$2+ROW()-2,"0000000000"),"00001"),""),IF(B292="OA",CONCATENATE("EBNGOA",TEXT(Refszámok!$B$3+ROW()-2,"0000000000")),""))</f>
        <v>EBNGOA0000101291</v>
      </c>
      <c r="B292" t="str">
        <f>CONCATENATE(IF(Cases!B292="E","EL",""),IF(Cases!B292="B","EB",""),IF(Cases!B292="Q","EB",""),IF(Cases!B292="7","EB",""),IF(Cases!B292="Z","OA",""),IF(Cases!B292="3","OA",""))</f>
        <v>OA</v>
      </c>
      <c r="C292" t="str">
        <f t="shared" si="20"/>
        <v>EBNGOA0000101291</v>
      </c>
      <c r="D292" t="str">
        <f>IF(Cases!K292="Y","2018-11-10","")</f>
        <v/>
      </c>
      <c r="E292" s="5" t="str">
        <f>IF(Cases!C292="Q","BANKKÁRTYA ELSZ",IF(OR(Cases!C292="A",Cases!C292="E",Cases!C292="B",Cases!C292="K",Cases!C292="M"),CONCATENATE(IF(B292="EB",Accounts!B$7,""),IF(B292="EL",Accounts!B$8,""),IF(AND(B292="OA",Cases!B292="3"),Accounts!B$8,""),IF(AND(B292="OA",Cases!B292="Z"),Accounts!B$7,"")),CONCATENATE(IF(B292="EB",Accounts!B$9,""),IF(B292="EL",Accounts!B$10,""),IF(AND(B292="OA",Cases!B292="3"),Accounts!B$10,""),IF(AND(B292="OA",Cases!B292="Z"),Accounts!B$9,""))))</f>
        <v>Electra számlatípus-művelettípus EUR</v>
      </c>
      <c r="F292" s="5" t="str">
        <f>IF(Cases!C292="Q","0983731042101",IF(OR(Cases!C292="A",Cases!C292="E",Cases!C292="B",Cases!C292="K",Cases!C292="M"),CONCATENATE(IF(B292="EB",Accounts!C$7,""),IF(B292="EL",Accounts!C$8,""),IF(AND(B292="OA",Cases!B292="3"),Accounts!C$8,""),IF(AND(B292="OA",Cases!B292="Z"),Accounts!C$7,"")),CONCATENATE(IF(B292="EB",Accounts!C$9,""),IF(B292="EL",Accounts!C$10,""),IF(AND(B292="OA",Cases!B292="3"),Accounts!C$10,""),IF(AND(B292="OA",Cases!B292="Z"),Accounts!C$9,""))))</f>
        <v>00021018F0119</v>
      </c>
      <c r="G292" t="s">
        <v>17</v>
      </c>
      <c r="H292" s="5" t="str">
        <f t="shared" si="21"/>
        <v>Electra számlatípus-művelettípus EUR</v>
      </c>
      <c r="I292" t="s">
        <v>18</v>
      </c>
      <c r="J292" t="str">
        <f t="shared" si="22"/>
        <v>EBNGOA0000101291</v>
      </c>
      <c r="K292" t="str">
        <f t="shared" si="23"/>
        <v>EBNGOA0000101291</v>
      </c>
      <c r="L292" s="2" t="s">
        <v>22</v>
      </c>
      <c r="M292" s="2" t="str">
        <f>IF(OR(Cases!C292="A",Cases!C292="C",Cases!C292="G",Cases!C292="J",Cases!C292="O"),"DV","DA")</f>
        <v>DA</v>
      </c>
      <c r="N292" t="s">
        <v>1207</v>
      </c>
      <c r="O292" t="str">
        <f>IF(OR(Cases!C292="A",Cases!C292="B",Cases!C292="C",Cases!C292="E",Cases!C292="F",Cases!C292="I",Cases!C292="J",Cases!C292="K",Cases!C292="L",Cases!C292="Q"),"EUR","HUF")</f>
        <v>EUR</v>
      </c>
      <c r="P292" s="5" t="str">
        <f t="shared" si="24"/>
        <v>1.3</v>
      </c>
      <c r="Q292" t="str">
        <f>IF(Cases!I292="Y","INTC","")</f>
        <v>INTC</v>
      </c>
      <c r="R292" t="str">
        <f>IF(OR(Cases!C292="K",Cases!C292="L"),IF(M292="DA",Accounts!B$1,CONCATENATE(
IF(B292="EB",Accounts!D$1,""
),IF(B292="EL",Accounts!F$1,""
),IF(AND(B292="OA",Cases!B292="3"),Accounts!F$1,""
),IF(AND(B292="OA",Cases!B292="Z"),Accounts!D$1,""
)
)
),IF(OR(Cases!C292="B",Cases!C292="I",Cases!C292="O",Cases!C292="J",Cases!C292="H"),IF(M292="DA",Accounts!B$4,CONCATENATE(
IF(B292="EB",Accounts!D$4,""
),IF(B292="EL",Accounts!F$4,""
),IF(AND(B292="OA",Cases!B292="3"),Accounts!F$4,""
),IF(AND(B292="OA",Cases!B292="Z"),Accounts!D$4,""
)
)
),IF(OR(Cases!C292="D",Cases!C292="G",Cases!C292="O",Cases!C292="H",Cases!C292="M",AND(Cases!D292="I",Cases!C292="C"),AND(Cases!D292="I",Cases!C292="F")),IF(M292="DA",Accounts!B$3,CONCATENATE(
IF(B292="EB",Accounts!D$3,""
),IF(B292="EL",Accounts!F$3,""
),IF(AND(B292="OA",Cases!B292="3"),Accounts!F$3,""
),IF(AND(B292="OA",Cases!B292="Z"),Accounts!D$3,""
)
)
),IF(M292="DA",Accounts!B$12,CONCATENATE(
IF(B292="EB",Accounts!D$12,""
),IF(B292="EL",Accounts!F$12,""
),IF(AND(B292="OA",Cases!B292="3"),Accounts!F$12,""
),IF(AND(B292="OA",Cases!B292="Z"),Accounts!D$12,""
)
)
)
)
))</f>
        <v>SZIKSZAI TAMARA EUR</v>
      </c>
      <c r="S292" t="str">
        <f>IF(OR(Cases!C292="K",Cases!C292="L"),IF(M292="DA",Accounts!C$1,CONCATENATE(
   IF(B292="EB",Accounts!E$1,""
   ),IF(B292="EL",Accounts!G$1,""
   ),IF(AND(B292="OA",Cases!B292="3"),Accounts!G$1,""
   ),IF(AND(B292="OA",Cases!B292="Z"),Accounts!E$1,""
   )
  )
 ),IF(OR(Cases!C292="B",Cases!C292="I",Cases!C292="O",Cases!C292="J",Cases!C292="H"),IF(M292="DA",Accounts!C$4,CONCATENATE(
   IF(B292="EB",Accounts!E$4,""
   ),IF(B292="EL",Accounts!G$4,""
   ),IF(AND(B292="OA",Cases!B292="3"),Accounts!G$4,""
   ),IF(AND(B292="OA",Cases!B292="Z"),Accounts!E$4,""
   )
  )
 ),IF(OR(Cases!C292="D",Cases!C292="G",Cases!C292="O",Cases!C292="H",Cases!C292="M",AND(Cases!D292="I",Cases!C292="C"),AND(Cases!D292="I",Cases!C292="F")),IF(M292="DA",Accounts!C$3,CONCATENATE(
   IF(B292="EB",Accounts!E$3,""
   ),IF(B292="EL",Accounts!G$3,""
   ),IF(AND(B292="OA",Cases!B292="3"),Accounts!G$3,""
   ),IF(AND(B292="OA",Cases!B292="Z"),Accounts!E$3,""
   )
  )
 ),IF(M292="DA",Accounts!C$12,CONCATENATE(
   IF(B292="EB",Accounts!E$12,""
   ),IF(B292="EL",Accounts!G$12,""
   ),IF(AND(B292="OA",Cases!B292="3"),Accounts!G$12,""
   ),IF(AND(B292="OA",Cases!B292="Z"),Accounts!E$12,""
   )
  )
 )
)
))</f>
        <v>HU46104000237157565454551017</v>
      </c>
      <c r="T292" t="str">
        <f>IF(Cases!F292="SHA","SLEV",IF(Cases!F292="OUR","DEBT",IF(Cases!F292="BEN","CRED","")))</f>
        <v/>
      </c>
      <c r="U292" s="5" t="str">
        <f>IF(Cases!H292="N","Instrukciók","")</f>
        <v/>
      </c>
      <c r="V292" s="5" t="str">
        <f>IF(Cases!E292="I","URGP","")</f>
        <v>URGP</v>
      </c>
      <c r="W292" t="str">
        <f>Cases!L292</f>
        <v>Közl-04W -OpenApi Vállalati-KötelezettSzla FCY-FCY-EQ átutalás-InterCompany-Sürgős/AzonKonv-EgyediÁrf/NonSTP-KöltsVis Nincs</v>
      </c>
    </row>
    <row r="293" spans="1:23" x14ac:dyDescent="0.3">
      <c r="A293" t="str">
        <f>CONCATENATE(IF(B293="EB",CONCATENATE(IF(Cases!B293&lt;&gt;"7","EBNG","EBNL"),TEXT(Refszámok!$B$1+ROW()-2,"000000000000")),""),IF(B293="EL",CONCATENATE("E",TEXT(Refszámok!$B$2+ROW()-2,"0000000000"),"00001"),""),IF(B293="OA",CONCATENATE("EBNGOA",TEXT(Refszámok!$B$3+ROW()-2,"0000000000")),""))</f>
        <v>EBNGOA0000101292</v>
      </c>
      <c r="B293" t="str">
        <f>CONCATENATE(IF(Cases!B293="E","EL",""),IF(Cases!B293="B","EB",""),IF(Cases!B293="Q","EB",""),IF(Cases!B293="7","EB",""),IF(Cases!B293="Z","OA",""),IF(Cases!B293="3","OA",""))</f>
        <v>OA</v>
      </c>
      <c r="C293" t="str">
        <f t="shared" si="20"/>
        <v>EBNGOA0000101292</v>
      </c>
      <c r="D293" t="str">
        <f>IF(Cases!K293="Y","2018-11-10","")</f>
        <v/>
      </c>
      <c r="E293" s="5" t="str">
        <f>IF(Cases!C293="Q","BANKKÁRTYA ELSZ",IF(OR(Cases!C293="A",Cases!C293="E",Cases!C293="B",Cases!C293="K",Cases!C293="M"),CONCATENATE(IF(B293="EB",Accounts!B$7,""),IF(B293="EL",Accounts!B$8,""),IF(AND(B293="OA",Cases!B293="3"),Accounts!B$8,""),IF(AND(B293="OA",Cases!B293="Z"),Accounts!B$7,"")),CONCATENATE(IF(B293="EB",Accounts!B$9,""),IF(B293="EL",Accounts!B$10,""),IF(AND(B293="OA",Cases!B293="3"),Accounts!B$10,""),IF(AND(B293="OA",Cases!B293="Z"),Accounts!B$9,""))))</f>
        <v>Electra számlatípus-művelettípus EUR</v>
      </c>
      <c r="F293" s="5" t="str">
        <f>IF(Cases!C293="Q","0983731042101",IF(OR(Cases!C293="A",Cases!C293="E",Cases!C293="B",Cases!C293="K",Cases!C293="M"),CONCATENATE(IF(B293="EB",Accounts!C$7,""),IF(B293="EL",Accounts!C$8,""),IF(AND(B293="OA",Cases!B293="3"),Accounts!C$8,""),IF(AND(B293="OA",Cases!B293="Z"),Accounts!C$7,"")),CONCATENATE(IF(B293="EB",Accounts!C$9,""),IF(B293="EL",Accounts!C$10,""),IF(AND(B293="OA",Cases!B293="3"),Accounts!C$10,""),IF(AND(B293="OA",Cases!B293="Z"),Accounts!C$9,""))))</f>
        <v>00021018F0119</v>
      </c>
      <c r="G293" t="s">
        <v>17</v>
      </c>
      <c r="H293" s="5" t="str">
        <f t="shared" si="21"/>
        <v>Electra számlatípus-művelettípus EUR</v>
      </c>
      <c r="I293" t="s">
        <v>18</v>
      </c>
      <c r="J293" t="str">
        <f t="shared" si="22"/>
        <v>EBNGOA0000101292</v>
      </c>
      <c r="K293" t="str">
        <f t="shared" si="23"/>
        <v>EBNGOA0000101292</v>
      </c>
      <c r="L293" s="2" t="s">
        <v>22</v>
      </c>
      <c r="M293" s="2" t="str">
        <f>IF(OR(Cases!C293="A",Cases!C293="C",Cases!C293="G",Cases!C293="J",Cases!C293="O"),"DV","DA")</f>
        <v>DV</v>
      </c>
      <c r="N293" t="s">
        <v>1207</v>
      </c>
      <c r="O293" t="str">
        <f>IF(OR(Cases!C293="A",Cases!C293="B",Cases!C293="C",Cases!C293="E",Cases!C293="F",Cases!C293="I",Cases!C293="J",Cases!C293="K",Cases!C293="L",Cases!C293="Q"),"EUR","HUF")</f>
        <v>EUR</v>
      </c>
      <c r="P293" s="5" t="str">
        <f t="shared" si="24"/>
        <v>1.3</v>
      </c>
      <c r="Q293" t="str">
        <f>IF(Cases!I293="Y","INTC","")</f>
        <v/>
      </c>
      <c r="R293" t="str">
        <f>IF(OR(Cases!C293="K",Cases!C293="L"),IF(M293="DA",Accounts!B$1,CONCATENATE(
IF(B293="EB",Accounts!D$1,""
),IF(B293="EL",Accounts!F$1,""
),IF(AND(B293="OA",Cases!B293="3"),Accounts!F$1,""
),IF(AND(B293="OA",Cases!B293="Z"),Accounts!D$1,""
)
)
),IF(OR(Cases!C293="B",Cases!C293="I",Cases!C293="O",Cases!C293="J",Cases!C293="H"),IF(M293="DA",Accounts!B$4,CONCATENATE(
IF(B293="EB",Accounts!D$4,""
),IF(B293="EL",Accounts!F$4,""
),IF(AND(B293="OA",Cases!B293="3"),Accounts!F$4,""
),IF(AND(B293="OA",Cases!B293="Z"),Accounts!D$4,""
)
)
),IF(OR(Cases!C293="D",Cases!C293="G",Cases!C293="O",Cases!C293="H",Cases!C293="M",AND(Cases!D293="I",Cases!C293="C"),AND(Cases!D293="I",Cases!C293="F")),IF(M293="DA",Accounts!B$3,CONCATENATE(
IF(B293="EB",Accounts!D$3,""
),IF(B293="EL",Accounts!F$3,""
),IF(AND(B293="OA",Cases!B293="3"),Accounts!F$3,""
),IF(AND(B293="OA",Cases!B293="Z"),Accounts!D$3,""
)
)
),IF(M293="DA",Accounts!B$12,CONCATENATE(
IF(B293="EB",Accounts!D$12,""
),IF(B293="EL",Accounts!F$12,""
),IF(AND(B293="OA",Cases!B293="3"),Accounts!F$12,""
),IF(AND(B293="OA",Cases!B293="Z"),Accounts!D$12,""
)
)
)
)
))</f>
        <v>Electra számlatípus-művelettípus EUR</v>
      </c>
      <c r="S293" t="str">
        <f>IF(OR(Cases!C293="K",Cases!C293="L"),IF(M293="DA",Accounts!C$1,CONCATENATE(
   IF(B293="EB",Accounts!E$1,""
   ),IF(B293="EL",Accounts!G$1,""
   ),IF(AND(B293="OA",Cases!B293="3"),Accounts!G$1,""
   ),IF(AND(B293="OA",Cases!B293="Z"),Accounts!E$1,""
   )
  )
 ),IF(OR(Cases!C293="B",Cases!C293="I",Cases!C293="O",Cases!C293="J",Cases!C293="H"),IF(M293="DA",Accounts!C$4,CONCATENATE(
   IF(B293="EB",Accounts!E$4,""
   ),IF(B293="EL",Accounts!G$4,""
   ),IF(AND(B293="OA",Cases!B293="3"),Accounts!G$4,""
   ),IF(AND(B293="OA",Cases!B293="Z"),Accounts!E$4,""
   )
  )
 ),IF(OR(Cases!C293="D",Cases!C293="G",Cases!C293="O",Cases!C293="H",Cases!C293="M",AND(Cases!D293="I",Cases!C293="C"),AND(Cases!D293="I",Cases!C293="F")),IF(M293="DA",Accounts!C$3,CONCATENATE(
   IF(B293="EB",Accounts!E$3,""
   ),IF(B293="EL",Accounts!G$3,""
   ),IF(AND(B293="OA",Cases!B293="3"),Accounts!G$3,""
   ),IF(AND(B293="OA",Cases!B293="Z"),Accounts!E$3,""
   )
  )
 ),IF(M293="DA",Accounts!C$12,CONCATENATE(
   IF(B293="EB",Accounts!E$12,""
   ),IF(B293="EL",Accounts!G$12,""
   ),IF(AND(B293="OA",Cases!B293="3"),Accounts!G$12,""
   ),IF(AND(B293="OA",Cases!B293="Z"),Accounts!E$12,""
   )
  )
 )
)
))</f>
        <v>HU05104000234948495670481243</v>
      </c>
      <c r="T293" t="str">
        <f>IF(Cases!F293="SHA","SLEV",IF(Cases!F293="OUR","DEBT",IF(Cases!F293="BEN","CRED","")))</f>
        <v/>
      </c>
      <c r="U293" s="5" t="str">
        <f>IF(Cases!H293="N","Instrukciók","")</f>
        <v/>
      </c>
      <c r="V293" s="5" t="str">
        <f>IF(Cases!E293="I","URGP","")</f>
        <v>URGP</v>
      </c>
      <c r="W293" t="str">
        <f>Cases!L293</f>
        <v>Közl-047 -OpenApi Vállalati-KötelezettSzla FCY-FCY-EQ átvezetés-Sürgős/AzonKonv-EgyediÁrf/NonSTP-KöltsVis Nincs</v>
      </c>
    </row>
    <row r="294" spans="1:23" x14ac:dyDescent="0.3">
      <c r="A294" t="str">
        <f>CONCATENATE(IF(B294="EB",CONCATENATE(IF(Cases!B294&lt;&gt;"7","EBNG","EBNL"),TEXT(Refszámok!$B$1+ROW()-2,"000000000000")),""),IF(B294="EL",CONCATENATE("E",TEXT(Refszámok!$B$2+ROW()-2,"0000000000"),"00001"),""),IF(B294="OA",CONCATENATE("EBNGOA",TEXT(Refszámok!$B$3+ROW()-2,"0000000000")),""))</f>
        <v>EBNGOA0000101293</v>
      </c>
      <c r="B294" t="str">
        <f>CONCATENATE(IF(Cases!B294="E","EL",""),IF(Cases!B294="B","EB",""),IF(Cases!B294="Q","EB",""),IF(Cases!B294="7","EB",""),IF(Cases!B294="Z","OA",""),IF(Cases!B294="3","OA",""))</f>
        <v>OA</v>
      </c>
      <c r="C294" t="str">
        <f t="shared" si="20"/>
        <v>EBNGOA0000101293</v>
      </c>
      <c r="D294" t="str">
        <f>IF(Cases!K294="Y","2018-11-10","")</f>
        <v/>
      </c>
      <c r="E294" s="5" t="str">
        <f>IF(Cases!C294="Q","BANKKÁRTYA ELSZ",IF(OR(Cases!C294="A",Cases!C294="E",Cases!C294="B",Cases!C294="K",Cases!C294="M"),CONCATENATE(IF(B294="EB",Accounts!B$7,""),IF(B294="EL",Accounts!B$8,""),IF(AND(B294="OA",Cases!B294="3"),Accounts!B$8,""),IF(AND(B294="OA",Cases!B294="Z"),Accounts!B$7,"")),CONCATENATE(IF(B294="EB",Accounts!B$9,""),IF(B294="EL",Accounts!B$10,""),IF(AND(B294="OA",Cases!B294="3"),Accounts!B$10,""),IF(AND(B294="OA",Cases!B294="Z"),Accounts!B$9,""))))</f>
        <v>Electra számlatípus-művelettípus EUR</v>
      </c>
      <c r="F294" s="5" t="str">
        <f>IF(Cases!C294="Q","0983731042101",IF(OR(Cases!C294="A",Cases!C294="E",Cases!C294="B",Cases!C294="K",Cases!C294="M"),CONCATENATE(IF(B294="EB",Accounts!C$7,""),IF(B294="EL",Accounts!C$8,""),IF(AND(B294="OA",Cases!B294="3"),Accounts!C$8,""),IF(AND(B294="OA",Cases!B294="Z"),Accounts!C$7,"")),CONCATENATE(IF(B294="EB",Accounts!C$9,""),IF(B294="EL",Accounts!C$10,""),IF(AND(B294="OA",Cases!B294="3"),Accounts!C$10,""),IF(AND(B294="OA",Cases!B294="Z"),Accounts!C$9,""))))</f>
        <v>00021018F0119</v>
      </c>
      <c r="G294" t="s">
        <v>17</v>
      </c>
      <c r="H294" s="5" t="str">
        <f t="shared" si="21"/>
        <v>Electra számlatípus-művelettípus EUR</v>
      </c>
      <c r="I294" t="s">
        <v>18</v>
      </c>
      <c r="J294" t="str">
        <f t="shared" si="22"/>
        <v>EBNGOA0000101293</v>
      </c>
      <c r="K294" t="str">
        <f t="shared" si="23"/>
        <v>EBNGOA0000101293</v>
      </c>
      <c r="L294" s="2" t="s">
        <v>22</v>
      </c>
      <c r="M294" s="2" t="str">
        <f>IF(OR(Cases!C294="A",Cases!C294="C",Cases!C294="G",Cases!C294="J",Cases!C294="O"),"DV","DA")</f>
        <v>DV</v>
      </c>
      <c r="N294" t="s">
        <v>1207</v>
      </c>
      <c r="O294" t="str">
        <f>IF(OR(Cases!C294="A",Cases!C294="B",Cases!C294="C",Cases!C294="E",Cases!C294="F",Cases!C294="I",Cases!C294="J",Cases!C294="K",Cases!C294="L",Cases!C294="Q"),"EUR","HUF")</f>
        <v>EUR</v>
      </c>
      <c r="P294" s="5" t="str">
        <f t="shared" si="24"/>
        <v>1.3</v>
      </c>
      <c r="Q294" t="str">
        <f>IF(Cases!I294="Y","INTC","")</f>
        <v>INTC</v>
      </c>
      <c r="R294" t="str">
        <f>IF(OR(Cases!C294="K",Cases!C294="L"),IF(M294="DA",Accounts!B$1,CONCATENATE(
IF(B294="EB",Accounts!D$1,""
),IF(B294="EL",Accounts!F$1,""
),IF(AND(B294="OA",Cases!B294="3"),Accounts!F$1,""
),IF(AND(B294="OA",Cases!B294="Z"),Accounts!D$1,""
)
)
),IF(OR(Cases!C294="B",Cases!C294="I",Cases!C294="O",Cases!C294="J",Cases!C294="H"),IF(M294="DA",Accounts!B$4,CONCATENATE(
IF(B294="EB",Accounts!D$4,""
),IF(B294="EL",Accounts!F$4,""
),IF(AND(B294="OA",Cases!B294="3"),Accounts!F$4,""
),IF(AND(B294="OA",Cases!B294="Z"),Accounts!D$4,""
)
)
),IF(OR(Cases!C294="D",Cases!C294="G",Cases!C294="O",Cases!C294="H",Cases!C294="M",AND(Cases!D294="I",Cases!C294="C"),AND(Cases!D294="I",Cases!C294="F")),IF(M294="DA",Accounts!B$3,CONCATENATE(
IF(B294="EB",Accounts!D$3,""
),IF(B294="EL",Accounts!F$3,""
),IF(AND(B294="OA",Cases!B294="3"),Accounts!F$3,""
),IF(AND(B294="OA",Cases!B294="Z"),Accounts!D$3,""
)
)
),IF(M294="DA",Accounts!B$12,CONCATENATE(
IF(B294="EB",Accounts!D$12,""
),IF(B294="EL",Accounts!F$12,""
),IF(AND(B294="OA",Cases!B294="3"),Accounts!F$12,""
),IF(AND(B294="OA",Cases!B294="Z"),Accounts!D$12,""
)
)
)
)
))</f>
        <v>Electra számlatípus-művelettípus EUR</v>
      </c>
      <c r="S294" t="str">
        <f>IF(OR(Cases!C294="K",Cases!C294="L"),IF(M294="DA",Accounts!C$1,CONCATENATE(
   IF(B294="EB",Accounts!E$1,""
   ),IF(B294="EL",Accounts!G$1,""
   ),IF(AND(B294="OA",Cases!B294="3"),Accounts!G$1,""
   ),IF(AND(B294="OA",Cases!B294="Z"),Accounts!E$1,""
   )
  )
 ),IF(OR(Cases!C294="B",Cases!C294="I",Cases!C294="O",Cases!C294="J",Cases!C294="H"),IF(M294="DA",Accounts!C$4,CONCATENATE(
   IF(B294="EB",Accounts!E$4,""
   ),IF(B294="EL",Accounts!G$4,""
   ),IF(AND(B294="OA",Cases!B294="3"),Accounts!G$4,""
   ),IF(AND(B294="OA",Cases!B294="Z"),Accounts!E$4,""
   )
  )
 ),IF(OR(Cases!C294="D",Cases!C294="G",Cases!C294="O",Cases!C294="H",Cases!C294="M",AND(Cases!D294="I",Cases!C294="C"),AND(Cases!D294="I",Cases!C294="F")),IF(M294="DA",Accounts!C$3,CONCATENATE(
   IF(B294="EB",Accounts!E$3,""
   ),IF(B294="EL",Accounts!G$3,""
   ),IF(AND(B294="OA",Cases!B294="3"),Accounts!G$3,""
   ),IF(AND(B294="OA",Cases!B294="Z"),Accounts!E$3,""
   )
  )
 ),IF(M294="DA",Accounts!C$12,CONCATENATE(
   IF(B294="EB",Accounts!E$12,""
   ),IF(B294="EL",Accounts!G$12,""
   ),IF(AND(B294="OA",Cases!B294="3"),Accounts!G$12,""
   ),IF(AND(B294="OA",Cases!B294="Z"),Accounts!E$12,""
   )
  )
 )
)
))</f>
        <v>HU05104000234948495670481243</v>
      </c>
      <c r="T294" t="str">
        <f>IF(Cases!F294="SHA","SLEV",IF(Cases!F294="OUR","DEBT",IF(Cases!F294="BEN","CRED","")))</f>
        <v/>
      </c>
      <c r="U294" s="5" t="str">
        <f>IF(Cases!H294="N","Instrukciók","")</f>
        <v/>
      </c>
      <c r="V294" s="5" t="str">
        <f>IF(Cases!E294="I","URGP","")</f>
        <v>URGP</v>
      </c>
      <c r="W294" t="str">
        <f>Cases!L294</f>
        <v>Közl-047 -OpenApi Vállalati-KötelezettSzla FCY-FCY-EQ átvezetés-InterCompany-Sürgős/AzonKonv-EgyediÁrf/NonSTP-KöltsVis Nincs</v>
      </c>
    </row>
    <row r="295" spans="1:23" x14ac:dyDescent="0.3">
      <c r="A295" t="str">
        <f>CONCATENATE(IF(B295="EB",CONCATENATE(IF(Cases!B295&lt;&gt;"7","EBNG","EBNL"),TEXT(Refszámok!$B$1+ROW()-2,"000000000000")),""),IF(B295="EL",CONCATENATE("E",TEXT(Refszámok!$B$2+ROW()-2,"0000000000"),"00001"),""),IF(B295="OA",CONCATENATE("EBNGOA",TEXT(Refszámok!$B$3+ROW()-2,"0000000000")),""))</f>
        <v>EBNGOA0000101294</v>
      </c>
      <c r="B295" t="str">
        <f>CONCATENATE(IF(Cases!B295="E","EL",""),IF(Cases!B295="B","EB",""),IF(Cases!B295="Q","EB",""),IF(Cases!B295="7","EB",""),IF(Cases!B295="Z","OA",""),IF(Cases!B295="3","OA",""))</f>
        <v>OA</v>
      </c>
      <c r="C295" t="str">
        <f t="shared" si="20"/>
        <v>EBNGOA0000101294</v>
      </c>
      <c r="D295" t="str">
        <f>IF(Cases!K295="Y","2018-11-10","")</f>
        <v/>
      </c>
      <c r="E295" s="5" t="str">
        <f>IF(Cases!C295="Q","BANKKÁRTYA ELSZ",IF(OR(Cases!C295="A",Cases!C295="E",Cases!C295="B",Cases!C295="K",Cases!C295="M"),CONCATENATE(IF(B295="EB",Accounts!B$7,""),IF(B295="EL",Accounts!B$8,""),IF(AND(B295="OA",Cases!B295="3"),Accounts!B$8,""),IF(AND(B295="OA",Cases!B295="Z"),Accounts!B$7,"")),CONCATENATE(IF(B295="EB",Accounts!B$9,""),IF(B295="EL",Accounts!B$10,""),IF(AND(B295="OA",Cases!B295="3"),Accounts!B$10,""),IF(AND(B295="OA",Cases!B295="Z"),Accounts!B$9,""))))</f>
        <v>Electra számlatípus-művelettípus EUR</v>
      </c>
      <c r="F295" s="5" t="str">
        <f>IF(Cases!C295="Q","0983731042101",IF(OR(Cases!C295="A",Cases!C295="E",Cases!C295="B",Cases!C295="K",Cases!C295="M"),CONCATENATE(IF(B295="EB",Accounts!C$7,""),IF(B295="EL",Accounts!C$8,""),IF(AND(B295="OA",Cases!B295="3"),Accounts!C$8,""),IF(AND(B295="OA",Cases!B295="Z"),Accounts!C$7,"")),CONCATENATE(IF(B295="EB",Accounts!C$9,""),IF(B295="EL",Accounts!C$10,""),IF(AND(B295="OA",Cases!B295="3"),Accounts!C$10,""),IF(AND(B295="OA",Cases!B295="Z"),Accounts!C$9,""))))</f>
        <v>00021018F0119</v>
      </c>
      <c r="G295" t="s">
        <v>17</v>
      </c>
      <c r="H295" s="5" t="str">
        <f t="shared" si="21"/>
        <v>Electra számlatípus-művelettípus EUR</v>
      </c>
      <c r="I295" t="s">
        <v>18</v>
      </c>
      <c r="J295" t="str">
        <f t="shared" si="22"/>
        <v>EBNGOA0000101294</v>
      </c>
      <c r="K295" t="str">
        <f t="shared" si="23"/>
        <v>EBNGOA0000101294</v>
      </c>
      <c r="L295" s="2" t="s">
        <v>22</v>
      </c>
      <c r="M295" s="2" t="str">
        <f>IF(OR(Cases!C295="A",Cases!C295="C",Cases!C295="G",Cases!C295="J",Cases!C295="O"),"DV","DA")</f>
        <v>DV</v>
      </c>
      <c r="N295" t="s">
        <v>1207</v>
      </c>
      <c r="O295" t="str">
        <f>IF(OR(Cases!C295="A",Cases!C295="B",Cases!C295="C",Cases!C295="E",Cases!C295="F",Cases!C295="I",Cases!C295="J",Cases!C295="K",Cases!C295="L",Cases!C295="Q"),"EUR","HUF")</f>
        <v>EUR</v>
      </c>
      <c r="P295" s="5" t="str">
        <f t="shared" si="24"/>
        <v>1.3</v>
      </c>
      <c r="Q295" t="str">
        <f>IF(Cases!I295="Y","INTC","")</f>
        <v/>
      </c>
      <c r="R295" t="str">
        <f>IF(OR(Cases!C295="K",Cases!C295="L"),IF(M295="DA",Accounts!B$1,CONCATENATE(
IF(B295="EB",Accounts!D$1,""
),IF(B295="EL",Accounts!F$1,""
),IF(AND(B295="OA",Cases!B295="3"),Accounts!F$1,""
),IF(AND(B295="OA",Cases!B295="Z"),Accounts!D$1,""
)
)
),IF(OR(Cases!C295="B",Cases!C295="I",Cases!C295="O",Cases!C295="J",Cases!C295="H"),IF(M295="DA",Accounts!B$4,CONCATENATE(
IF(B295="EB",Accounts!D$4,""
),IF(B295="EL",Accounts!F$4,""
),IF(AND(B295="OA",Cases!B295="3"),Accounts!F$4,""
),IF(AND(B295="OA",Cases!B295="Z"),Accounts!D$4,""
)
)
),IF(OR(Cases!C295="D",Cases!C295="G",Cases!C295="O",Cases!C295="H",Cases!C295="M",AND(Cases!D295="I",Cases!C295="C"),AND(Cases!D295="I",Cases!C295="F")),IF(M295="DA",Accounts!B$3,CONCATENATE(
IF(B295="EB",Accounts!D$3,""
),IF(B295="EL",Accounts!F$3,""
),IF(AND(B295="OA",Cases!B295="3"),Accounts!F$3,""
),IF(AND(B295="OA",Cases!B295="Z"),Accounts!D$3,""
)
)
),IF(M295="DA",Accounts!B$12,CONCATENATE(
IF(B295="EB",Accounts!D$12,""
),IF(B295="EL",Accounts!F$12,""
),IF(AND(B295="OA",Cases!B295="3"),Accounts!F$12,""
),IF(AND(B295="OA",Cases!B295="Z"),Accounts!D$12,""
)
)
)
)
))</f>
        <v>Electra számlatípus-művelettípus EUR</v>
      </c>
      <c r="S295" t="str">
        <f>IF(OR(Cases!C295="K",Cases!C295="L"),IF(M295="DA",Accounts!C$1,CONCATENATE(
   IF(B295="EB",Accounts!E$1,""
   ),IF(B295="EL",Accounts!G$1,""
   ),IF(AND(B295="OA",Cases!B295="3"),Accounts!G$1,""
   ),IF(AND(B295="OA",Cases!B295="Z"),Accounts!E$1,""
   )
  )
 ),IF(OR(Cases!C295="B",Cases!C295="I",Cases!C295="O",Cases!C295="J",Cases!C295="H"),IF(M295="DA",Accounts!C$4,CONCATENATE(
   IF(B295="EB",Accounts!E$4,""
   ),IF(B295="EL",Accounts!G$4,""
   ),IF(AND(B295="OA",Cases!B295="3"),Accounts!G$4,""
   ),IF(AND(B295="OA",Cases!B295="Z"),Accounts!E$4,""
   )
  )
 ),IF(OR(Cases!C295="D",Cases!C295="G",Cases!C295="O",Cases!C295="H",Cases!C295="M",AND(Cases!D295="I",Cases!C295="C"),AND(Cases!D295="I",Cases!C295="F")),IF(M295="DA",Accounts!C$3,CONCATENATE(
   IF(B295="EB",Accounts!E$3,""
   ),IF(B295="EL",Accounts!G$3,""
   ),IF(AND(B295="OA",Cases!B295="3"),Accounts!G$3,""
   ),IF(AND(B295="OA",Cases!B295="Z"),Accounts!E$3,""
   )
  )
 ),IF(M295="DA",Accounts!C$12,CONCATENATE(
   IF(B295="EB",Accounts!E$12,""
   ),IF(B295="EL",Accounts!G$12,""
   ),IF(AND(B295="OA",Cases!B295="3"),Accounts!G$12,""
   ),IF(AND(B295="OA",Cases!B295="Z"),Accounts!E$12,""
   )
  )
 )
)
))</f>
        <v>HU05104000234948495670481243</v>
      </c>
      <c r="T295" t="str">
        <f>IF(Cases!F295="SHA","SLEV",IF(Cases!F295="OUR","DEBT",IF(Cases!F295="BEN","CRED","")))</f>
        <v/>
      </c>
      <c r="U295" s="5" t="str">
        <f>IF(Cases!H295="N","Instrukciók","")</f>
        <v/>
      </c>
      <c r="V295" s="5" t="str">
        <f>IF(Cases!E295="I","URGP","")</f>
        <v/>
      </c>
      <c r="W295" t="str">
        <f>Cases!L295</f>
        <v>Közl-047 -OpenApi Vállalati-KötelezettSzla FCY-FCY-EQ átvezetés-EgyediÁrf/NonSTP-KöltsVis Nincs</v>
      </c>
    </row>
    <row r="296" spans="1:23" x14ac:dyDescent="0.3">
      <c r="A296" t="str">
        <f>CONCATENATE(IF(B296="EB",CONCATENATE(IF(Cases!B296&lt;&gt;"7","EBNG","EBNL"),TEXT(Refszámok!$B$1+ROW()-2,"000000000000")),""),IF(B296="EL",CONCATENATE("E",TEXT(Refszámok!$B$2+ROW()-2,"0000000000"),"00001"),""),IF(B296="OA",CONCATENATE("EBNGOA",TEXT(Refszámok!$B$3+ROW()-2,"0000000000")),""))</f>
        <v>EBNGOA0000101295</v>
      </c>
      <c r="B296" t="str">
        <f>CONCATENATE(IF(Cases!B296="E","EL",""),IF(Cases!B296="B","EB",""),IF(Cases!B296="Q","EB",""),IF(Cases!B296="7","EB",""),IF(Cases!B296="Z","OA",""),IF(Cases!B296="3","OA",""))</f>
        <v>OA</v>
      </c>
      <c r="C296" t="str">
        <f t="shared" si="20"/>
        <v>EBNGOA0000101295</v>
      </c>
      <c r="D296" t="str">
        <f>IF(Cases!K296="Y","2018-11-10","")</f>
        <v/>
      </c>
      <c r="E296" s="5" t="str">
        <f>IF(Cases!C296="Q","BANKKÁRTYA ELSZ",IF(OR(Cases!C296="A",Cases!C296="E",Cases!C296="B",Cases!C296="K",Cases!C296="M"),CONCATENATE(IF(B296="EB",Accounts!B$7,""),IF(B296="EL",Accounts!B$8,""),IF(AND(B296="OA",Cases!B296="3"),Accounts!B$8,""),IF(AND(B296="OA",Cases!B296="Z"),Accounts!B$7,"")),CONCATENATE(IF(B296="EB",Accounts!B$9,""),IF(B296="EL",Accounts!B$10,""),IF(AND(B296="OA",Cases!B296="3"),Accounts!B$10,""),IF(AND(B296="OA",Cases!B296="Z"),Accounts!B$9,""))))</f>
        <v>Electra számlatípus-művelettípus EUR</v>
      </c>
      <c r="F296" s="5" t="str">
        <f>IF(Cases!C296="Q","0983731042101",IF(OR(Cases!C296="A",Cases!C296="E",Cases!C296="B",Cases!C296="K",Cases!C296="M"),CONCATENATE(IF(B296="EB",Accounts!C$7,""),IF(B296="EL",Accounts!C$8,""),IF(AND(B296="OA",Cases!B296="3"),Accounts!C$8,""),IF(AND(B296="OA",Cases!B296="Z"),Accounts!C$7,"")),CONCATENATE(IF(B296="EB",Accounts!C$9,""),IF(B296="EL",Accounts!C$10,""),IF(AND(B296="OA",Cases!B296="3"),Accounts!C$10,""),IF(AND(B296="OA",Cases!B296="Z"),Accounts!C$9,""))))</f>
        <v>00021018F0119</v>
      </c>
      <c r="G296" t="s">
        <v>17</v>
      </c>
      <c r="H296" s="5" t="str">
        <f t="shared" si="21"/>
        <v>Electra számlatípus-művelettípus EUR</v>
      </c>
      <c r="I296" t="s">
        <v>18</v>
      </c>
      <c r="J296" t="str">
        <f t="shared" si="22"/>
        <v>EBNGOA0000101295</v>
      </c>
      <c r="K296" t="str">
        <f t="shared" si="23"/>
        <v>EBNGOA0000101295</v>
      </c>
      <c r="L296" s="2" t="s">
        <v>22</v>
      </c>
      <c r="M296" s="2" t="str">
        <f>IF(OR(Cases!C296="A",Cases!C296="C",Cases!C296="G",Cases!C296="J",Cases!C296="O"),"DV","DA")</f>
        <v>DV</v>
      </c>
      <c r="N296" t="s">
        <v>1207</v>
      </c>
      <c r="O296" t="str">
        <f>IF(OR(Cases!C296="A",Cases!C296="B",Cases!C296="C",Cases!C296="E",Cases!C296="F",Cases!C296="I",Cases!C296="J",Cases!C296="K",Cases!C296="L",Cases!C296="Q"),"EUR","HUF")</f>
        <v>EUR</v>
      </c>
      <c r="P296" s="5" t="str">
        <f t="shared" si="24"/>
        <v>1.3</v>
      </c>
      <c r="Q296" t="str">
        <f>IF(Cases!I296="Y","INTC","")</f>
        <v>INTC</v>
      </c>
      <c r="R296" t="str">
        <f>IF(OR(Cases!C296="K",Cases!C296="L"),IF(M296="DA",Accounts!B$1,CONCATENATE(
IF(B296="EB",Accounts!D$1,""
),IF(B296="EL",Accounts!F$1,""
),IF(AND(B296="OA",Cases!B296="3"),Accounts!F$1,""
),IF(AND(B296="OA",Cases!B296="Z"),Accounts!D$1,""
)
)
),IF(OR(Cases!C296="B",Cases!C296="I",Cases!C296="O",Cases!C296="J",Cases!C296="H"),IF(M296="DA",Accounts!B$4,CONCATENATE(
IF(B296="EB",Accounts!D$4,""
),IF(B296="EL",Accounts!F$4,""
),IF(AND(B296="OA",Cases!B296="3"),Accounts!F$4,""
),IF(AND(B296="OA",Cases!B296="Z"),Accounts!D$4,""
)
)
),IF(OR(Cases!C296="D",Cases!C296="G",Cases!C296="O",Cases!C296="H",Cases!C296="M",AND(Cases!D296="I",Cases!C296="C"),AND(Cases!D296="I",Cases!C296="F")),IF(M296="DA",Accounts!B$3,CONCATENATE(
IF(B296="EB",Accounts!D$3,""
),IF(B296="EL",Accounts!F$3,""
),IF(AND(B296="OA",Cases!B296="3"),Accounts!F$3,""
),IF(AND(B296="OA",Cases!B296="Z"),Accounts!D$3,""
)
)
),IF(M296="DA",Accounts!B$12,CONCATENATE(
IF(B296="EB",Accounts!D$12,""
),IF(B296="EL",Accounts!F$12,""
),IF(AND(B296="OA",Cases!B296="3"),Accounts!F$12,""
),IF(AND(B296="OA",Cases!B296="Z"),Accounts!D$12,""
)
)
)
)
))</f>
        <v>Electra számlatípus-művelettípus EUR</v>
      </c>
      <c r="S296" t="str">
        <f>IF(OR(Cases!C296="K",Cases!C296="L"),IF(M296="DA",Accounts!C$1,CONCATENATE(
   IF(B296="EB",Accounts!E$1,""
   ),IF(B296="EL",Accounts!G$1,""
   ),IF(AND(B296="OA",Cases!B296="3"),Accounts!G$1,""
   ),IF(AND(B296="OA",Cases!B296="Z"),Accounts!E$1,""
   )
  )
 ),IF(OR(Cases!C296="B",Cases!C296="I",Cases!C296="O",Cases!C296="J",Cases!C296="H"),IF(M296="DA",Accounts!C$4,CONCATENATE(
   IF(B296="EB",Accounts!E$4,""
   ),IF(B296="EL",Accounts!G$4,""
   ),IF(AND(B296="OA",Cases!B296="3"),Accounts!G$4,""
   ),IF(AND(B296="OA",Cases!B296="Z"),Accounts!E$4,""
   )
  )
 ),IF(OR(Cases!C296="D",Cases!C296="G",Cases!C296="O",Cases!C296="H",Cases!C296="M",AND(Cases!D296="I",Cases!C296="C"),AND(Cases!D296="I",Cases!C296="F")),IF(M296="DA",Accounts!C$3,CONCATENATE(
   IF(B296="EB",Accounts!E$3,""
   ),IF(B296="EL",Accounts!G$3,""
   ),IF(AND(B296="OA",Cases!B296="3"),Accounts!G$3,""
   ),IF(AND(B296="OA",Cases!B296="Z"),Accounts!E$3,""
   )
  )
 ),IF(M296="DA",Accounts!C$12,CONCATENATE(
   IF(B296="EB",Accounts!E$12,""
   ),IF(B296="EL",Accounts!G$12,""
   ),IF(AND(B296="OA",Cases!B296="3"),Accounts!G$12,""
   ),IF(AND(B296="OA",Cases!B296="Z"),Accounts!E$12,""
   )
  )
 )
)
))</f>
        <v>HU05104000234948495670481243</v>
      </c>
      <c r="T296" t="str">
        <f>IF(Cases!F296="SHA","SLEV",IF(Cases!F296="OUR","DEBT",IF(Cases!F296="BEN","CRED","")))</f>
        <v/>
      </c>
      <c r="U296" s="5" t="str">
        <f>IF(Cases!H296="N","Instrukciók","")</f>
        <v/>
      </c>
      <c r="V296" s="5" t="str">
        <f>IF(Cases!E296="I","URGP","")</f>
        <v/>
      </c>
      <c r="W296" t="str">
        <f>Cases!L296</f>
        <v>Közl-047 -OpenApi Vállalati-KötelezettSzla FCY-FCY-EQ átvezetés-InterCompany-EgyediÁrf/NonSTP-KöltsVis Nincs</v>
      </c>
    </row>
    <row r="297" spans="1:23" x14ac:dyDescent="0.3">
      <c r="A297" t="str">
        <f>CONCATENATE(IF(B297="EB",CONCATENATE(IF(Cases!B297&lt;&gt;"7","EBNG","EBNL"),TEXT(Refszámok!$B$1+ROW()-2,"000000000000")),""),IF(B297="EL",CONCATENATE("E",TEXT(Refszámok!$B$2+ROW()-2,"0000000000"),"00001"),""),IF(B297="OA",CONCATENATE("EBNGOA",TEXT(Refszámok!$B$3+ROW()-2,"0000000000")),""))</f>
        <v>EBNGOA0000101296</v>
      </c>
      <c r="B297" t="str">
        <f>CONCATENATE(IF(Cases!B297="E","EL",""),IF(Cases!B297="B","EB",""),IF(Cases!B297="Q","EB",""),IF(Cases!B297="7","EB",""),IF(Cases!B297="Z","OA",""),IF(Cases!B297="3","OA",""))</f>
        <v>OA</v>
      </c>
      <c r="C297" t="str">
        <f t="shared" si="20"/>
        <v>EBNGOA0000101296</v>
      </c>
      <c r="D297" t="str">
        <f>IF(Cases!K297="Y","2018-11-10","")</f>
        <v/>
      </c>
      <c r="E297" s="5" t="str">
        <f>IF(Cases!C297="Q","BANKKÁRTYA ELSZ",IF(OR(Cases!C297="A",Cases!C297="E",Cases!C297="B",Cases!C297="K",Cases!C297="M"),CONCATENATE(IF(B297="EB",Accounts!B$7,""),IF(B297="EL",Accounts!B$8,""),IF(AND(B297="OA",Cases!B297="3"),Accounts!B$8,""),IF(AND(B297="OA",Cases!B297="Z"),Accounts!B$7,"")),CONCATENATE(IF(B297="EB",Accounts!B$9,""),IF(B297="EL",Accounts!B$10,""),IF(AND(B297="OA",Cases!B297="3"),Accounts!B$10,""),IF(AND(B297="OA",Cases!B297="Z"),Accounts!B$9,""))))</f>
        <v>Electra számlatípus-művelettípus EUR</v>
      </c>
      <c r="F297" s="5" t="str">
        <f>IF(Cases!C297="Q","0983731042101",IF(OR(Cases!C297="A",Cases!C297="E",Cases!C297="B",Cases!C297="K",Cases!C297="M"),CONCATENATE(IF(B297="EB",Accounts!C$7,""),IF(B297="EL",Accounts!C$8,""),IF(AND(B297="OA",Cases!B297="3"),Accounts!C$8,""),IF(AND(B297="OA",Cases!B297="Z"),Accounts!C$7,"")),CONCATENATE(IF(B297="EB",Accounts!C$9,""),IF(B297="EL",Accounts!C$10,""),IF(AND(B297="OA",Cases!B297="3"),Accounts!C$10,""),IF(AND(B297="OA",Cases!B297="Z"),Accounts!C$9,""))))</f>
        <v>00021018F0119</v>
      </c>
      <c r="G297" t="s">
        <v>17</v>
      </c>
      <c r="H297" s="5" t="str">
        <f t="shared" si="21"/>
        <v>Electra számlatípus-művelettípus EUR</v>
      </c>
      <c r="I297" t="s">
        <v>18</v>
      </c>
      <c r="J297" t="str">
        <f t="shared" si="22"/>
        <v>EBNGOA0000101296</v>
      </c>
      <c r="K297" t="str">
        <f t="shared" si="23"/>
        <v>EBNGOA0000101296</v>
      </c>
      <c r="L297" s="2" t="s">
        <v>22</v>
      </c>
      <c r="M297" s="2" t="str">
        <f>IF(OR(Cases!C297="A",Cases!C297="C",Cases!C297="G",Cases!C297="J",Cases!C297="O"),"DV","DA")</f>
        <v>DA</v>
      </c>
      <c r="N297" t="s">
        <v>1207</v>
      </c>
      <c r="O297" t="str">
        <f>IF(OR(Cases!C297="A",Cases!C297="B",Cases!C297="C",Cases!C297="E",Cases!C297="F",Cases!C297="I",Cases!C297="J",Cases!C297="K",Cases!C297="L",Cases!C297="Q"),"EUR","HUF")</f>
        <v>EUR</v>
      </c>
      <c r="P297" s="5" t="str">
        <f t="shared" si="24"/>
        <v>1.3</v>
      </c>
      <c r="Q297" t="str">
        <f>IF(Cases!I297="Y","INTC","")</f>
        <v/>
      </c>
      <c r="R297" t="str">
        <f>IF(OR(Cases!C297="K",Cases!C297="L"),IF(M297="DA",Accounts!B$1,CONCATENATE(
IF(B297="EB",Accounts!D$1,""
),IF(B297="EL",Accounts!F$1,""
),IF(AND(B297="OA",Cases!B297="3"),Accounts!F$1,""
),IF(AND(B297="OA",Cases!B297="Z"),Accounts!D$1,""
)
)
),IF(OR(Cases!C297="B",Cases!C297="I",Cases!C297="O",Cases!C297="J",Cases!C297="H"),IF(M297="DA",Accounts!B$4,CONCATENATE(
IF(B297="EB",Accounts!D$4,""
),IF(B297="EL",Accounts!F$4,""
),IF(AND(B297="OA",Cases!B297="3"),Accounts!F$4,""
),IF(AND(B297="OA",Cases!B297="Z"),Accounts!D$4,""
)
)
),IF(OR(Cases!C297="D",Cases!C297="G",Cases!C297="O",Cases!C297="H",Cases!C297="M",AND(Cases!D297="I",Cases!C297="C"),AND(Cases!D297="I",Cases!C297="F")),IF(M297="DA",Accounts!B$3,CONCATENATE(
IF(B297="EB",Accounts!D$3,""
),IF(B297="EL",Accounts!F$3,""
),IF(AND(B297="OA",Cases!B297="3"),Accounts!F$3,""
),IF(AND(B297="OA",Cases!B297="Z"),Accounts!D$3,""
)
)
),IF(M297="DA",Accounts!B$12,CONCATENATE(
IF(B297="EB",Accounts!D$12,""
),IF(B297="EL",Accounts!F$12,""
),IF(AND(B297="OA",Cases!B297="3"),Accounts!F$12,""
),IF(AND(B297="OA",Cases!B297="Z"),Accounts!D$12,""
)
)
)
)
))</f>
        <v>SZIKSZAI TAMARA EUR</v>
      </c>
      <c r="S297" t="str">
        <f>IF(OR(Cases!C297="K",Cases!C297="L"),IF(M297="DA",Accounts!C$1,CONCATENATE(
   IF(B297="EB",Accounts!E$1,""
   ),IF(B297="EL",Accounts!G$1,""
   ),IF(AND(B297="OA",Cases!B297="3"),Accounts!G$1,""
   ),IF(AND(B297="OA",Cases!B297="Z"),Accounts!E$1,""
   )
  )
 ),IF(OR(Cases!C297="B",Cases!C297="I",Cases!C297="O",Cases!C297="J",Cases!C297="H"),IF(M297="DA",Accounts!C$4,CONCATENATE(
   IF(B297="EB",Accounts!E$4,""
   ),IF(B297="EL",Accounts!G$4,""
   ),IF(AND(B297="OA",Cases!B297="3"),Accounts!G$4,""
   ),IF(AND(B297="OA",Cases!B297="Z"),Accounts!E$4,""
   )
  )
 ),IF(OR(Cases!C297="D",Cases!C297="G",Cases!C297="O",Cases!C297="H",Cases!C297="M",AND(Cases!D297="I",Cases!C297="C"),AND(Cases!D297="I",Cases!C297="F")),IF(M297="DA",Accounts!C$3,CONCATENATE(
   IF(B297="EB",Accounts!E$3,""
   ),IF(B297="EL",Accounts!G$3,""
   ),IF(AND(B297="OA",Cases!B297="3"),Accounts!G$3,""
   ),IF(AND(B297="OA",Cases!B297="Z"),Accounts!E$3,""
   )
  )
 ),IF(M297="DA",Accounts!C$12,CONCATENATE(
   IF(B297="EB",Accounts!E$12,""
   ),IF(B297="EL",Accounts!G$12,""
   ),IF(AND(B297="OA",Cases!B297="3"),Accounts!G$12,""
   ),IF(AND(B297="OA",Cases!B297="Z"),Accounts!E$12,""
   )
  )
 )
)
))</f>
        <v>HU46104000237157565454551017</v>
      </c>
      <c r="T297" t="str">
        <f>IF(Cases!F297="SHA","SLEV",IF(Cases!F297="OUR","DEBT",IF(Cases!F297="BEN","CRED","")))</f>
        <v/>
      </c>
      <c r="U297" s="5" t="str">
        <f>IF(Cases!H297="N","Instrukciók","")</f>
        <v/>
      </c>
      <c r="V297" s="5" t="str">
        <f>IF(Cases!E297="I","URGP","")</f>
        <v>URGP</v>
      </c>
      <c r="W297" t="str">
        <f>Cases!L297</f>
        <v>Közl-048 -OpenApi Vállalati-KötelezettSzla FCY-FCY-EQ átutalás-Sürgős/AzonKonv-EgyediÁrf/NonSTP-KöltsVis Nincs</v>
      </c>
    </row>
    <row r="298" spans="1:23" x14ac:dyDescent="0.3">
      <c r="A298" t="str">
        <f>CONCATENATE(IF(B298="EB",CONCATENATE(IF(Cases!B298&lt;&gt;"7","EBNG","EBNL"),TEXT(Refszámok!$B$1+ROW()-2,"000000000000")),""),IF(B298="EL",CONCATENATE("E",TEXT(Refszámok!$B$2+ROW()-2,"0000000000"),"00001"),""),IF(B298="OA",CONCATENATE("EBNGOA",TEXT(Refszámok!$B$3+ROW()-2,"0000000000")),""))</f>
        <v>EBNGOA0000101297</v>
      </c>
      <c r="B298" t="str">
        <f>CONCATENATE(IF(Cases!B298="E","EL",""),IF(Cases!B298="B","EB",""),IF(Cases!B298="Q","EB",""),IF(Cases!B298="7","EB",""),IF(Cases!B298="Z","OA",""),IF(Cases!B298="3","OA",""))</f>
        <v>OA</v>
      </c>
      <c r="C298" t="str">
        <f t="shared" si="20"/>
        <v>EBNGOA0000101297</v>
      </c>
      <c r="D298" t="str">
        <f>IF(Cases!K298="Y","2018-11-10","")</f>
        <v/>
      </c>
      <c r="E298" s="5" t="str">
        <f>IF(Cases!C298="Q","BANKKÁRTYA ELSZ",IF(OR(Cases!C298="A",Cases!C298="E",Cases!C298="B",Cases!C298="K",Cases!C298="M"),CONCATENATE(IF(B298="EB",Accounts!B$7,""),IF(B298="EL",Accounts!B$8,""),IF(AND(B298="OA",Cases!B298="3"),Accounts!B$8,""),IF(AND(B298="OA",Cases!B298="Z"),Accounts!B$7,"")),CONCATENATE(IF(B298="EB",Accounts!B$9,""),IF(B298="EL",Accounts!B$10,""),IF(AND(B298="OA",Cases!B298="3"),Accounts!B$10,""),IF(AND(B298="OA",Cases!B298="Z"),Accounts!B$9,""))))</f>
        <v>Electra számlatípus-művelettípus EUR</v>
      </c>
      <c r="F298" s="5" t="str">
        <f>IF(Cases!C298="Q","0983731042101",IF(OR(Cases!C298="A",Cases!C298="E",Cases!C298="B",Cases!C298="K",Cases!C298="M"),CONCATENATE(IF(B298="EB",Accounts!C$7,""),IF(B298="EL",Accounts!C$8,""),IF(AND(B298="OA",Cases!B298="3"),Accounts!C$8,""),IF(AND(B298="OA",Cases!B298="Z"),Accounts!C$7,"")),CONCATENATE(IF(B298="EB",Accounts!C$9,""),IF(B298="EL",Accounts!C$10,""),IF(AND(B298="OA",Cases!B298="3"),Accounts!C$10,""),IF(AND(B298="OA",Cases!B298="Z"),Accounts!C$9,""))))</f>
        <v>00021018F0119</v>
      </c>
      <c r="G298" t="s">
        <v>17</v>
      </c>
      <c r="H298" s="5" t="str">
        <f t="shared" si="21"/>
        <v>Electra számlatípus-művelettípus EUR</v>
      </c>
      <c r="I298" t="s">
        <v>18</v>
      </c>
      <c r="J298" t="str">
        <f t="shared" si="22"/>
        <v>EBNGOA0000101297</v>
      </c>
      <c r="K298" t="str">
        <f t="shared" si="23"/>
        <v>EBNGOA0000101297</v>
      </c>
      <c r="L298" s="2" t="s">
        <v>22</v>
      </c>
      <c r="M298" s="2" t="str">
        <f>IF(OR(Cases!C298="A",Cases!C298="C",Cases!C298="G",Cases!C298="J",Cases!C298="O"),"DV","DA")</f>
        <v>DA</v>
      </c>
      <c r="N298" t="s">
        <v>1207</v>
      </c>
      <c r="O298" t="str">
        <f>IF(OR(Cases!C298="A",Cases!C298="B",Cases!C298="C",Cases!C298="E",Cases!C298="F",Cases!C298="I",Cases!C298="J",Cases!C298="K",Cases!C298="L",Cases!C298="Q"),"EUR","HUF")</f>
        <v>EUR</v>
      </c>
      <c r="P298" s="5" t="str">
        <f t="shared" si="24"/>
        <v>1.3</v>
      </c>
      <c r="Q298" t="str">
        <f>IF(Cases!I298="Y","INTC","")</f>
        <v/>
      </c>
      <c r="R298" t="str">
        <f>IF(OR(Cases!C298="K",Cases!C298="L"),IF(M298="DA",Accounts!B$1,CONCATENATE(
IF(B298="EB",Accounts!D$1,""
),IF(B298="EL",Accounts!F$1,""
),IF(AND(B298="OA",Cases!B298="3"),Accounts!F$1,""
),IF(AND(B298="OA",Cases!B298="Z"),Accounts!D$1,""
)
)
),IF(OR(Cases!C298="B",Cases!C298="I",Cases!C298="O",Cases!C298="J",Cases!C298="H"),IF(M298="DA",Accounts!B$4,CONCATENATE(
IF(B298="EB",Accounts!D$4,""
),IF(B298="EL",Accounts!F$4,""
),IF(AND(B298="OA",Cases!B298="3"),Accounts!F$4,""
),IF(AND(B298="OA",Cases!B298="Z"),Accounts!D$4,""
)
)
),IF(OR(Cases!C298="D",Cases!C298="G",Cases!C298="O",Cases!C298="H",Cases!C298="M",AND(Cases!D298="I",Cases!C298="C"),AND(Cases!D298="I",Cases!C298="F")),IF(M298="DA",Accounts!B$3,CONCATENATE(
IF(B298="EB",Accounts!D$3,""
),IF(B298="EL",Accounts!F$3,""
),IF(AND(B298="OA",Cases!B298="3"),Accounts!F$3,""
),IF(AND(B298="OA",Cases!B298="Z"),Accounts!D$3,""
)
)
),IF(M298="DA",Accounts!B$12,CONCATENATE(
IF(B298="EB",Accounts!D$12,""
),IF(B298="EL",Accounts!F$12,""
),IF(AND(B298="OA",Cases!B298="3"),Accounts!F$12,""
),IF(AND(B298="OA",Cases!B298="Z"),Accounts!D$12,""
)
)
)
)
))</f>
        <v>SZIKSZAI TAMARA EUR</v>
      </c>
      <c r="S298" t="str">
        <f>IF(OR(Cases!C298="K",Cases!C298="L"),IF(M298="DA",Accounts!C$1,CONCATENATE(
   IF(B298="EB",Accounts!E$1,""
   ),IF(B298="EL",Accounts!G$1,""
   ),IF(AND(B298="OA",Cases!B298="3"),Accounts!G$1,""
   ),IF(AND(B298="OA",Cases!B298="Z"),Accounts!E$1,""
   )
  )
 ),IF(OR(Cases!C298="B",Cases!C298="I",Cases!C298="O",Cases!C298="J",Cases!C298="H"),IF(M298="DA",Accounts!C$4,CONCATENATE(
   IF(B298="EB",Accounts!E$4,""
   ),IF(B298="EL",Accounts!G$4,""
   ),IF(AND(B298="OA",Cases!B298="3"),Accounts!G$4,""
   ),IF(AND(B298="OA",Cases!B298="Z"),Accounts!E$4,""
   )
  )
 ),IF(OR(Cases!C298="D",Cases!C298="G",Cases!C298="O",Cases!C298="H",Cases!C298="M",AND(Cases!D298="I",Cases!C298="C"),AND(Cases!D298="I",Cases!C298="F")),IF(M298="DA",Accounts!C$3,CONCATENATE(
   IF(B298="EB",Accounts!E$3,""
   ),IF(B298="EL",Accounts!G$3,""
   ),IF(AND(B298="OA",Cases!B298="3"),Accounts!G$3,""
   ),IF(AND(B298="OA",Cases!B298="Z"),Accounts!E$3,""
   )
  )
 ),IF(M298="DA",Accounts!C$12,CONCATENATE(
   IF(B298="EB",Accounts!E$12,""
   ),IF(B298="EL",Accounts!G$12,""
   ),IF(AND(B298="OA",Cases!B298="3"),Accounts!G$12,""
   ),IF(AND(B298="OA",Cases!B298="Z"),Accounts!E$12,""
   )
  )
 )
)
))</f>
        <v>HU46104000237157565454551017</v>
      </c>
      <c r="T298" t="str">
        <f>IF(Cases!F298="SHA","SLEV",IF(Cases!F298="OUR","DEBT",IF(Cases!F298="BEN","CRED","")))</f>
        <v/>
      </c>
      <c r="U298" s="5" t="str">
        <f>IF(Cases!H298="N","Instrukciók","")</f>
        <v/>
      </c>
      <c r="V298" s="5" t="str">
        <f>IF(Cases!E298="I","URGP","")</f>
        <v/>
      </c>
      <c r="W298" t="str">
        <f>Cases!L298</f>
        <v>Közl-048 -OpenApi Vállalati-KötelezettSzla FCY-FCY-EQ átutalás-EgyediÁrf/NonSTP-KöltsVis Nincs</v>
      </c>
    </row>
    <row r="299" spans="1:23" x14ac:dyDescent="0.3">
      <c r="A299" t="str">
        <f>CONCATENATE(IF(B299="EB",CONCATENATE(IF(Cases!B299&lt;&gt;"7","EBNG","EBNL"),TEXT(Refszámok!$B$1+ROW()-2,"000000000000")),""),IF(B299="EL",CONCATENATE("E",TEXT(Refszámok!$B$2+ROW()-2,"0000000000"),"00001"),""),IF(B299="OA",CONCATENATE("EBNGOA",TEXT(Refszámok!$B$3+ROW()-2,"0000000000")),""))</f>
        <v>EBNGOA0000101298</v>
      </c>
      <c r="B299" t="str">
        <f>CONCATENATE(IF(Cases!B299="E","EL",""),IF(Cases!B299="B","EB",""),IF(Cases!B299="Q","EB",""),IF(Cases!B299="7","EB",""),IF(Cases!B299="Z","OA",""),IF(Cases!B299="3","OA",""))</f>
        <v>OA</v>
      </c>
      <c r="C299" t="str">
        <f t="shared" si="20"/>
        <v>EBNGOA0000101298</v>
      </c>
      <c r="D299" t="str">
        <f>IF(Cases!K299="Y","2018-11-10","")</f>
        <v/>
      </c>
      <c r="E299" s="5" t="str">
        <f>IF(Cases!C299="Q","BANKKÁRTYA ELSZ",IF(OR(Cases!C299="A",Cases!C299="E",Cases!C299="B",Cases!C299="K",Cases!C299="M"),CONCATENATE(IF(B299="EB",Accounts!B$7,""),IF(B299="EL",Accounts!B$8,""),IF(AND(B299="OA",Cases!B299="3"),Accounts!B$8,""),IF(AND(B299="OA",Cases!B299="Z"),Accounts!B$7,"")),CONCATENATE(IF(B299="EB",Accounts!B$9,""),IF(B299="EL",Accounts!B$10,""),IF(AND(B299="OA",Cases!B299="3"),Accounts!B$10,""),IF(AND(B299="OA",Cases!B299="Z"),Accounts!B$9,""))))</f>
        <v>Electra számlatípus-művelettípus EUR</v>
      </c>
      <c r="F299" s="5" t="str">
        <f>IF(Cases!C299="Q","0983731042101",IF(OR(Cases!C299="A",Cases!C299="E",Cases!C299="B",Cases!C299="K",Cases!C299="M"),CONCATENATE(IF(B299="EB",Accounts!C$7,""),IF(B299="EL",Accounts!C$8,""),IF(AND(B299="OA",Cases!B299="3"),Accounts!C$8,""),IF(AND(B299="OA",Cases!B299="Z"),Accounts!C$7,"")),CONCATENATE(IF(B299="EB",Accounts!C$9,""),IF(B299="EL",Accounts!C$10,""),IF(AND(B299="OA",Cases!B299="3"),Accounts!C$10,""),IF(AND(B299="OA",Cases!B299="Z"),Accounts!C$9,""))))</f>
        <v>00021018F0119</v>
      </c>
      <c r="G299" t="s">
        <v>17</v>
      </c>
      <c r="H299" s="5" t="str">
        <f t="shared" si="21"/>
        <v>Electra számlatípus-művelettípus EUR</v>
      </c>
      <c r="I299" t="s">
        <v>18</v>
      </c>
      <c r="J299" t="str">
        <f t="shared" si="22"/>
        <v>EBNGOA0000101298</v>
      </c>
      <c r="K299" t="str">
        <f t="shared" si="23"/>
        <v>EBNGOA0000101298</v>
      </c>
      <c r="L299" s="2" t="s">
        <v>22</v>
      </c>
      <c r="M299" s="2" t="str">
        <f>IF(OR(Cases!C299="A",Cases!C299="C",Cases!C299="G",Cases!C299="J",Cases!C299="O"),"DV","DA")</f>
        <v>DA</v>
      </c>
      <c r="N299" t="s">
        <v>1207</v>
      </c>
      <c r="O299" t="str">
        <f>IF(OR(Cases!C299="A",Cases!C299="B",Cases!C299="C",Cases!C299="E",Cases!C299="F",Cases!C299="I",Cases!C299="J",Cases!C299="K",Cases!C299="L",Cases!C299="Q"),"EUR","HUF")</f>
        <v>HUF</v>
      </c>
      <c r="P299" s="5" t="str">
        <f t="shared" si="24"/>
        <v>2</v>
      </c>
      <c r="Q299" t="str">
        <f>IF(Cases!I299="Y","INTC","")</f>
        <v/>
      </c>
      <c r="R299" t="str">
        <f>IF(OR(Cases!C299="K",Cases!C299="L"),IF(M299="DA",Accounts!B$1,CONCATENATE(
IF(B299="EB",Accounts!D$1,""
),IF(B299="EL",Accounts!F$1,""
),IF(AND(B299="OA",Cases!B299="3"),Accounts!F$1,""
),IF(AND(B299="OA",Cases!B299="Z"),Accounts!D$1,""
)
)
),IF(OR(Cases!C299="B",Cases!C299="I",Cases!C299="O",Cases!C299="J",Cases!C299="H"),IF(M299="DA",Accounts!B$4,CONCATENATE(
IF(B299="EB",Accounts!D$4,""
),IF(B299="EL",Accounts!F$4,""
),IF(AND(B299="OA",Cases!B299="3"),Accounts!F$4,""
),IF(AND(B299="OA",Cases!B299="Z"),Accounts!D$4,""
)
)
),IF(OR(Cases!C299="D",Cases!C299="G",Cases!C299="O",Cases!C299="H",Cases!C299="M",AND(Cases!D299="I",Cases!C299="C"),AND(Cases!D299="I",Cases!C299="F")),IF(M299="DA",Accounts!B$3,CONCATENATE(
IF(B299="EB",Accounts!D$3,""
),IF(B299="EL",Accounts!F$3,""
),IF(AND(B299="OA",Cases!B299="3"),Accounts!F$3,""
),IF(AND(B299="OA",Cases!B299="Z"),Accounts!D$3,""
)
)
),IF(M299="DA",Accounts!B$12,CONCATENATE(
IF(B299="EB",Accounts!D$12,""
),IF(B299="EL",Accounts!F$12,""
),IF(AND(B299="OA",Cases!B299="3"),Accounts!F$12,""
),IF(AND(B299="OA",Cases!B299="Z"),Accounts!D$12,""
)
)
)
)
))</f>
        <v>SZIKSZAI TAMARA</v>
      </c>
      <c r="S299" t="str">
        <f>IF(OR(Cases!C299="K",Cases!C299="L"),IF(M299="DA",Accounts!C$1,CONCATENATE(
   IF(B299="EB",Accounts!E$1,""
   ),IF(B299="EL",Accounts!G$1,""
   ),IF(AND(B299="OA",Cases!B299="3"),Accounts!G$1,""
   ),IF(AND(B299="OA",Cases!B299="Z"),Accounts!E$1,""
   )
  )
 ),IF(OR(Cases!C299="B",Cases!C299="I",Cases!C299="O",Cases!C299="J",Cases!C299="H"),IF(M299="DA",Accounts!C$4,CONCATENATE(
   IF(B299="EB",Accounts!E$4,""
   ),IF(B299="EL",Accounts!G$4,""
   ),IF(AND(B299="OA",Cases!B299="3"),Accounts!G$4,""
   ),IF(AND(B299="OA",Cases!B299="Z"),Accounts!E$4,""
   )
  )
 ),IF(OR(Cases!C299="D",Cases!C299="G",Cases!C299="O",Cases!C299="H",Cases!C299="M",AND(Cases!D299="I",Cases!C299="C"),AND(Cases!D299="I",Cases!C299="F")),IF(M299="DA",Accounts!C$3,CONCATENATE(
   IF(B299="EB",Accounts!E$3,""
   ),IF(B299="EL",Accounts!G$3,""
   ),IF(AND(B299="OA",Cases!B299="3"),Accounts!G$3,""
   ),IF(AND(B299="OA",Cases!B299="Z"),Accounts!E$3,""
   )
  )
 ),IF(M299="DA",Accounts!C$12,CONCATENATE(
   IF(B299="EB",Accounts!E$12,""
   ),IF(B299="EL",Accounts!G$12,""
   ),IF(AND(B299="OA",Cases!B299="3"),Accounts!G$12,""
   ),IF(AND(B299="OA",Cases!B299="Z"),Accounts!E$12,""
   )
  )
 )
)
))</f>
        <v>HU20104000237157565454551000</v>
      </c>
      <c r="T299" t="str">
        <f>IF(Cases!F299="SHA","SLEV",IF(Cases!F299="OUR","DEBT",IF(Cases!F299="BEN","CRED","")))</f>
        <v/>
      </c>
      <c r="U299" s="5" t="str">
        <f>IF(Cases!H299="N","Instrukciók","")</f>
        <v/>
      </c>
      <c r="V299" s="5" t="str">
        <f>IF(Cases!E299="I","URGP","")</f>
        <v>URGP</v>
      </c>
      <c r="W299" t="str">
        <f>Cases!L299</f>
        <v>Közl-064 -Forint konverziós-OpenApi Vállalati-KötelezettSzla FCY-HUF-EQ átutalás-Konverziós-Sürgős/AzonKonv-EgyediÁrf/NonSTP-KöltsVis Nincs</v>
      </c>
    </row>
    <row r="300" spans="1:23" x14ac:dyDescent="0.3">
      <c r="A300" t="str">
        <f>CONCATENATE(IF(B300="EB",CONCATENATE(IF(Cases!B300&lt;&gt;"7","EBNG","EBNL"),TEXT(Refszámok!$B$1+ROW()-2,"000000000000")),""),IF(B300="EL",CONCATENATE("E",TEXT(Refszámok!$B$2+ROW()-2,"0000000000"),"00001"),""),IF(B300="OA",CONCATENATE("EBNGOA",TEXT(Refszámok!$B$3+ROW()-2,"0000000000")),""))</f>
        <v>EBNGOA0000101299</v>
      </c>
      <c r="B300" t="str">
        <f>CONCATENATE(IF(Cases!B300="E","EL",""),IF(Cases!B300="B","EB",""),IF(Cases!B300="Q","EB",""),IF(Cases!B300="7","EB",""),IF(Cases!B300="Z","OA",""),IF(Cases!B300="3","OA",""))</f>
        <v>OA</v>
      </c>
      <c r="C300" t="str">
        <f t="shared" si="20"/>
        <v>EBNGOA0000101299</v>
      </c>
      <c r="D300" t="str">
        <f>IF(Cases!K300="Y","2018-11-10","")</f>
        <v/>
      </c>
      <c r="E300" s="5" t="str">
        <f>IF(Cases!C300="Q","BANKKÁRTYA ELSZ",IF(OR(Cases!C300="A",Cases!C300="E",Cases!C300="B",Cases!C300="K",Cases!C300="M"),CONCATENATE(IF(B300="EB",Accounts!B$7,""),IF(B300="EL",Accounts!B$8,""),IF(AND(B300="OA",Cases!B300="3"),Accounts!B$8,""),IF(AND(B300="OA",Cases!B300="Z"),Accounts!B$7,"")),CONCATENATE(IF(B300="EB",Accounts!B$9,""),IF(B300="EL",Accounts!B$10,""),IF(AND(B300="OA",Cases!B300="3"),Accounts!B$10,""),IF(AND(B300="OA",Cases!B300="Z"),Accounts!B$9,""))))</f>
        <v>Electra számlatípus-művelettípus EUR</v>
      </c>
      <c r="F300" s="5" t="str">
        <f>IF(Cases!C300="Q","0983731042101",IF(OR(Cases!C300="A",Cases!C300="E",Cases!C300="B",Cases!C300="K",Cases!C300="M"),CONCATENATE(IF(B300="EB",Accounts!C$7,""),IF(B300="EL",Accounts!C$8,""),IF(AND(B300="OA",Cases!B300="3"),Accounts!C$8,""),IF(AND(B300="OA",Cases!B300="Z"),Accounts!C$7,"")),CONCATENATE(IF(B300="EB",Accounts!C$9,""),IF(B300="EL",Accounts!C$10,""),IF(AND(B300="OA",Cases!B300="3"),Accounts!C$10,""),IF(AND(B300="OA",Cases!B300="Z"),Accounts!C$9,""))))</f>
        <v>00021018F0119</v>
      </c>
      <c r="G300" t="s">
        <v>17</v>
      </c>
      <c r="H300" s="5" t="str">
        <f t="shared" si="21"/>
        <v>Electra számlatípus-művelettípus EUR</v>
      </c>
      <c r="I300" t="s">
        <v>18</v>
      </c>
      <c r="J300" t="str">
        <f t="shared" si="22"/>
        <v>EBNGOA0000101299</v>
      </c>
      <c r="K300" t="str">
        <f t="shared" si="23"/>
        <v>EBNGOA0000101299</v>
      </c>
      <c r="L300" s="2" t="s">
        <v>22</v>
      </c>
      <c r="M300" s="2" t="str">
        <f>IF(OR(Cases!C300="A",Cases!C300="C",Cases!C300="G",Cases!C300="J",Cases!C300="O"),"DV","DA")</f>
        <v>DA</v>
      </c>
      <c r="N300" t="s">
        <v>1207</v>
      </c>
      <c r="O300" t="str">
        <f>IF(OR(Cases!C300="A",Cases!C300="B",Cases!C300="C",Cases!C300="E",Cases!C300="F",Cases!C300="I",Cases!C300="J",Cases!C300="K",Cases!C300="L",Cases!C300="Q"),"EUR","HUF")</f>
        <v>HUF</v>
      </c>
      <c r="P300" s="5" t="str">
        <f t="shared" si="24"/>
        <v>2</v>
      </c>
      <c r="Q300" t="str">
        <f>IF(Cases!I300="Y","INTC","")</f>
        <v/>
      </c>
      <c r="R300" t="str">
        <f>IF(OR(Cases!C300="K",Cases!C300="L"),IF(M300="DA",Accounts!B$1,CONCATENATE(
IF(B300="EB",Accounts!D$1,""
),IF(B300="EL",Accounts!F$1,""
),IF(AND(B300="OA",Cases!B300="3"),Accounts!F$1,""
),IF(AND(B300="OA",Cases!B300="Z"),Accounts!D$1,""
)
)
),IF(OR(Cases!C300="B",Cases!C300="I",Cases!C300="O",Cases!C300="J",Cases!C300="H"),IF(M300="DA",Accounts!B$4,CONCATENATE(
IF(B300="EB",Accounts!D$4,""
),IF(B300="EL",Accounts!F$4,""
),IF(AND(B300="OA",Cases!B300="3"),Accounts!F$4,""
),IF(AND(B300="OA",Cases!B300="Z"),Accounts!D$4,""
)
)
),IF(OR(Cases!C300="D",Cases!C300="G",Cases!C300="O",Cases!C300="H",Cases!C300="M",AND(Cases!D300="I",Cases!C300="C"),AND(Cases!D300="I",Cases!C300="F")),IF(M300="DA",Accounts!B$3,CONCATENATE(
IF(B300="EB",Accounts!D$3,""
),IF(B300="EL",Accounts!F$3,""
),IF(AND(B300="OA",Cases!B300="3"),Accounts!F$3,""
),IF(AND(B300="OA",Cases!B300="Z"),Accounts!D$3,""
)
)
),IF(M300="DA",Accounts!B$12,CONCATENATE(
IF(B300="EB",Accounts!D$12,""
),IF(B300="EL",Accounts!F$12,""
),IF(AND(B300="OA",Cases!B300="3"),Accounts!F$12,""
),IF(AND(B300="OA",Cases!B300="Z"),Accounts!D$12,""
)
)
)
)
))</f>
        <v>SZIKSZAI TAMARA</v>
      </c>
      <c r="S300" t="str">
        <f>IF(OR(Cases!C300="K",Cases!C300="L"),IF(M300="DA",Accounts!C$1,CONCATENATE(
   IF(B300="EB",Accounts!E$1,""
   ),IF(B300="EL",Accounts!G$1,""
   ),IF(AND(B300="OA",Cases!B300="3"),Accounts!G$1,""
   ),IF(AND(B300="OA",Cases!B300="Z"),Accounts!E$1,""
   )
  )
 ),IF(OR(Cases!C300="B",Cases!C300="I",Cases!C300="O",Cases!C300="J",Cases!C300="H"),IF(M300="DA",Accounts!C$4,CONCATENATE(
   IF(B300="EB",Accounts!E$4,""
   ),IF(B300="EL",Accounts!G$4,""
   ),IF(AND(B300="OA",Cases!B300="3"),Accounts!G$4,""
   ),IF(AND(B300="OA",Cases!B300="Z"),Accounts!E$4,""
   )
  )
 ),IF(OR(Cases!C300="D",Cases!C300="G",Cases!C300="O",Cases!C300="H",Cases!C300="M",AND(Cases!D300="I",Cases!C300="C"),AND(Cases!D300="I",Cases!C300="F")),IF(M300="DA",Accounts!C$3,CONCATENATE(
   IF(B300="EB",Accounts!E$3,""
   ),IF(B300="EL",Accounts!G$3,""
   ),IF(AND(B300="OA",Cases!B300="3"),Accounts!G$3,""
   ),IF(AND(B300="OA",Cases!B300="Z"),Accounts!E$3,""
   )
  )
 ),IF(M300="DA",Accounts!C$12,CONCATENATE(
   IF(B300="EB",Accounts!E$12,""
   ),IF(B300="EL",Accounts!G$12,""
   ),IF(AND(B300="OA",Cases!B300="3"),Accounts!G$12,""
   ),IF(AND(B300="OA",Cases!B300="Z"),Accounts!E$12,""
   )
  )
 )
)
))</f>
        <v>HU20104000237157565454551000</v>
      </c>
      <c r="T300" t="str">
        <f>IF(Cases!F300="SHA","SLEV",IF(Cases!F300="OUR","DEBT",IF(Cases!F300="BEN","CRED","")))</f>
        <v/>
      </c>
      <c r="U300" s="5" t="str">
        <f>IF(Cases!H300="N","Instrukciók","")</f>
        <v/>
      </c>
      <c r="V300" s="5" t="str">
        <f>IF(Cases!E300="I","URGP","")</f>
        <v/>
      </c>
      <c r="W300" t="str">
        <f>Cases!L300</f>
        <v>Közl-064 -Forint konverziós-OpenApi Vállalati-KötelezettSzla FCY-HUF-EQ átutalás-Konverziós-EgyediÁrf/NonSTP-KöltsVis Nincs</v>
      </c>
    </row>
    <row r="301" spans="1:23" x14ac:dyDescent="0.3">
      <c r="A301" t="str">
        <f>CONCATENATE(IF(B301="EB",CONCATENATE(IF(Cases!B301&lt;&gt;"7","EBNG","EBNL"),TEXT(Refszámok!$B$1+ROW()-2,"000000000000")),""),IF(B301="EL",CONCATENATE("E",TEXT(Refszámok!$B$2+ROW()-2,"0000000000"),"00001"),""),IF(B301="OA",CONCATENATE("EBNGOA",TEXT(Refszámok!$B$3+ROW()-2,"0000000000")),""))</f>
        <v>EBNGOA0000101300</v>
      </c>
      <c r="B301" t="str">
        <f>CONCATENATE(IF(Cases!B301="E","EL",""),IF(Cases!B301="B","EB",""),IF(Cases!B301="Q","EB",""),IF(Cases!B301="7","EB",""),IF(Cases!B301="Z","OA",""),IF(Cases!B301="3","OA",""))</f>
        <v>OA</v>
      </c>
      <c r="C301" t="str">
        <f t="shared" si="20"/>
        <v>EBNGOA0000101300</v>
      </c>
      <c r="D301" t="str">
        <f>IF(Cases!K301="Y","2018-11-10","")</f>
        <v/>
      </c>
      <c r="E301" s="5" t="str">
        <f>IF(Cases!C301="Q","BANKKÁRTYA ELSZ",IF(OR(Cases!C301="A",Cases!C301="E",Cases!C301="B",Cases!C301="K",Cases!C301="M"),CONCATENATE(IF(B301="EB",Accounts!B$7,""),IF(B301="EL",Accounts!B$8,""),IF(AND(B301="OA",Cases!B301="3"),Accounts!B$8,""),IF(AND(B301="OA",Cases!B301="Z"),Accounts!B$7,"")),CONCATENATE(IF(B301="EB",Accounts!B$9,""),IF(B301="EL",Accounts!B$10,""),IF(AND(B301="OA",Cases!B301="3"),Accounts!B$10,""),IF(AND(B301="OA",Cases!B301="Z"),Accounts!B$9,""))))</f>
        <v>Electra számlatípus-művelettípus EUR</v>
      </c>
      <c r="F301" s="5" t="str">
        <f>IF(Cases!C301="Q","0983731042101",IF(OR(Cases!C301="A",Cases!C301="E",Cases!C301="B",Cases!C301="K",Cases!C301="M"),CONCATENATE(IF(B301="EB",Accounts!C$7,""),IF(B301="EL",Accounts!C$8,""),IF(AND(B301="OA",Cases!B301="3"),Accounts!C$8,""),IF(AND(B301="OA",Cases!B301="Z"),Accounts!C$7,"")),CONCATENATE(IF(B301="EB",Accounts!C$9,""),IF(B301="EL",Accounts!C$10,""),IF(AND(B301="OA",Cases!B301="3"),Accounts!C$10,""),IF(AND(B301="OA",Cases!B301="Z"),Accounts!C$9,""))))</f>
        <v>00021018F0119</v>
      </c>
      <c r="G301" t="s">
        <v>17</v>
      </c>
      <c r="H301" s="5" t="str">
        <f t="shared" si="21"/>
        <v>Electra számlatípus-művelettípus EUR</v>
      </c>
      <c r="I301" t="s">
        <v>18</v>
      </c>
      <c r="J301" t="str">
        <f t="shared" si="22"/>
        <v>EBNGOA0000101300</v>
      </c>
      <c r="K301" t="str">
        <f t="shared" si="23"/>
        <v>EBNGOA0000101300</v>
      </c>
      <c r="L301" s="2" t="s">
        <v>22</v>
      </c>
      <c r="M301" s="2" t="str">
        <f>IF(OR(Cases!C301="A",Cases!C301="C",Cases!C301="G",Cases!C301="J",Cases!C301="O"),"DV","DA")</f>
        <v>DV</v>
      </c>
      <c r="N301" t="s">
        <v>1207</v>
      </c>
      <c r="O301" t="str">
        <f>IF(OR(Cases!C301="A",Cases!C301="B",Cases!C301="C",Cases!C301="E",Cases!C301="F",Cases!C301="I",Cases!C301="J",Cases!C301="K",Cases!C301="L",Cases!C301="Q"),"EUR","HUF")</f>
        <v>HUF</v>
      </c>
      <c r="P301" s="5" t="str">
        <f t="shared" si="24"/>
        <v>2</v>
      </c>
      <c r="Q301" t="str">
        <f>IF(Cases!I301="Y","INTC","")</f>
        <v/>
      </c>
      <c r="R301" t="str">
        <f>IF(OR(Cases!C301="K",Cases!C301="L"),IF(M301="DA",Accounts!B$1,CONCATENATE(
IF(B301="EB",Accounts!D$1,""
),IF(B301="EL",Accounts!F$1,""
),IF(AND(B301="OA",Cases!B301="3"),Accounts!F$1,""
),IF(AND(B301="OA",Cases!B301="Z"),Accounts!D$1,""
)
)
),IF(OR(Cases!C301="B",Cases!C301="I",Cases!C301="O",Cases!C301="J",Cases!C301="H"),IF(M301="DA",Accounts!B$4,CONCATENATE(
IF(B301="EB",Accounts!D$4,""
),IF(B301="EL",Accounts!F$4,""
),IF(AND(B301="OA",Cases!B301="3"),Accounts!F$4,""
),IF(AND(B301="OA",Cases!B301="Z"),Accounts!D$4,""
)
)
),IF(OR(Cases!C301="D",Cases!C301="G",Cases!C301="O",Cases!C301="H",Cases!C301="M",AND(Cases!D301="I",Cases!C301="C"),AND(Cases!D301="I",Cases!C301="F")),IF(M301="DA",Accounts!B$3,CONCATENATE(
IF(B301="EB",Accounts!D$3,""
),IF(B301="EL",Accounts!F$3,""
),IF(AND(B301="OA",Cases!B301="3"),Accounts!F$3,""
),IF(AND(B301="OA",Cases!B301="Z"),Accounts!D$3,""
)
)
),IF(M301="DA",Accounts!B$12,CONCATENATE(
IF(B301="EB",Accounts!D$12,""
),IF(B301="EL",Accounts!F$12,""
),IF(AND(B301="OA",Cases!B301="3"),Accounts!F$12,""
),IF(AND(B301="OA",Cases!B301="Z"),Accounts!D$12,""
)
)
)
)
))</f>
        <v>Electra számlatípus-művelettípus ts</v>
      </c>
      <c r="S301" t="str">
        <f>IF(OR(Cases!C301="K",Cases!C301="L"),IF(M301="DA",Accounts!C$1,CONCATENATE(
   IF(B301="EB",Accounts!E$1,""
   ),IF(B301="EL",Accounts!G$1,""
   ),IF(AND(B301="OA",Cases!B301="3"),Accounts!G$1,""
   ),IF(AND(B301="OA",Cases!B301="Z"),Accounts!E$1,""
   )
  )
 ),IF(OR(Cases!C301="B",Cases!C301="I",Cases!C301="O",Cases!C301="J",Cases!C301="H"),IF(M301="DA",Accounts!C$4,CONCATENATE(
   IF(B301="EB",Accounts!E$4,""
   ),IF(B301="EL",Accounts!G$4,""
   ),IF(AND(B301="OA",Cases!B301="3"),Accounts!G$4,""
   ),IF(AND(B301="OA",Cases!B301="Z"),Accounts!E$4,""
   )
  )
 ),IF(OR(Cases!C301="D",Cases!C301="G",Cases!C301="O",Cases!C301="H",Cases!C301="M",AND(Cases!D301="I",Cases!C301="C"),AND(Cases!D301="I",Cases!C301="F")),IF(M301="DA",Accounts!C$3,CONCATENATE(
   IF(B301="EB",Accounts!E$3,""
   ),IF(B301="EL",Accounts!G$3,""
   ),IF(AND(B301="OA",Cases!B301="3"),Accounts!G$3,""
   ),IF(AND(B301="OA",Cases!B301="Z"),Accounts!E$3,""
   )
  )
 ),IF(M301="DA",Accounts!C$12,CONCATENATE(
   IF(B301="EB",Accounts!E$12,""
   ),IF(B301="EL",Accounts!G$12,""
   ),IF(AND(B301="OA",Cases!B301="3"),Accounts!G$12,""
   ),IF(AND(B301="OA",Cases!B301="Z"),Accounts!E$12,""
   )
  )
 )
)
))</f>
        <v>HU23104000234948495670481016</v>
      </c>
      <c r="T301" t="str">
        <f>IF(Cases!F301="SHA","SLEV",IF(Cases!F301="OUR","DEBT",IF(Cases!F301="BEN","CRED","")))</f>
        <v/>
      </c>
      <c r="U301" s="5" t="str">
        <f>IF(Cases!H301="N","Instrukciók","")</f>
        <v/>
      </c>
      <c r="V301" s="5" t="str">
        <f>IF(Cases!E301="I","URGP","")</f>
        <v>URGP</v>
      </c>
      <c r="W301" t="str">
        <f>Cases!L301</f>
        <v>Közl-07A -Forint konverziós-OpenApi Vállalati-KötelezettSzla FCY-HUF-EQ átvezetés-Konverziós-Sürgős/AzonKonv-EgyediÁrf/NonSTP-KöltsVis Nincs</v>
      </c>
    </row>
    <row r="302" spans="1:23" x14ac:dyDescent="0.3">
      <c r="A302" t="str">
        <f>CONCATENATE(IF(B302="EB",CONCATENATE(IF(Cases!B302&lt;&gt;"7","EBNG","EBNL"),TEXT(Refszámok!$B$1+ROW()-2,"000000000000")),""),IF(B302="EL",CONCATENATE("E",TEXT(Refszámok!$B$2+ROW()-2,"0000000000"),"00001"),""),IF(B302="OA",CONCATENATE("EBNGOA",TEXT(Refszámok!$B$3+ROW()-2,"0000000000")),""))</f>
        <v>EBNGOA0000101301</v>
      </c>
      <c r="B302" t="str">
        <f>CONCATENATE(IF(Cases!B302="E","EL",""),IF(Cases!B302="B","EB",""),IF(Cases!B302="Q","EB",""),IF(Cases!B302="7","EB",""),IF(Cases!B302="Z","OA",""),IF(Cases!B302="3","OA",""))</f>
        <v>OA</v>
      </c>
      <c r="C302" t="str">
        <f t="shared" si="20"/>
        <v>EBNGOA0000101301</v>
      </c>
      <c r="D302" t="str">
        <f>IF(Cases!K302="Y","2018-11-10","")</f>
        <v/>
      </c>
      <c r="E302" s="5" t="str">
        <f>IF(Cases!C302="Q","BANKKÁRTYA ELSZ",IF(OR(Cases!C302="A",Cases!C302="E",Cases!C302="B",Cases!C302="K",Cases!C302="M"),CONCATENATE(IF(B302="EB",Accounts!B$7,""),IF(B302="EL",Accounts!B$8,""),IF(AND(B302="OA",Cases!B302="3"),Accounts!B$8,""),IF(AND(B302="OA",Cases!B302="Z"),Accounts!B$7,"")),CONCATENATE(IF(B302="EB",Accounts!B$9,""),IF(B302="EL",Accounts!B$10,""),IF(AND(B302="OA",Cases!B302="3"),Accounts!B$10,""),IF(AND(B302="OA",Cases!B302="Z"),Accounts!B$9,""))))</f>
        <v>Electra számlatípus-művelettípus EUR</v>
      </c>
      <c r="F302" s="5" t="str">
        <f>IF(Cases!C302="Q","0983731042101",IF(OR(Cases!C302="A",Cases!C302="E",Cases!C302="B",Cases!C302="K",Cases!C302="M"),CONCATENATE(IF(B302="EB",Accounts!C$7,""),IF(B302="EL",Accounts!C$8,""),IF(AND(B302="OA",Cases!B302="3"),Accounts!C$8,""),IF(AND(B302="OA",Cases!B302="Z"),Accounts!C$7,"")),CONCATENATE(IF(B302="EB",Accounts!C$9,""),IF(B302="EL",Accounts!C$10,""),IF(AND(B302="OA",Cases!B302="3"),Accounts!C$10,""),IF(AND(B302="OA",Cases!B302="Z"),Accounts!C$9,""))))</f>
        <v>00021018F0119</v>
      </c>
      <c r="G302" t="s">
        <v>17</v>
      </c>
      <c r="H302" s="5" t="str">
        <f t="shared" si="21"/>
        <v>Electra számlatípus-művelettípus EUR</v>
      </c>
      <c r="I302" t="s">
        <v>18</v>
      </c>
      <c r="J302" t="str">
        <f t="shared" si="22"/>
        <v>EBNGOA0000101301</v>
      </c>
      <c r="K302" t="str">
        <f t="shared" si="23"/>
        <v>EBNGOA0000101301</v>
      </c>
      <c r="L302" s="2" t="s">
        <v>22</v>
      </c>
      <c r="M302" s="2" t="str">
        <f>IF(OR(Cases!C302="A",Cases!C302="C",Cases!C302="G",Cases!C302="J",Cases!C302="O"),"DV","DA")</f>
        <v>DV</v>
      </c>
      <c r="N302" t="s">
        <v>1207</v>
      </c>
      <c r="O302" t="str">
        <f>IF(OR(Cases!C302="A",Cases!C302="B",Cases!C302="C",Cases!C302="E",Cases!C302="F",Cases!C302="I",Cases!C302="J",Cases!C302="K",Cases!C302="L",Cases!C302="Q"),"EUR","HUF")</f>
        <v>HUF</v>
      </c>
      <c r="P302" s="5" t="str">
        <f t="shared" si="24"/>
        <v>2</v>
      </c>
      <c r="Q302" t="str">
        <f>IF(Cases!I302="Y","INTC","")</f>
        <v>INTC</v>
      </c>
      <c r="R302" t="str">
        <f>IF(OR(Cases!C302="K",Cases!C302="L"),IF(M302="DA",Accounts!B$1,CONCATENATE(
IF(B302="EB",Accounts!D$1,""
),IF(B302="EL",Accounts!F$1,""
),IF(AND(B302="OA",Cases!B302="3"),Accounts!F$1,""
),IF(AND(B302="OA",Cases!B302="Z"),Accounts!D$1,""
)
)
),IF(OR(Cases!C302="B",Cases!C302="I",Cases!C302="O",Cases!C302="J",Cases!C302="H"),IF(M302="DA",Accounts!B$4,CONCATENATE(
IF(B302="EB",Accounts!D$4,""
),IF(B302="EL",Accounts!F$4,""
),IF(AND(B302="OA",Cases!B302="3"),Accounts!F$4,""
),IF(AND(B302="OA",Cases!B302="Z"),Accounts!D$4,""
)
)
),IF(OR(Cases!C302="D",Cases!C302="G",Cases!C302="O",Cases!C302="H",Cases!C302="M",AND(Cases!D302="I",Cases!C302="C"),AND(Cases!D302="I",Cases!C302="F")),IF(M302="DA",Accounts!B$3,CONCATENATE(
IF(B302="EB",Accounts!D$3,""
),IF(B302="EL",Accounts!F$3,""
),IF(AND(B302="OA",Cases!B302="3"),Accounts!F$3,""
),IF(AND(B302="OA",Cases!B302="Z"),Accounts!D$3,""
)
)
),IF(M302="DA",Accounts!B$12,CONCATENATE(
IF(B302="EB",Accounts!D$12,""
),IF(B302="EL",Accounts!F$12,""
),IF(AND(B302="OA",Cases!B302="3"),Accounts!F$12,""
),IF(AND(B302="OA",Cases!B302="Z"),Accounts!D$12,""
)
)
)
)
))</f>
        <v>Electra számlatípus-művelettípus ts</v>
      </c>
      <c r="S302" t="str">
        <f>IF(OR(Cases!C302="K",Cases!C302="L"),IF(M302="DA",Accounts!C$1,CONCATENATE(
   IF(B302="EB",Accounts!E$1,""
   ),IF(B302="EL",Accounts!G$1,""
   ),IF(AND(B302="OA",Cases!B302="3"),Accounts!G$1,""
   ),IF(AND(B302="OA",Cases!B302="Z"),Accounts!E$1,""
   )
  )
 ),IF(OR(Cases!C302="B",Cases!C302="I",Cases!C302="O",Cases!C302="J",Cases!C302="H"),IF(M302="DA",Accounts!C$4,CONCATENATE(
   IF(B302="EB",Accounts!E$4,""
   ),IF(B302="EL",Accounts!G$4,""
   ),IF(AND(B302="OA",Cases!B302="3"),Accounts!G$4,""
   ),IF(AND(B302="OA",Cases!B302="Z"),Accounts!E$4,""
   )
  )
 ),IF(OR(Cases!C302="D",Cases!C302="G",Cases!C302="O",Cases!C302="H",Cases!C302="M",AND(Cases!D302="I",Cases!C302="C"),AND(Cases!D302="I",Cases!C302="F")),IF(M302="DA",Accounts!C$3,CONCATENATE(
   IF(B302="EB",Accounts!E$3,""
   ),IF(B302="EL",Accounts!G$3,""
   ),IF(AND(B302="OA",Cases!B302="3"),Accounts!G$3,""
   ),IF(AND(B302="OA",Cases!B302="Z"),Accounts!E$3,""
   )
  )
 ),IF(M302="DA",Accounts!C$12,CONCATENATE(
   IF(B302="EB",Accounts!E$12,""
   ),IF(B302="EL",Accounts!G$12,""
   ),IF(AND(B302="OA",Cases!B302="3"),Accounts!G$12,""
   ),IF(AND(B302="OA",Cases!B302="Z"),Accounts!E$12,""
   )
  )
 )
)
))</f>
        <v>HU23104000234948495670481016</v>
      </c>
      <c r="T302" t="str">
        <f>IF(Cases!F302="SHA","SLEV",IF(Cases!F302="OUR","DEBT",IF(Cases!F302="BEN","CRED","")))</f>
        <v/>
      </c>
      <c r="U302" s="5" t="str">
        <f>IF(Cases!H302="N","Instrukciók","")</f>
        <v/>
      </c>
      <c r="V302" s="5" t="str">
        <f>IF(Cases!E302="I","URGP","")</f>
        <v>URGP</v>
      </c>
      <c r="W302" t="str">
        <f>Cases!L302</f>
        <v>Közl-07A -Forint konverziós-OpenApi Vállalati-KötelezettSzla FCY-HUF-EQ átvezetés-InterCompany-Konverziós-Sürgős/AzonKonv-EgyediÁrf/NonSTP-KöltsVis Nincs</v>
      </c>
    </row>
    <row r="303" spans="1:23" x14ac:dyDescent="0.3">
      <c r="A303" t="str">
        <f>CONCATENATE(IF(B303="EB",CONCATENATE(IF(Cases!B303&lt;&gt;"7","EBNG","EBNL"),TEXT(Refszámok!$B$1+ROW()-2,"000000000000")),""),IF(B303="EL",CONCATENATE("E",TEXT(Refszámok!$B$2+ROW()-2,"0000000000"),"00001"),""),IF(B303="OA",CONCATENATE("EBNGOA",TEXT(Refszámok!$B$3+ROW()-2,"0000000000")),""))</f>
        <v>EBNGOA0000101302</v>
      </c>
      <c r="B303" t="str">
        <f>CONCATENATE(IF(Cases!B303="E","EL",""),IF(Cases!B303="B","EB",""),IF(Cases!B303="Q","EB",""),IF(Cases!B303="7","EB",""),IF(Cases!B303="Z","OA",""),IF(Cases!B303="3","OA",""))</f>
        <v>OA</v>
      </c>
      <c r="C303" t="str">
        <f t="shared" si="20"/>
        <v>EBNGOA0000101302</v>
      </c>
      <c r="D303" t="str">
        <f>IF(Cases!K303="Y","2018-11-10","")</f>
        <v/>
      </c>
      <c r="E303" s="5" t="str">
        <f>IF(Cases!C303="Q","BANKKÁRTYA ELSZ",IF(OR(Cases!C303="A",Cases!C303="E",Cases!C303="B",Cases!C303="K",Cases!C303="M"),CONCATENATE(IF(B303="EB",Accounts!B$7,""),IF(B303="EL",Accounts!B$8,""),IF(AND(B303="OA",Cases!B303="3"),Accounts!B$8,""),IF(AND(B303="OA",Cases!B303="Z"),Accounts!B$7,"")),CONCATENATE(IF(B303="EB",Accounts!B$9,""),IF(B303="EL",Accounts!B$10,""),IF(AND(B303="OA",Cases!B303="3"),Accounts!B$10,""),IF(AND(B303="OA",Cases!B303="Z"),Accounts!B$9,""))))</f>
        <v>Electra számlatípus-művelettípus EUR</v>
      </c>
      <c r="F303" s="5" t="str">
        <f>IF(Cases!C303="Q","0983731042101",IF(OR(Cases!C303="A",Cases!C303="E",Cases!C303="B",Cases!C303="K",Cases!C303="M"),CONCATENATE(IF(B303="EB",Accounts!C$7,""),IF(B303="EL",Accounts!C$8,""),IF(AND(B303="OA",Cases!B303="3"),Accounts!C$8,""),IF(AND(B303="OA",Cases!B303="Z"),Accounts!C$7,"")),CONCATENATE(IF(B303="EB",Accounts!C$9,""),IF(B303="EL",Accounts!C$10,""),IF(AND(B303="OA",Cases!B303="3"),Accounts!C$10,""),IF(AND(B303="OA",Cases!B303="Z"),Accounts!C$9,""))))</f>
        <v>00021018F0119</v>
      </c>
      <c r="G303" t="s">
        <v>17</v>
      </c>
      <c r="H303" s="5" t="str">
        <f t="shared" si="21"/>
        <v>Electra számlatípus-művelettípus EUR</v>
      </c>
      <c r="I303" t="s">
        <v>18</v>
      </c>
      <c r="J303" t="str">
        <f t="shared" si="22"/>
        <v>EBNGOA0000101302</v>
      </c>
      <c r="K303" t="str">
        <f t="shared" si="23"/>
        <v>EBNGOA0000101302</v>
      </c>
      <c r="L303" s="2" t="s">
        <v>22</v>
      </c>
      <c r="M303" s="2" t="str">
        <f>IF(OR(Cases!C303="A",Cases!C303="C",Cases!C303="G",Cases!C303="J",Cases!C303="O"),"DV","DA")</f>
        <v>DV</v>
      </c>
      <c r="N303" t="s">
        <v>1207</v>
      </c>
      <c r="O303" t="str">
        <f>IF(OR(Cases!C303="A",Cases!C303="B",Cases!C303="C",Cases!C303="E",Cases!C303="F",Cases!C303="I",Cases!C303="J",Cases!C303="K",Cases!C303="L",Cases!C303="Q"),"EUR","HUF")</f>
        <v>HUF</v>
      </c>
      <c r="P303" s="5" t="str">
        <f t="shared" si="24"/>
        <v>2</v>
      </c>
      <c r="Q303" t="str">
        <f>IF(Cases!I303="Y","INTC","")</f>
        <v/>
      </c>
      <c r="R303" t="str">
        <f>IF(OR(Cases!C303="K",Cases!C303="L"),IF(M303="DA",Accounts!B$1,CONCATENATE(
IF(B303="EB",Accounts!D$1,""
),IF(B303="EL",Accounts!F$1,""
),IF(AND(B303="OA",Cases!B303="3"),Accounts!F$1,""
),IF(AND(B303="OA",Cases!B303="Z"),Accounts!D$1,""
)
)
),IF(OR(Cases!C303="B",Cases!C303="I",Cases!C303="O",Cases!C303="J",Cases!C303="H"),IF(M303="DA",Accounts!B$4,CONCATENATE(
IF(B303="EB",Accounts!D$4,""
),IF(B303="EL",Accounts!F$4,""
),IF(AND(B303="OA",Cases!B303="3"),Accounts!F$4,""
),IF(AND(B303="OA",Cases!B303="Z"),Accounts!D$4,""
)
)
),IF(OR(Cases!C303="D",Cases!C303="G",Cases!C303="O",Cases!C303="H",Cases!C303="M",AND(Cases!D303="I",Cases!C303="C"),AND(Cases!D303="I",Cases!C303="F")),IF(M303="DA",Accounts!B$3,CONCATENATE(
IF(B303="EB",Accounts!D$3,""
),IF(B303="EL",Accounts!F$3,""
),IF(AND(B303="OA",Cases!B303="3"),Accounts!F$3,""
),IF(AND(B303="OA",Cases!B303="Z"),Accounts!D$3,""
)
)
),IF(M303="DA",Accounts!B$12,CONCATENATE(
IF(B303="EB",Accounts!D$12,""
),IF(B303="EL",Accounts!F$12,""
),IF(AND(B303="OA",Cases!B303="3"),Accounts!F$12,""
),IF(AND(B303="OA",Cases!B303="Z"),Accounts!D$12,""
)
)
)
)
))</f>
        <v>Electra számlatípus-művelettípus ts</v>
      </c>
      <c r="S303" t="str">
        <f>IF(OR(Cases!C303="K",Cases!C303="L"),IF(M303="DA",Accounts!C$1,CONCATENATE(
   IF(B303="EB",Accounts!E$1,""
   ),IF(B303="EL",Accounts!G$1,""
   ),IF(AND(B303="OA",Cases!B303="3"),Accounts!G$1,""
   ),IF(AND(B303="OA",Cases!B303="Z"),Accounts!E$1,""
   )
  )
 ),IF(OR(Cases!C303="B",Cases!C303="I",Cases!C303="O",Cases!C303="J",Cases!C303="H"),IF(M303="DA",Accounts!C$4,CONCATENATE(
   IF(B303="EB",Accounts!E$4,""
   ),IF(B303="EL",Accounts!G$4,""
   ),IF(AND(B303="OA",Cases!B303="3"),Accounts!G$4,""
   ),IF(AND(B303="OA",Cases!B303="Z"),Accounts!E$4,""
   )
  )
 ),IF(OR(Cases!C303="D",Cases!C303="G",Cases!C303="O",Cases!C303="H",Cases!C303="M",AND(Cases!D303="I",Cases!C303="C"),AND(Cases!D303="I",Cases!C303="F")),IF(M303="DA",Accounts!C$3,CONCATENATE(
   IF(B303="EB",Accounts!E$3,""
   ),IF(B303="EL",Accounts!G$3,""
   ),IF(AND(B303="OA",Cases!B303="3"),Accounts!G$3,""
   ),IF(AND(B303="OA",Cases!B303="Z"),Accounts!E$3,""
   )
  )
 ),IF(M303="DA",Accounts!C$12,CONCATENATE(
   IF(B303="EB",Accounts!E$12,""
   ),IF(B303="EL",Accounts!G$12,""
   ),IF(AND(B303="OA",Cases!B303="3"),Accounts!G$12,""
   ),IF(AND(B303="OA",Cases!B303="Z"),Accounts!E$12,""
   )
  )
 )
)
))</f>
        <v>HU23104000234948495670481016</v>
      </c>
      <c r="T303" t="str">
        <f>IF(Cases!F303="SHA","SLEV",IF(Cases!F303="OUR","DEBT",IF(Cases!F303="BEN","CRED","")))</f>
        <v/>
      </c>
      <c r="U303" s="5" t="str">
        <f>IF(Cases!H303="N","Instrukciók","")</f>
        <v/>
      </c>
      <c r="V303" s="5" t="str">
        <f>IF(Cases!E303="I","URGP","")</f>
        <v/>
      </c>
      <c r="W303" t="str">
        <f>Cases!L303</f>
        <v>Közl-07A -Forint konverziós-OpenApi Vállalati-KötelezettSzla FCY-HUF-EQ átvezetés-Konverziós-EgyediÁrf/NonSTP-KöltsVis Nincs</v>
      </c>
    </row>
    <row r="304" spans="1:23" x14ac:dyDescent="0.3">
      <c r="A304" t="str">
        <f>CONCATENATE(IF(B304="EB",CONCATENATE(IF(Cases!B304&lt;&gt;"7","EBNG","EBNL"),TEXT(Refszámok!$B$1+ROW()-2,"000000000000")),""),IF(B304="EL",CONCATENATE("E",TEXT(Refszámok!$B$2+ROW()-2,"0000000000"),"00001"),""),IF(B304="OA",CONCATENATE("EBNGOA",TEXT(Refszámok!$B$3+ROW()-2,"0000000000")),""))</f>
        <v>EBNGOA0000101303</v>
      </c>
      <c r="B304" t="str">
        <f>CONCATENATE(IF(Cases!B304="E","EL",""),IF(Cases!B304="B","EB",""),IF(Cases!B304="Q","EB",""),IF(Cases!B304="7","EB",""),IF(Cases!B304="Z","OA",""),IF(Cases!B304="3","OA",""))</f>
        <v>OA</v>
      </c>
      <c r="C304" t="str">
        <f t="shared" si="20"/>
        <v>EBNGOA0000101303</v>
      </c>
      <c r="D304" t="str">
        <f>IF(Cases!K304="Y","2018-11-10","")</f>
        <v/>
      </c>
      <c r="E304" s="5" t="str">
        <f>IF(Cases!C304="Q","BANKKÁRTYA ELSZ",IF(OR(Cases!C304="A",Cases!C304="E",Cases!C304="B",Cases!C304="K",Cases!C304="M"),CONCATENATE(IF(B304="EB",Accounts!B$7,""),IF(B304="EL",Accounts!B$8,""),IF(AND(B304="OA",Cases!B304="3"),Accounts!B$8,""),IF(AND(B304="OA",Cases!B304="Z"),Accounts!B$7,"")),CONCATENATE(IF(B304="EB",Accounts!B$9,""),IF(B304="EL",Accounts!B$10,""),IF(AND(B304="OA",Cases!B304="3"),Accounts!B$10,""),IF(AND(B304="OA",Cases!B304="Z"),Accounts!B$9,""))))</f>
        <v>Electra számlatípus-művelettípus EUR</v>
      </c>
      <c r="F304" s="5" t="str">
        <f>IF(Cases!C304="Q","0983731042101",IF(OR(Cases!C304="A",Cases!C304="E",Cases!C304="B",Cases!C304="K",Cases!C304="M"),CONCATENATE(IF(B304="EB",Accounts!C$7,""),IF(B304="EL",Accounts!C$8,""),IF(AND(B304="OA",Cases!B304="3"),Accounts!C$8,""),IF(AND(B304="OA",Cases!B304="Z"),Accounts!C$7,"")),CONCATENATE(IF(B304="EB",Accounts!C$9,""),IF(B304="EL",Accounts!C$10,""),IF(AND(B304="OA",Cases!B304="3"),Accounts!C$10,""),IF(AND(B304="OA",Cases!B304="Z"),Accounts!C$9,""))))</f>
        <v>00021018F0119</v>
      </c>
      <c r="G304" t="s">
        <v>17</v>
      </c>
      <c r="H304" s="5" t="str">
        <f t="shared" si="21"/>
        <v>Electra számlatípus-művelettípus EUR</v>
      </c>
      <c r="I304" t="s">
        <v>18</v>
      </c>
      <c r="J304" t="str">
        <f t="shared" si="22"/>
        <v>EBNGOA0000101303</v>
      </c>
      <c r="K304" t="str">
        <f t="shared" si="23"/>
        <v>EBNGOA0000101303</v>
      </c>
      <c r="L304" s="2" t="s">
        <v>22</v>
      </c>
      <c r="M304" s="2" t="str">
        <f>IF(OR(Cases!C304="A",Cases!C304="C",Cases!C304="G",Cases!C304="J",Cases!C304="O"),"DV","DA")</f>
        <v>DV</v>
      </c>
      <c r="N304" t="s">
        <v>1207</v>
      </c>
      <c r="O304" t="str">
        <f>IF(OR(Cases!C304="A",Cases!C304="B",Cases!C304="C",Cases!C304="E",Cases!C304="F",Cases!C304="I",Cases!C304="J",Cases!C304="K",Cases!C304="L",Cases!C304="Q"),"EUR","HUF")</f>
        <v>HUF</v>
      </c>
      <c r="P304" s="5" t="str">
        <f t="shared" si="24"/>
        <v>2</v>
      </c>
      <c r="Q304" t="str">
        <f>IF(Cases!I304="Y","INTC","")</f>
        <v>INTC</v>
      </c>
      <c r="R304" t="str">
        <f>IF(OR(Cases!C304="K",Cases!C304="L"),IF(M304="DA",Accounts!B$1,CONCATENATE(
IF(B304="EB",Accounts!D$1,""
),IF(B304="EL",Accounts!F$1,""
),IF(AND(B304="OA",Cases!B304="3"),Accounts!F$1,""
),IF(AND(B304="OA",Cases!B304="Z"),Accounts!D$1,""
)
)
),IF(OR(Cases!C304="B",Cases!C304="I",Cases!C304="O",Cases!C304="J",Cases!C304="H"),IF(M304="DA",Accounts!B$4,CONCATENATE(
IF(B304="EB",Accounts!D$4,""
),IF(B304="EL",Accounts!F$4,""
),IF(AND(B304="OA",Cases!B304="3"),Accounts!F$4,""
),IF(AND(B304="OA",Cases!B304="Z"),Accounts!D$4,""
)
)
),IF(OR(Cases!C304="D",Cases!C304="G",Cases!C304="O",Cases!C304="H",Cases!C304="M",AND(Cases!D304="I",Cases!C304="C"),AND(Cases!D304="I",Cases!C304="F")),IF(M304="DA",Accounts!B$3,CONCATENATE(
IF(B304="EB",Accounts!D$3,""
),IF(B304="EL",Accounts!F$3,""
),IF(AND(B304="OA",Cases!B304="3"),Accounts!F$3,""
),IF(AND(B304="OA",Cases!B304="Z"),Accounts!D$3,""
)
)
),IF(M304="DA",Accounts!B$12,CONCATENATE(
IF(B304="EB",Accounts!D$12,""
),IF(B304="EL",Accounts!F$12,""
),IF(AND(B304="OA",Cases!B304="3"),Accounts!F$12,""
),IF(AND(B304="OA",Cases!B304="Z"),Accounts!D$12,""
)
)
)
)
))</f>
        <v>Electra számlatípus-művelettípus ts</v>
      </c>
      <c r="S304" t="str">
        <f>IF(OR(Cases!C304="K",Cases!C304="L"),IF(M304="DA",Accounts!C$1,CONCATENATE(
   IF(B304="EB",Accounts!E$1,""
   ),IF(B304="EL",Accounts!G$1,""
   ),IF(AND(B304="OA",Cases!B304="3"),Accounts!G$1,""
   ),IF(AND(B304="OA",Cases!B304="Z"),Accounts!E$1,""
   )
  )
 ),IF(OR(Cases!C304="B",Cases!C304="I",Cases!C304="O",Cases!C304="J",Cases!C304="H"),IF(M304="DA",Accounts!C$4,CONCATENATE(
   IF(B304="EB",Accounts!E$4,""
   ),IF(B304="EL",Accounts!G$4,""
   ),IF(AND(B304="OA",Cases!B304="3"),Accounts!G$4,""
   ),IF(AND(B304="OA",Cases!B304="Z"),Accounts!E$4,""
   )
  )
 ),IF(OR(Cases!C304="D",Cases!C304="G",Cases!C304="O",Cases!C304="H",Cases!C304="M",AND(Cases!D304="I",Cases!C304="C"),AND(Cases!D304="I",Cases!C304="F")),IF(M304="DA",Accounts!C$3,CONCATENATE(
   IF(B304="EB",Accounts!E$3,""
   ),IF(B304="EL",Accounts!G$3,""
   ),IF(AND(B304="OA",Cases!B304="3"),Accounts!G$3,""
   ),IF(AND(B304="OA",Cases!B304="Z"),Accounts!E$3,""
   )
  )
 ),IF(M304="DA",Accounts!C$12,CONCATENATE(
   IF(B304="EB",Accounts!E$12,""
   ),IF(B304="EL",Accounts!G$12,""
   ),IF(AND(B304="OA",Cases!B304="3"),Accounts!G$12,""
   ),IF(AND(B304="OA",Cases!B304="Z"),Accounts!E$12,""
   )
  )
 )
)
))</f>
        <v>HU23104000234948495670481016</v>
      </c>
      <c r="T304" t="str">
        <f>IF(Cases!F304="SHA","SLEV",IF(Cases!F304="OUR","DEBT",IF(Cases!F304="BEN","CRED","")))</f>
        <v/>
      </c>
      <c r="U304" s="5" t="str">
        <f>IF(Cases!H304="N","Instrukciók","")</f>
        <v/>
      </c>
      <c r="V304" s="5" t="str">
        <f>IF(Cases!E304="I","URGP","")</f>
        <v/>
      </c>
      <c r="W304" t="str">
        <f>Cases!L304</f>
        <v>Közl-07A -Forint konverziós-OpenApi Vállalati-KötelezettSzla FCY-HUF-EQ átvezetés-InterCompany-Konverziós-EgyediÁrf/NonSTP-KöltsVis Nincs</v>
      </c>
    </row>
    <row r="305" spans="1:23" x14ac:dyDescent="0.3">
      <c r="A305" t="str">
        <f>CONCATENATE(IF(B305="EB",CONCATENATE(IF(Cases!B305&lt;&gt;"7","EBNG","EBNL"),TEXT(Refszámok!$B$1+ROW()-2,"000000000000")),""),IF(B305="EL",CONCATENATE("E",TEXT(Refszámok!$B$2+ROW()-2,"0000000000"),"00001"),""),IF(B305="OA",CONCATENATE("EBNGOA",TEXT(Refszámok!$B$3+ROW()-2,"0000000000")),""))</f>
        <v>EBNGOA0000101304</v>
      </c>
      <c r="B305" t="str">
        <f>CONCATENATE(IF(Cases!B305="E","EL",""),IF(Cases!B305="B","EB",""),IF(Cases!B305="Q","EB",""),IF(Cases!B305="7","EB",""),IF(Cases!B305="Z","OA",""),IF(Cases!B305="3","OA",""))</f>
        <v>OA</v>
      </c>
      <c r="C305" t="str">
        <f t="shared" si="20"/>
        <v>EBNGOA0000101304</v>
      </c>
      <c r="D305" t="str">
        <f>IF(Cases!K305="Y","2018-11-10","")</f>
        <v/>
      </c>
      <c r="E305" s="5" t="str">
        <f>IF(Cases!C305="Q","BANKKÁRTYA ELSZ",IF(OR(Cases!C305="A",Cases!C305="E",Cases!C305="B",Cases!C305="K",Cases!C305="M"),CONCATENATE(IF(B305="EB",Accounts!B$7,""),IF(B305="EL",Accounts!B$8,""),IF(AND(B305="OA",Cases!B305="3"),Accounts!B$8,""),IF(AND(B305="OA",Cases!B305="Z"),Accounts!B$7,"")),CONCATENATE(IF(B305="EB",Accounts!B$9,""),IF(B305="EL",Accounts!B$10,""),IF(AND(B305="OA",Cases!B305="3"),Accounts!B$10,""),IF(AND(B305="OA",Cases!B305="Z"),Accounts!B$9,""))))</f>
        <v>Electra számlatípus-művelettípus EUR</v>
      </c>
      <c r="F305" s="5" t="str">
        <f>IF(Cases!C305="Q","0983731042101",IF(OR(Cases!C305="A",Cases!C305="E",Cases!C305="B",Cases!C305="K",Cases!C305="M"),CONCATENATE(IF(B305="EB",Accounts!C$7,""),IF(B305="EL",Accounts!C$8,""),IF(AND(B305="OA",Cases!B305="3"),Accounts!C$8,""),IF(AND(B305="OA",Cases!B305="Z"),Accounts!C$7,"")),CONCATENATE(IF(B305="EB",Accounts!C$9,""),IF(B305="EL",Accounts!C$10,""),IF(AND(B305="OA",Cases!B305="3"),Accounts!C$10,""),IF(AND(B305="OA",Cases!B305="Z"),Accounts!C$9,""))))</f>
        <v>00021018F0119</v>
      </c>
      <c r="G305" t="s">
        <v>17</v>
      </c>
      <c r="H305" s="5" t="str">
        <f t="shared" si="21"/>
        <v>Electra számlatípus-művelettípus EUR</v>
      </c>
      <c r="I305" t="s">
        <v>18</v>
      </c>
      <c r="J305" t="str">
        <f t="shared" si="22"/>
        <v>EBNGOA0000101304</v>
      </c>
      <c r="K305" t="str">
        <f t="shared" si="23"/>
        <v>EBNGOA0000101304</v>
      </c>
      <c r="L305" s="2" t="s">
        <v>22</v>
      </c>
      <c r="M305" s="2" t="str">
        <f>IF(OR(Cases!C305="A",Cases!C305="C",Cases!C305="G",Cases!C305="J",Cases!C305="O"),"DV","DA")</f>
        <v>DA</v>
      </c>
      <c r="N305" t="s">
        <v>1207</v>
      </c>
      <c r="O305" t="str">
        <f>IF(OR(Cases!C305="A",Cases!C305="B",Cases!C305="C",Cases!C305="E",Cases!C305="F",Cases!C305="I",Cases!C305="J",Cases!C305="K",Cases!C305="L",Cases!C305="Q"),"EUR","HUF")</f>
        <v>HUF</v>
      </c>
      <c r="P305" s="5" t="str">
        <f t="shared" si="24"/>
        <v>2</v>
      </c>
      <c r="Q305" t="str">
        <f>IF(Cases!I305="Y","INTC","")</f>
        <v>INTC</v>
      </c>
      <c r="R305" t="str">
        <f>IF(OR(Cases!C305="K",Cases!C305="L"),IF(M305="DA",Accounts!B$1,CONCATENATE(
IF(B305="EB",Accounts!D$1,""
),IF(B305="EL",Accounts!F$1,""
),IF(AND(B305="OA",Cases!B305="3"),Accounts!F$1,""
),IF(AND(B305="OA",Cases!B305="Z"),Accounts!D$1,""
)
)
),IF(OR(Cases!C305="B",Cases!C305="I",Cases!C305="O",Cases!C305="J",Cases!C305="H"),IF(M305="DA",Accounts!B$4,CONCATENATE(
IF(B305="EB",Accounts!D$4,""
),IF(B305="EL",Accounts!F$4,""
),IF(AND(B305="OA",Cases!B305="3"),Accounts!F$4,""
),IF(AND(B305="OA",Cases!B305="Z"),Accounts!D$4,""
)
)
),IF(OR(Cases!C305="D",Cases!C305="G",Cases!C305="O",Cases!C305="H",Cases!C305="M",AND(Cases!D305="I",Cases!C305="C"),AND(Cases!D305="I",Cases!C305="F")),IF(M305="DA",Accounts!B$3,CONCATENATE(
IF(B305="EB",Accounts!D$3,""
),IF(B305="EL",Accounts!F$3,""
),IF(AND(B305="OA",Cases!B305="3"),Accounts!F$3,""
),IF(AND(B305="OA",Cases!B305="Z"),Accounts!D$3,""
)
)
),IF(M305="DA",Accounts!B$12,CONCATENATE(
IF(B305="EB",Accounts!D$12,""
),IF(B305="EL",Accounts!F$12,""
),IF(AND(B305="OA",Cases!B305="3"),Accounts!F$12,""
),IF(AND(B305="OA",Cases!B305="Z"),Accounts!D$12,""
)
)
)
)
))</f>
        <v>SZIKSZAI TAMARA</v>
      </c>
      <c r="S305" t="str">
        <f>IF(OR(Cases!C305="K",Cases!C305="L"),IF(M305="DA",Accounts!C$1,CONCATENATE(
   IF(B305="EB",Accounts!E$1,""
   ),IF(B305="EL",Accounts!G$1,""
   ),IF(AND(B305="OA",Cases!B305="3"),Accounts!G$1,""
   ),IF(AND(B305="OA",Cases!B305="Z"),Accounts!E$1,""
   )
  )
 ),IF(OR(Cases!C305="B",Cases!C305="I",Cases!C305="O",Cases!C305="J",Cases!C305="H"),IF(M305="DA",Accounts!C$4,CONCATENATE(
   IF(B305="EB",Accounts!E$4,""
   ),IF(B305="EL",Accounts!G$4,""
   ),IF(AND(B305="OA",Cases!B305="3"),Accounts!G$4,""
   ),IF(AND(B305="OA",Cases!B305="Z"),Accounts!E$4,""
   )
  )
 ),IF(OR(Cases!C305="D",Cases!C305="G",Cases!C305="O",Cases!C305="H",Cases!C305="M",AND(Cases!D305="I",Cases!C305="C"),AND(Cases!D305="I",Cases!C305="F")),IF(M305="DA",Accounts!C$3,CONCATENATE(
   IF(B305="EB",Accounts!E$3,""
   ),IF(B305="EL",Accounts!G$3,""
   ),IF(AND(B305="OA",Cases!B305="3"),Accounts!G$3,""
   ),IF(AND(B305="OA",Cases!B305="Z"),Accounts!E$3,""
   )
  )
 ),IF(M305="DA",Accounts!C$12,CONCATENATE(
   IF(B305="EB",Accounts!E$12,""
   ),IF(B305="EL",Accounts!G$12,""
   ),IF(AND(B305="OA",Cases!B305="3"),Accounts!G$12,""
   ),IF(AND(B305="OA",Cases!B305="Z"),Accounts!E$12,""
   )
  )
 )
)
))</f>
        <v>HU20104000237157565454551000</v>
      </c>
      <c r="T305" t="str">
        <f>IF(Cases!F305="SHA","SLEV",IF(Cases!F305="OUR","DEBT",IF(Cases!F305="BEN","CRED","")))</f>
        <v/>
      </c>
      <c r="U305" s="5" t="str">
        <f>IF(Cases!H305="N","Instrukciók","")</f>
        <v/>
      </c>
      <c r="V305" s="5" t="str">
        <f>IF(Cases!E305="I","URGP","")</f>
        <v>URGP</v>
      </c>
      <c r="W305" t="str">
        <f>Cases!L305</f>
        <v>Közl-07G -Forint konverziós-OpenApi Vállalati-KötelezettSzla FCY-HUF-EQ átutalás-InterCompany-Konverziós-Sürgős/AzonKonv-EgyediÁrf/NonSTP-KöltsVis Nincs</v>
      </c>
    </row>
    <row r="306" spans="1:23" x14ac:dyDescent="0.3">
      <c r="A306" t="str">
        <f>CONCATENATE(IF(B306="EB",CONCATENATE(IF(Cases!B306&lt;&gt;"7","EBNG","EBNL"),TEXT(Refszámok!$B$1+ROW()-2,"000000000000")),""),IF(B306="EL",CONCATENATE("E",TEXT(Refszámok!$B$2+ROW()-2,"0000000000"),"00001"),""),IF(B306="OA",CONCATENATE("EBNGOA",TEXT(Refszámok!$B$3+ROW()-2,"0000000000")),""))</f>
        <v>EBNGOA0000101305</v>
      </c>
      <c r="B306" t="str">
        <f>CONCATENATE(IF(Cases!B306="E","EL",""),IF(Cases!B306="B","EB",""),IF(Cases!B306="Q","EB",""),IF(Cases!B306="7","EB",""),IF(Cases!B306="Z","OA",""),IF(Cases!B306="3","OA",""))</f>
        <v>OA</v>
      </c>
      <c r="C306" t="str">
        <f t="shared" si="20"/>
        <v>EBNGOA0000101305</v>
      </c>
      <c r="D306" t="str">
        <f>IF(Cases!K306="Y","2018-11-10","")</f>
        <v/>
      </c>
      <c r="E306" s="5" t="str">
        <f>IF(Cases!C306="Q","BANKKÁRTYA ELSZ",IF(OR(Cases!C306="A",Cases!C306="E",Cases!C306="B",Cases!C306="K",Cases!C306="M"),CONCATENATE(IF(B306="EB",Accounts!B$7,""),IF(B306="EL",Accounts!B$8,""),IF(AND(B306="OA",Cases!B306="3"),Accounts!B$8,""),IF(AND(B306="OA",Cases!B306="Z"),Accounts!B$7,"")),CONCATENATE(IF(B306="EB",Accounts!B$9,""),IF(B306="EL",Accounts!B$10,""),IF(AND(B306="OA",Cases!B306="3"),Accounts!B$10,""),IF(AND(B306="OA",Cases!B306="Z"),Accounts!B$9,""))))</f>
        <v>Electra számlatípus-művelettípus EUR</v>
      </c>
      <c r="F306" s="5" t="str">
        <f>IF(Cases!C306="Q","0983731042101",IF(OR(Cases!C306="A",Cases!C306="E",Cases!C306="B",Cases!C306="K",Cases!C306="M"),CONCATENATE(IF(B306="EB",Accounts!C$7,""),IF(B306="EL",Accounts!C$8,""),IF(AND(B306="OA",Cases!B306="3"),Accounts!C$8,""),IF(AND(B306="OA",Cases!B306="Z"),Accounts!C$7,"")),CONCATENATE(IF(B306="EB",Accounts!C$9,""),IF(B306="EL",Accounts!C$10,""),IF(AND(B306="OA",Cases!B306="3"),Accounts!C$10,""),IF(AND(B306="OA",Cases!B306="Z"),Accounts!C$9,""))))</f>
        <v>00021018F0119</v>
      </c>
      <c r="G306" t="s">
        <v>17</v>
      </c>
      <c r="H306" s="5" t="str">
        <f t="shared" si="21"/>
        <v>Electra számlatípus-művelettípus EUR</v>
      </c>
      <c r="I306" t="s">
        <v>18</v>
      </c>
      <c r="J306" t="str">
        <f t="shared" si="22"/>
        <v>EBNGOA0000101305</v>
      </c>
      <c r="K306" t="str">
        <f t="shared" si="23"/>
        <v>EBNGOA0000101305</v>
      </c>
      <c r="L306" s="2" t="s">
        <v>22</v>
      </c>
      <c r="M306" s="2" t="str">
        <f>IF(OR(Cases!C306="A",Cases!C306="C",Cases!C306="G",Cases!C306="J",Cases!C306="O"),"DV","DA")</f>
        <v>DA</v>
      </c>
      <c r="N306" t="s">
        <v>1207</v>
      </c>
      <c r="O306" t="str">
        <f>IF(OR(Cases!C306="A",Cases!C306="B",Cases!C306="C",Cases!C306="E",Cases!C306="F",Cases!C306="I",Cases!C306="J",Cases!C306="K",Cases!C306="L",Cases!C306="Q"),"EUR","HUF")</f>
        <v>HUF</v>
      </c>
      <c r="P306" s="5" t="str">
        <f t="shared" si="24"/>
        <v>2</v>
      </c>
      <c r="Q306" t="str">
        <f>IF(Cases!I306="Y","INTC","")</f>
        <v>INTC</v>
      </c>
      <c r="R306" t="str">
        <f>IF(OR(Cases!C306="K",Cases!C306="L"),IF(M306="DA",Accounts!B$1,CONCATENATE(
IF(B306="EB",Accounts!D$1,""
),IF(B306="EL",Accounts!F$1,""
),IF(AND(B306="OA",Cases!B306="3"),Accounts!F$1,""
),IF(AND(B306="OA",Cases!B306="Z"),Accounts!D$1,""
)
)
),IF(OR(Cases!C306="B",Cases!C306="I",Cases!C306="O",Cases!C306="J",Cases!C306="H"),IF(M306="DA",Accounts!B$4,CONCATENATE(
IF(B306="EB",Accounts!D$4,""
),IF(B306="EL",Accounts!F$4,""
),IF(AND(B306="OA",Cases!B306="3"),Accounts!F$4,""
),IF(AND(B306="OA",Cases!B306="Z"),Accounts!D$4,""
)
)
),IF(OR(Cases!C306="D",Cases!C306="G",Cases!C306="O",Cases!C306="H",Cases!C306="M",AND(Cases!D306="I",Cases!C306="C"),AND(Cases!D306="I",Cases!C306="F")),IF(M306="DA",Accounts!B$3,CONCATENATE(
IF(B306="EB",Accounts!D$3,""
),IF(B306="EL",Accounts!F$3,""
),IF(AND(B306="OA",Cases!B306="3"),Accounts!F$3,""
),IF(AND(B306="OA",Cases!B306="Z"),Accounts!D$3,""
)
)
),IF(M306="DA",Accounts!B$12,CONCATENATE(
IF(B306="EB",Accounts!D$12,""
),IF(B306="EL",Accounts!F$12,""
),IF(AND(B306="OA",Cases!B306="3"),Accounts!F$12,""
),IF(AND(B306="OA",Cases!B306="Z"),Accounts!D$12,""
)
)
)
)
))</f>
        <v>SZIKSZAI TAMARA</v>
      </c>
      <c r="S306" t="str">
        <f>IF(OR(Cases!C306="K",Cases!C306="L"),IF(M306="DA",Accounts!C$1,CONCATENATE(
   IF(B306="EB",Accounts!E$1,""
   ),IF(B306="EL",Accounts!G$1,""
   ),IF(AND(B306="OA",Cases!B306="3"),Accounts!G$1,""
   ),IF(AND(B306="OA",Cases!B306="Z"),Accounts!E$1,""
   )
  )
 ),IF(OR(Cases!C306="B",Cases!C306="I",Cases!C306="O",Cases!C306="J",Cases!C306="H"),IF(M306="DA",Accounts!C$4,CONCATENATE(
   IF(B306="EB",Accounts!E$4,""
   ),IF(B306="EL",Accounts!G$4,""
   ),IF(AND(B306="OA",Cases!B306="3"),Accounts!G$4,""
   ),IF(AND(B306="OA",Cases!B306="Z"),Accounts!E$4,""
   )
  )
 ),IF(OR(Cases!C306="D",Cases!C306="G",Cases!C306="O",Cases!C306="H",Cases!C306="M",AND(Cases!D306="I",Cases!C306="C"),AND(Cases!D306="I",Cases!C306="F")),IF(M306="DA",Accounts!C$3,CONCATENATE(
   IF(B306="EB",Accounts!E$3,""
   ),IF(B306="EL",Accounts!G$3,""
   ),IF(AND(B306="OA",Cases!B306="3"),Accounts!G$3,""
   ),IF(AND(B306="OA",Cases!B306="Z"),Accounts!E$3,""
   )
  )
 ),IF(M306="DA",Accounts!C$12,CONCATENATE(
   IF(B306="EB",Accounts!E$12,""
   ),IF(B306="EL",Accounts!G$12,""
   ),IF(AND(B306="OA",Cases!B306="3"),Accounts!G$12,""
   ),IF(AND(B306="OA",Cases!B306="Z"),Accounts!E$12,""
   )
  )
 )
)
))</f>
        <v>HU20104000237157565454551000</v>
      </c>
      <c r="T306" t="str">
        <f>IF(Cases!F306="SHA","SLEV",IF(Cases!F306="OUR","DEBT",IF(Cases!F306="BEN","CRED","")))</f>
        <v/>
      </c>
      <c r="U306" s="5" t="str">
        <f>IF(Cases!H306="N","Instrukciók","")</f>
        <v/>
      </c>
      <c r="V306" s="5" t="str">
        <f>IF(Cases!E306="I","URGP","")</f>
        <v/>
      </c>
      <c r="W306" t="str">
        <f>Cases!L306</f>
        <v>Közl-07G -Forint konverziós-OpenApi Vállalati-KötelezettSzla FCY-HUF-EQ átutalás-InterCompany-Konverziós-EgyediÁrf/NonSTP-KöltsVis Nincs</v>
      </c>
    </row>
    <row r="307" spans="1:23" x14ac:dyDescent="0.3">
      <c r="A307" t="str">
        <f>CONCATENATE(IF(B307="EB",CONCATENATE(IF(Cases!B307&lt;&gt;"7","EBNG","EBNL"),TEXT(Refszámok!$B$1+ROW()-2,"000000000000")),""),IF(B307="EL",CONCATENATE("E",TEXT(Refszámok!$B$2+ROW()-2,"0000000000"),"00001"),""),IF(B307="OA",CONCATENATE("EBNGOA",TEXT(Refszámok!$B$3+ROW()-2,"0000000000")),""))</f>
        <v>EBNGOA0000101306</v>
      </c>
      <c r="B307" t="str">
        <f>CONCATENATE(IF(Cases!B307="E","EL",""),IF(Cases!B307="B","EB",""),IF(Cases!B307="Q","EB",""),IF(Cases!B307="7","EB",""),IF(Cases!B307="Z","OA",""),IF(Cases!B307="3","OA",""))</f>
        <v>OA</v>
      </c>
      <c r="C307" t="str">
        <f t="shared" si="20"/>
        <v>EBNGOA0000101306</v>
      </c>
      <c r="D307" t="str">
        <f>IF(Cases!K307="Y","2018-11-10","")</f>
        <v/>
      </c>
      <c r="E307" s="5" t="str">
        <f>IF(Cases!C307="Q","BANKKÁRTYA ELSZ",IF(OR(Cases!C307="A",Cases!C307="E",Cases!C307="B",Cases!C307="K",Cases!C307="M"),CONCATENATE(IF(B307="EB",Accounts!B$7,""),IF(B307="EL",Accounts!B$8,""),IF(AND(B307="OA",Cases!B307="3"),Accounts!B$8,""),IF(AND(B307="OA",Cases!B307="Z"),Accounts!B$7,"")),CONCATENATE(IF(B307="EB",Accounts!B$9,""),IF(B307="EL",Accounts!B$10,""),IF(AND(B307="OA",Cases!B307="3"),Accounts!B$10,""),IF(AND(B307="OA",Cases!B307="Z"),Accounts!B$9,""))))</f>
        <v>Electra számlatípus-művelettípus ts</v>
      </c>
      <c r="F307" s="5" t="str">
        <f>IF(Cases!C307="Q","0983731042101",IF(OR(Cases!C307="A",Cases!C307="E",Cases!C307="B",Cases!C307="K",Cases!C307="M"),CONCATENATE(IF(B307="EB",Accounts!C$7,""),IF(B307="EL",Accounts!C$8,""),IF(AND(B307="OA",Cases!B307="3"),Accounts!C$8,""),IF(AND(B307="OA",Cases!B307="Z"),Accounts!C$7,"")),CONCATENATE(IF(B307="EB",Accounts!C$9,""),IF(B307="EL",Accounts!C$10,""),IF(AND(B307="OA",Cases!B307="3"),Accounts!C$10,""),IF(AND(B307="OA",Cases!B307="Z"),Accounts!C$9,""))))</f>
        <v>00021018F0100</v>
      </c>
      <c r="G307" t="s">
        <v>17</v>
      </c>
      <c r="H307" s="5" t="str">
        <f t="shared" si="21"/>
        <v>Electra számlatípus-művelettípus ts</v>
      </c>
      <c r="I307" t="s">
        <v>18</v>
      </c>
      <c r="J307" t="str">
        <f t="shared" si="22"/>
        <v>EBNGOA0000101306</v>
      </c>
      <c r="K307" t="str">
        <f t="shared" si="23"/>
        <v>EBNGOA0000101306</v>
      </c>
      <c r="L307" s="2" t="s">
        <v>22</v>
      </c>
      <c r="M307" s="2" t="str">
        <f>IF(OR(Cases!C307="A",Cases!C307="C",Cases!C307="G",Cases!C307="J",Cases!C307="O"),"DV","DA")</f>
        <v>DA</v>
      </c>
      <c r="N307" t="s">
        <v>1207</v>
      </c>
      <c r="O307" t="str">
        <f>IF(OR(Cases!C307="A",Cases!C307="B",Cases!C307="C",Cases!C307="E",Cases!C307="F",Cases!C307="I",Cases!C307="J",Cases!C307="K",Cases!C307="L",Cases!C307="Q"),"EUR","HUF")</f>
        <v>EUR</v>
      </c>
      <c r="P307" s="5" t="str">
        <f t="shared" si="24"/>
        <v>1.3</v>
      </c>
      <c r="Q307" t="str">
        <f>IF(Cases!I307="Y","INTC","")</f>
        <v>INTC</v>
      </c>
      <c r="R307" t="str">
        <f>IF(OR(Cases!C307="K",Cases!C307="L"),IF(M307="DA",Accounts!B$1,CONCATENATE(
IF(B307="EB",Accounts!D$1,""
),IF(B307="EL",Accounts!F$1,""
),IF(AND(B307="OA",Cases!B307="3"),Accounts!F$1,""
),IF(AND(B307="OA",Cases!B307="Z"),Accounts!D$1,""
)
)
),IF(OR(Cases!C307="B",Cases!C307="I",Cases!C307="O",Cases!C307="J",Cases!C307="H"),IF(M307="DA",Accounts!B$4,CONCATENATE(
IF(B307="EB",Accounts!D$4,""
),IF(B307="EL",Accounts!F$4,""
),IF(AND(B307="OA",Cases!B307="3"),Accounts!F$4,""
),IF(AND(B307="OA",Cases!B307="Z"),Accounts!D$4,""
)
)
),IF(OR(Cases!C307="D",Cases!C307="G",Cases!C307="O",Cases!C307="H",Cases!C307="M",AND(Cases!D307="I",Cases!C307="C"),AND(Cases!D307="I",Cases!C307="F")),IF(M307="DA",Accounts!B$3,CONCATENATE(
IF(B307="EB",Accounts!D$3,""
),IF(B307="EL",Accounts!F$3,""
),IF(AND(B307="OA",Cases!B307="3"),Accounts!F$3,""
),IF(AND(B307="OA",Cases!B307="Z"),Accounts!D$3,""
)
)
),IF(M307="DA",Accounts!B$12,CONCATENATE(
IF(B307="EB",Accounts!D$12,""
),IF(B307="EL",Accounts!F$12,""
),IF(AND(B307="OA",Cases!B307="3"),Accounts!F$12,""
),IF(AND(B307="OA",Cases!B307="Z"),Accounts!D$12,""
)
)
)
)
))</f>
        <v>SZIKSZAI TAMARA EUR</v>
      </c>
      <c r="S307" t="str">
        <f>IF(OR(Cases!C307="K",Cases!C307="L"),IF(M307="DA",Accounts!C$1,CONCATENATE(
   IF(B307="EB",Accounts!E$1,""
   ),IF(B307="EL",Accounts!G$1,""
   ),IF(AND(B307="OA",Cases!B307="3"),Accounts!G$1,""
   ),IF(AND(B307="OA",Cases!B307="Z"),Accounts!E$1,""
   )
  )
 ),IF(OR(Cases!C307="B",Cases!C307="I",Cases!C307="O",Cases!C307="J",Cases!C307="H"),IF(M307="DA",Accounts!C$4,CONCATENATE(
   IF(B307="EB",Accounts!E$4,""
   ),IF(B307="EL",Accounts!G$4,""
   ),IF(AND(B307="OA",Cases!B307="3"),Accounts!G$4,""
   ),IF(AND(B307="OA",Cases!B307="Z"),Accounts!E$4,""
   )
  )
 ),IF(OR(Cases!C307="D",Cases!C307="G",Cases!C307="O",Cases!C307="H",Cases!C307="M",AND(Cases!D307="I",Cases!C307="C"),AND(Cases!D307="I",Cases!C307="F")),IF(M307="DA",Accounts!C$3,CONCATENATE(
   IF(B307="EB",Accounts!E$3,""
   ),IF(B307="EL",Accounts!G$3,""
   ),IF(AND(B307="OA",Cases!B307="3"),Accounts!G$3,""
   ),IF(AND(B307="OA",Cases!B307="Z"),Accounts!E$3,""
   )
  )
 ),IF(M307="DA",Accounts!C$12,CONCATENATE(
   IF(B307="EB",Accounts!E$12,""
   ),IF(B307="EL",Accounts!G$12,""
   ),IF(AND(B307="OA",Cases!B307="3"),Accounts!G$12,""
   ),IF(AND(B307="OA",Cases!B307="Z"),Accounts!E$12,""
   )
  )
 )
)
))</f>
        <v>HU46104000237157565454551017</v>
      </c>
      <c r="T307" t="str">
        <f>IF(Cases!F307="SHA","SLEV",IF(Cases!F307="OUR","DEBT",IF(Cases!F307="BEN","CRED","")))</f>
        <v/>
      </c>
      <c r="U307" s="5" t="str">
        <f>IF(Cases!H307="N","Instrukciók","")</f>
        <v/>
      </c>
      <c r="V307" s="5" t="str">
        <f>IF(Cases!E307="I","URGP","")</f>
        <v>URGP</v>
      </c>
      <c r="W307" t="str">
        <f>Cases!L307</f>
        <v>Közl-13U -OpenApi Vállalati-KötelezettSzla HUF-FCY-EQ átutalás-InterCompany-Konverziós-Sürgős/AzonKonv-EgyediÁrf/NonSTP-KöltsVis Nincs</v>
      </c>
    </row>
    <row r="308" spans="1:23" x14ac:dyDescent="0.3">
      <c r="A308" t="str">
        <f>CONCATENATE(IF(B308="EB",CONCATENATE(IF(Cases!B308&lt;&gt;"7","EBNG","EBNL"),TEXT(Refszámok!$B$1+ROW()-2,"000000000000")),""),IF(B308="EL",CONCATENATE("E",TEXT(Refszámok!$B$2+ROW()-2,"0000000000"),"00001"),""),IF(B308="OA",CONCATENATE("EBNGOA",TEXT(Refszámok!$B$3+ROW()-2,"0000000000")),""))</f>
        <v>EBNGOA0000101307</v>
      </c>
      <c r="B308" t="str">
        <f>CONCATENATE(IF(Cases!B308="E","EL",""),IF(Cases!B308="B","EB",""),IF(Cases!B308="Q","EB",""),IF(Cases!B308="7","EB",""),IF(Cases!B308="Z","OA",""),IF(Cases!B308="3","OA",""))</f>
        <v>OA</v>
      </c>
      <c r="C308" t="str">
        <f t="shared" si="20"/>
        <v>EBNGOA0000101307</v>
      </c>
      <c r="D308" t="str">
        <f>IF(Cases!K308="Y","2018-11-10","")</f>
        <v/>
      </c>
      <c r="E308" s="5" t="str">
        <f>IF(Cases!C308="Q","BANKKÁRTYA ELSZ",IF(OR(Cases!C308="A",Cases!C308="E",Cases!C308="B",Cases!C308="K",Cases!C308="M"),CONCATENATE(IF(B308="EB",Accounts!B$7,""),IF(B308="EL",Accounts!B$8,""),IF(AND(B308="OA",Cases!B308="3"),Accounts!B$8,""),IF(AND(B308="OA",Cases!B308="Z"),Accounts!B$7,"")),CONCATENATE(IF(B308="EB",Accounts!B$9,""),IF(B308="EL",Accounts!B$10,""),IF(AND(B308="OA",Cases!B308="3"),Accounts!B$10,""),IF(AND(B308="OA",Cases!B308="Z"),Accounts!B$9,""))))</f>
        <v>Electra számlatípus-művelettípus ts</v>
      </c>
      <c r="F308" s="5" t="str">
        <f>IF(Cases!C308="Q","0983731042101",IF(OR(Cases!C308="A",Cases!C308="E",Cases!C308="B",Cases!C308="K",Cases!C308="M"),CONCATENATE(IF(B308="EB",Accounts!C$7,""),IF(B308="EL",Accounts!C$8,""),IF(AND(B308="OA",Cases!B308="3"),Accounts!C$8,""),IF(AND(B308="OA",Cases!B308="Z"),Accounts!C$7,"")),CONCATENATE(IF(B308="EB",Accounts!C$9,""),IF(B308="EL",Accounts!C$10,""),IF(AND(B308="OA",Cases!B308="3"),Accounts!C$10,""),IF(AND(B308="OA",Cases!B308="Z"),Accounts!C$9,""))))</f>
        <v>00021018F0100</v>
      </c>
      <c r="G308" t="s">
        <v>17</v>
      </c>
      <c r="H308" s="5" t="str">
        <f t="shared" si="21"/>
        <v>Electra számlatípus-művelettípus ts</v>
      </c>
      <c r="I308" t="s">
        <v>18</v>
      </c>
      <c r="J308" t="str">
        <f t="shared" si="22"/>
        <v>EBNGOA0000101307</v>
      </c>
      <c r="K308" t="str">
        <f t="shared" si="23"/>
        <v>EBNGOA0000101307</v>
      </c>
      <c r="L308" s="2" t="s">
        <v>22</v>
      </c>
      <c r="M308" s="2" t="str">
        <f>IF(OR(Cases!C308="A",Cases!C308="C",Cases!C308="G",Cases!C308="J",Cases!C308="O"),"DV","DA")</f>
        <v>DA</v>
      </c>
      <c r="N308" t="s">
        <v>1207</v>
      </c>
      <c r="O308" t="str">
        <f>IF(OR(Cases!C308="A",Cases!C308="B",Cases!C308="C",Cases!C308="E",Cases!C308="F",Cases!C308="I",Cases!C308="J",Cases!C308="K",Cases!C308="L",Cases!C308="Q"),"EUR","HUF")</f>
        <v>EUR</v>
      </c>
      <c r="P308" s="5" t="str">
        <f t="shared" si="24"/>
        <v>1.3</v>
      </c>
      <c r="Q308" t="str">
        <f>IF(Cases!I308="Y","INTC","")</f>
        <v>INTC</v>
      </c>
      <c r="R308" t="str">
        <f>IF(OR(Cases!C308="K",Cases!C308="L"),IF(M308="DA",Accounts!B$1,CONCATENATE(
IF(B308="EB",Accounts!D$1,""
),IF(B308="EL",Accounts!F$1,""
),IF(AND(B308="OA",Cases!B308="3"),Accounts!F$1,""
),IF(AND(B308="OA",Cases!B308="Z"),Accounts!D$1,""
)
)
),IF(OR(Cases!C308="B",Cases!C308="I",Cases!C308="O",Cases!C308="J",Cases!C308="H"),IF(M308="DA",Accounts!B$4,CONCATENATE(
IF(B308="EB",Accounts!D$4,""
),IF(B308="EL",Accounts!F$4,""
),IF(AND(B308="OA",Cases!B308="3"),Accounts!F$4,""
),IF(AND(B308="OA",Cases!B308="Z"),Accounts!D$4,""
)
)
),IF(OR(Cases!C308="D",Cases!C308="G",Cases!C308="O",Cases!C308="H",Cases!C308="M",AND(Cases!D308="I",Cases!C308="C"),AND(Cases!D308="I",Cases!C308="F")),IF(M308="DA",Accounts!B$3,CONCATENATE(
IF(B308="EB",Accounts!D$3,""
),IF(B308="EL",Accounts!F$3,""
),IF(AND(B308="OA",Cases!B308="3"),Accounts!F$3,""
),IF(AND(B308="OA",Cases!B308="Z"),Accounts!D$3,""
)
)
),IF(M308="DA",Accounts!B$12,CONCATENATE(
IF(B308="EB",Accounts!D$12,""
),IF(B308="EL",Accounts!F$12,""
),IF(AND(B308="OA",Cases!B308="3"),Accounts!F$12,""
),IF(AND(B308="OA",Cases!B308="Z"),Accounts!D$12,""
)
)
)
)
))</f>
        <v>SZIKSZAI TAMARA EUR</v>
      </c>
      <c r="S308" t="str">
        <f>IF(OR(Cases!C308="K",Cases!C308="L"),IF(M308="DA",Accounts!C$1,CONCATENATE(
   IF(B308="EB",Accounts!E$1,""
   ),IF(B308="EL",Accounts!G$1,""
   ),IF(AND(B308="OA",Cases!B308="3"),Accounts!G$1,""
   ),IF(AND(B308="OA",Cases!B308="Z"),Accounts!E$1,""
   )
  )
 ),IF(OR(Cases!C308="B",Cases!C308="I",Cases!C308="O",Cases!C308="J",Cases!C308="H"),IF(M308="DA",Accounts!C$4,CONCATENATE(
   IF(B308="EB",Accounts!E$4,""
   ),IF(B308="EL",Accounts!G$4,""
   ),IF(AND(B308="OA",Cases!B308="3"),Accounts!G$4,""
   ),IF(AND(B308="OA",Cases!B308="Z"),Accounts!E$4,""
   )
  )
 ),IF(OR(Cases!C308="D",Cases!C308="G",Cases!C308="O",Cases!C308="H",Cases!C308="M",AND(Cases!D308="I",Cases!C308="C"),AND(Cases!D308="I",Cases!C308="F")),IF(M308="DA",Accounts!C$3,CONCATENATE(
   IF(B308="EB",Accounts!E$3,""
   ),IF(B308="EL",Accounts!G$3,""
   ),IF(AND(B308="OA",Cases!B308="3"),Accounts!G$3,""
   ),IF(AND(B308="OA",Cases!B308="Z"),Accounts!E$3,""
   )
  )
 ),IF(M308="DA",Accounts!C$12,CONCATENATE(
   IF(B308="EB",Accounts!E$12,""
   ),IF(B308="EL",Accounts!G$12,""
   ),IF(AND(B308="OA",Cases!B308="3"),Accounts!G$12,""
   ),IF(AND(B308="OA",Cases!B308="Z"),Accounts!E$12,""
   )
  )
 )
)
))</f>
        <v>HU46104000237157565454551017</v>
      </c>
      <c r="T308" t="str">
        <f>IF(Cases!F308="SHA","SLEV",IF(Cases!F308="OUR","DEBT",IF(Cases!F308="BEN","CRED","")))</f>
        <v/>
      </c>
      <c r="U308" s="5" t="str">
        <f>IF(Cases!H308="N","Instrukciók","")</f>
        <v/>
      </c>
      <c r="V308" s="5" t="str">
        <f>IF(Cases!E308="I","URGP","")</f>
        <v/>
      </c>
      <c r="W308" t="str">
        <f>Cases!L308</f>
        <v>Közl-13U -OpenApi Vállalati-KötelezettSzla HUF-FCY-EQ átutalás-InterCompany-Konverziós-EgyediÁrf/NonSTP-KöltsVis Nincs</v>
      </c>
    </row>
    <row r="309" spans="1:23" x14ac:dyDescent="0.3">
      <c r="A309" t="str">
        <f>CONCATENATE(IF(B309="EB",CONCATENATE(IF(Cases!B309&lt;&gt;"7","EBNG","EBNL"),TEXT(Refszámok!$B$1+ROW()-2,"000000000000")),""),IF(B309="EL",CONCATENATE("E",TEXT(Refszámok!$B$2+ROW()-2,"0000000000"),"00001"),""),IF(B309="OA",CONCATENATE("EBNGOA",TEXT(Refszámok!$B$3+ROW()-2,"0000000000")),""))</f>
        <v>EBNGOA0000101308</v>
      </c>
      <c r="B309" t="str">
        <f>CONCATENATE(IF(Cases!B309="E","EL",""),IF(Cases!B309="B","EB",""),IF(Cases!B309="Q","EB",""),IF(Cases!B309="7","EB",""),IF(Cases!B309="Z","OA",""),IF(Cases!B309="3","OA",""))</f>
        <v>OA</v>
      </c>
      <c r="C309" t="str">
        <f t="shared" si="20"/>
        <v>EBNGOA0000101308</v>
      </c>
      <c r="D309" t="str">
        <f>IF(Cases!K309="Y","2018-11-10","")</f>
        <v/>
      </c>
      <c r="E309" s="5" t="str">
        <f>IF(Cases!C309="Q","BANKKÁRTYA ELSZ",IF(OR(Cases!C309="A",Cases!C309="E",Cases!C309="B",Cases!C309="K",Cases!C309="M"),CONCATENATE(IF(B309="EB",Accounts!B$7,""),IF(B309="EL",Accounts!B$8,""),IF(AND(B309="OA",Cases!B309="3"),Accounts!B$8,""),IF(AND(B309="OA",Cases!B309="Z"),Accounts!B$7,"")),CONCATENATE(IF(B309="EB",Accounts!B$9,""),IF(B309="EL",Accounts!B$10,""),IF(AND(B309="OA",Cases!B309="3"),Accounts!B$10,""),IF(AND(B309="OA",Cases!B309="Z"),Accounts!B$9,""))))</f>
        <v>Electra számlatípus-művelettípus EUR</v>
      </c>
      <c r="F309" s="5" t="str">
        <f>IF(Cases!C309="Q","0983731042101",IF(OR(Cases!C309="A",Cases!C309="E",Cases!C309="B",Cases!C309="K",Cases!C309="M"),CONCATENATE(IF(B309="EB",Accounts!C$7,""),IF(B309="EL",Accounts!C$8,""),IF(AND(B309="OA",Cases!B309="3"),Accounts!C$8,""),IF(AND(B309="OA",Cases!B309="Z"),Accounts!C$7,"")),CONCATENATE(IF(B309="EB",Accounts!C$9,""),IF(B309="EL",Accounts!C$10,""),IF(AND(B309="OA",Cases!B309="3"),Accounts!C$10,""),IF(AND(B309="OA",Cases!B309="Z"),Accounts!C$9,""))))</f>
        <v>00021018F0119</v>
      </c>
      <c r="G309" t="s">
        <v>17</v>
      </c>
      <c r="H309" s="5" t="str">
        <f t="shared" si="21"/>
        <v>Electra számlatípus-művelettípus EUR</v>
      </c>
      <c r="I309" t="s">
        <v>18</v>
      </c>
      <c r="J309" t="str">
        <f t="shared" si="22"/>
        <v>EBNGOA0000101308</v>
      </c>
      <c r="K309" t="str">
        <f t="shared" si="23"/>
        <v>EBNGOA0000101308</v>
      </c>
      <c r="L309" s="2" t="s">
        <v>22</v>
      </c>
      <c r="M309" s="2" t="str">
        <f>IF(OR(Cases!C309="A",Cases!C309="C",Cases!C309="G",Cases!C309="J",Cases!C309="O"),"DV","DA")</f>
        <v>DA</v>
      </c>
      <c r="N309" t="s">
        <v>1207</v>
      </c>
      <c r="O309" t="str">
        <f>IF(OR(Cases!C309="A",Cases!C309="B",Cases!C309="C",Cases!C309="E",Cases!C309="F",Cases!C309="I",Cases!C309="J",Cases!C309="K",Cases!C309="L",Cases!C309="Q"),"EUR","HUF")</f>
        <v>HUF</v>
      </c>
      <c r="P309" s="5" t="str">
        <f t="shared" si="24"/>
        <v>2</v>
      </c>
      <c r="Q309" t="str">
        <f>IF(Cases!I309="Y","INTC","")</f>
        <v/>
      </c>
      <c r="R309" t="str">
        <f>IF(OR(Cases!C309="K",Cases!C309="L"),IF(M309="DA",Accounts!B$1,CONCATENATE(
IF(B309="EB",Accounts!D$1,""
),IF(B309="EL",Accounts!F$1,""
),IF(AND(B309="OA",Cases!B309="3"),Accounts!F$1,""
),IF(AND(B309="OA",Cases!B309="Z"),Accounts!D$1,""
)
)
),IF(OR(Cases!C309="B",Cases!C309="I",Cases!C309="O",Cases!C309="J",Cases!C309="H"),IF(M309="DA",Accounts!B$4,CONCATENATE(
IF(B309="EB",Accounts!D$4,""
),IF(B309="EL",Accounts!F$4,""
),IF(AND(B309="OA",Cases!B309="3"),Accounts!F$4,""
),IF(AND(B309="OA",Cases!B309="Z"),Accounts!D$4,""
)
)
),IF(OR(Cases!C309="D",Cases!C309="G",Cases!C309="O",Cases!C309="H",Cases!C309="M",AND(Cases!D309="I",Cases!C309="C"),AND(Cases!D309="I",Cases!C309="F")),IF(M309="DA",Accounts!B$3,CONCATENATE(
IF(B309="EB",Accounts!D$3,""
),IF(B309="EL",Accounts!F$3,""
),IF(AND(B309="OA",Cases!B309="3"),Accounts!F$3,""
),IF(AND(B309="OA",Cases!B309="Z"),Accounts!D$3,""
)
)
),IF(M309="DA",Accounts!B$12,CONCATENATE(
IF(B309="EB",Accounts!D$12,""
),IF(B309="EL",Accounts!F$12,""
),IF(AND(B309="OA",Cases!B309="3"),Accounts!F$12,""
),IF(AND(B309="OA",Cases!B309="Z"),Accounts!D$12,""
)
)
)
)
))</f>
        <v>UPC Magyarország</v>
      </c>
      <c r="S309" t="str">
        <f>IF(OR(Cases!C309="K",Cases!C309="L"),IF(M309="DA",Accounts!C$1,CONCATENATE(
   IF(B309="EB",Accounts!E$1,""
   ),IF(B309="EL",Accounts!G$1,""
   ),IF(AND(B309="OA",Cases!B309="3"),Accounts!G$1,""
   ),IF(AND(B309="OA",Cases!B309="Z"),Accounts!E$1,""
   )
  )
 ),IF(OR(Cases!C309="B",Cases!C309="I",Cases!C309="O",Cases!C309="J",Cases!C309="H"),IF(M309="DA",Accounts!C$4,CONCATENATE(
   IF(B309="EB",Accounts!E$4,""
   ),IF(B309="EL",Accounts!G$4,""
   ),IF(AND(B309="OA",Cases!B309="3"),Accounts!G$4,""
   ),IF(AND(B309="OA",Cases!B309="Z"),Accounts!E$4,""
   )
  )
 ),IF(OR(Cases!C309="D",Cases!C309="G",Cases!C309="O",Cases!C309="H",Cases!C309="M",AND(Cases!D309="I",Cases!C309="C"),AND(Cases!D309="I",Cases!C309="F")),IF(M309="DA",Accounts!C$3,CONCATENATE(
   IF(B309="EB",Accounts!E$3,""
   ),IF(B309="EL",Accounts!G$3,""
   ),IF(AND(B309="OA",Cases!B309="3"),Accounts!G$3,""
   ),IF(AND(B309="OA",Cases!B309="Z"),Accounts!E$3,""
   )
  )
 ),IF(M309="DA",Accounts!C$12,CONCATENATE(
   IF(B309="EB",Accounts!E$12,""
   ),IF(B309="EL",Accounts!G$12,""
   ),IF(AND(B309="OA",Cases!B309="3"),Accounts!G$12,""
   ),IF(AND(B309="OA",Cases!B309="Z"),Accounts!E$12,""
   )
  )
 )
)
))</f>
        <v>HU78104100220021994330000100</v>
      </c>
      <c r="T309" t="str">
        <f>IF(Cases!F309="SHA","SLEV",IF(Cases!F309="OUR","DEBT",IF(Cases!F309="BEN","CRED","")))</f>
        <v/>
      </c>
      <c r="U309" s="5" t="str">
        <f>IF(Cases!H309="N","Instrukciók","")</f>
        <v/>
      </c>
      <c r="V309" s="5" t="str">
        <f>IF(Cases!E309="I","URGP","")</f>
        <v>URGP</v>
      </c>
      <c r="W309" t="str">
        <f>Cases!L309</f>
        <v>Közl-214 -Forint konverziós-OpenApi Vállalati-KötelezettSzla FCY-HUF-Bankon belüli átutalás-Konverziós-Sürgős/AzonKonv-EgyediÁrf/NonSTP-KöltsVis Nincs</v>
      </c>
    </row>
    <row r="310" spans="1:23" x14ac:dyDescent="0.3">
      <c r="A310" t="str">
        <f>CONCATENATE(IF(B310="EB",CONCATENATE(IF(Cases!B310&lt;&gt;"7","EBNG","EBNL"),TEXT(Refszámok!$B$1+ROW()-2,"000000000000")),""),IF(B310="EL",CONCATENATE("E",TEXT(Refszámok!$B$2+ROW()-2,"0000000000"),"00001"),""),IF(B310="OA",CONCATENATE("EBNGOA",TEXT(Refszámok!$B$3+ROW()-2,"0000000000")),""))</f>
        <v>EBNGOA0000101309</v>
      </c>
      <c r="B310" t="str">
        <f>CONCATENATE(IF(Cases!B310="E","EL",""),IF(Cases!B310="B","EB",""),IF(Cases!B310="Q","EB",""),IF(Cases!B310="7","EB",""),IF(Cases!B310="Z","OA",""),IF(Cases!B310="3","OA",""))</f>
        <v>OA</v>
      </c>
      <c r="C310" t="str">
        <f t="shared" si="20"/>
        <v>EBNGOA0000101309</v>
      </c>
      <c r="D310" t="str">
        <f>IF(Cases!K310="Y","2018-11-10","")</f>
        <v/>
      </c>
      <c r="E310" s="5" t="str">
        <f>IF(Cases!C310="Q","BANKKÁRTYA ELSZ",IF(OR(Cases!C310="A",Cases!C310="E",Cases!C310="B",Cases!C310="K",Cases!C310="M"),CONCATENATE(IF(B310="EB",Accounts!B$7,""),IF(B310="EL",Accounts!B$8,""),IF(AND(B310="OA",Cases!B310="3"),Accounts!B$8,""),IF(AND(B310="OA",Cases!B310="Z"),Accounts!B$7,"")),CONCATENATE(IF(B310="EB",Accounts!B$9,""),IF(B310="EL",Accounts!B$10,""),IF(AND(B310="OA",Cases!B310="3"),Accounts!B$10,""),IF(AND(B310="OA",Cases!B310="Z"),Accounts!B$9,""))))</f>
        <v>Electra számlatípus-művelettípus EUR</v>
      </c>
      <c r="F310" s="5" t="str">
        <f>IF(Cases!C310="Q","0983731042101",IF(OR(Cases!C310="A",Cases!C310="E",Cases!C310="B",Cases!C310="K",Cases!C310="M"),CONCATENATE(IF(B310="EB",Accounts!C$7,""),IF(B310="EL",Accounts!C$8,""),IF(AND(B310="OA",Cases!B310="3"),Accounts!C$8,""),IF(AND(B310="OA",Cases!B310="Z"),Accounts!C$7,"")),CONCATENATE(IF(B310="EB",Accounts!C$9,""),IF(B310="EL",Accounts!C$10,""),IF(AND(B310="OA",Cases!B310="3"),Accounts!C$10,""),IF(AND(B310="OA",Cases!B310="Z"),Accounts!C$9,""))))</f>
        <v>00021018F0119</v>
      </c>
      <c r="G310" t="s">
        <v>17</v>
      </c>
      <c r="H310" s="5" t="str">
        <f t="shared" si="21"/>
        <v>Electra számlatípus-művelettípus EUR</v>
      </c>
      <c r="I310" t="s">
        <v>18</v>
      </c>
      <c r="J310" t="str">
        <f t="shared" si="22"/>
        <v>EBNGOA0000101309</v>
      </c>
      <c r="K310" t="str">
        <f t="shared" si="23"/>
        <v>EBNGOA0000101309</v>
      </c>
      <c r="L310" s="2" t="s">
        <v>22</v>
      </c>
      <c r="M310" s="2" t="str">
        <f>IF(OR(Cases!C310="A",Cases!C310="C",Cases!C310="G",Cases!C310="J",Cases!C310="O"),"DV","DA")</f>
        <v>DA</v>
      </c>
      <c r="N310" t="s">
        <v>1207</v>
      </c>
      <c r="O310" t="str">
        <f>IF(OR(Cases!C310="A",Cases!C310="B",Cases!C310="C",Cases!C310="E",Cases!C310="F",Cases!C310="I",Cases!C310="J",Cases!C310="K",Cases!C310="L",Cases!C310="Q"),"EUR","HUF")</f>
        <v>HUF</v>
      </c>
      <c r="P310" s="5" t="str">
        <f t="shared" si="24"/>
        <v>2</v>
      </c>
      <c r="Q310" t="str">
        <f>IF(Cases!I310="Y","INTC","")</f>
        <v/>
      </c>
      <c r="R310" t="str">
        <f>IF(OR(Cases!C310="K",Cases!C310="L"),IF(M310="DA",Accounts!B$1,CONCATENATE(
IF(B310="EB",Accounts!D$1,""
),IF(B310="EL",Accounts!F$1,""
),IF(AND(B310="OA",Cases!B310="3"),Accounts!F$1,""
),IF(AND(B310="OA",Cases!B310="Z"),Accounts!D$1,""
)
)
),IF(OR(Cases!C310="B",Cases!C310="I",Cases!C310="O",Cases!C310="J",Cases!C310="H"),IF(M310="DA",Accounts!B$4,CONCATENATE(
IF(B310="EB",Accounts!D$4,""
),IF(B310="EL",Accounts!F$4,""
),IF(AND(B310="OA",Cases!B310="3"),Accounts!F$4,""
),IF(AND(B310="OA",Cases!B310="Z"),Accounts!D$4,""
)
)
),IF(OR(Cases!C310="D",Cases!C310="G",Cases!C310="O",Cases!C310="H",Cases!C310="M",AND(Cases!D310="I",Cases!C310="C"),AND(Cases!D310="I",Cases!C310="F")),IF(M310="DA",Accounts!B$3,CONCATENATE(
IF(B310="EB",Accounts!D$3,""
),IF(B310="EL",Accounts!F$3,""
),IF(AND(B310="OA",Cases!B310="3"),Accounts!F$3,""
),IF(AND(B310="OA",Cases!B310="Z"),Accounts!D$3,""
)
)
),IF(M310="DA",Accounts!B$12,CONCATENATE(
IF(B310="EB",Accounts!D$12,""
),IF(B310="EL",Accounts!F$12,""
),IF(AND(B310="OA",Cases!B310="3"),Accounts!F$12,""
),IF(AND(B310="OA",Cases!B310="Z"),Accounts!D$12,""
)
)
)
)
))</f>
        <v>UPC Magyarország</v>
      </c>
      <c r="S310" t="str">
        <f>IF(OR(Cases!C310="K",Cases!C310="L"),IF(M310="DA",Accounts!C$1,CONCATENATE(
   IF(B310="EB",Accounts!E$1,""
   ),IF(B310="EL",Accounts!G$1,""
   ),IF(AND(B310="OA",Cases!B310="3"),Accounts!G$1,""
   ),IF(AND(B310="OA",Cases!B310="Z"),Accounts!E$1,""
   )
  )
 ),IF(OR(Cases!C310="B",Cases!C310="I",Cases!C310="O",Cases!C310="J",Cases!C310="H"),IF(M310="DA",Accounts!C$4,CONCATENATE(
   IF(B310="EB",Accounts!E$4,""
   ),IF(B310="EL",Accounts!G$4,""
   ),IF(AND(B310="OA",Cases!B310="3"),Accounts!G$4,""
   ),IF(AND(B310="OA",Cases!B310="Z"),Accounts!E$4,""
   )
  )
 ),IF(OR(Cases!C310="D",Cases!C310="G",Cases!C310="O",Cases!C310="H",Cases!C310="M",AND(Cases!D310="I",Cases!C310="C"),AND(Cases!D310="I",Cases!C310="F")),IF(M310="DA",Accounts!C$3,CONCATENATE(
   IF(B310="EB",Accounts!E$3,""
   ),IF(B310="EL",Accounts!G$3,""
   ),IF(AND(B310="OA",Cases!B310="3"),Accounts!G$3,""
   ),IF(AND(B310="OA",Cases!B310="Z"),Accounts!E$3,""
   )
  )
 ),IF(M310="DA",Accounts!C$12,CONCATENATE(
   IF(B310="EB",Accounts!E$12,""
   ),IF(B310="EL",Accounts!G$12,""
   ),IF(AND(B310="OA",Cases!B310="3"),Accounts!G$12,""
   ),IF(AND(B310="OA",Cases!B310="Z"),Accounts!E$12,""
   )
  )
 )
)
))</f>
        <v>HU78104100220021994330000100</v>
      </c>
      <c r="T310" t="str">
        <f>IF(Cases!F310="SHA","SLEV",IF(Cases!F310="OUR","DEBT",IF(Cases!F310="BEN","CRED","")))</f>
        <v/>
      </c>
      <c r="U310" s="5" t="str">
        <f>IF(Cases!H310="N","Instrukciók","")</f>
        <v/>
      </c>
      <c r="V310" s="5" t="str">
        <f>IF(Cases!E310="I","URGP","")</f>
        <v/>
      </c>
      <c r="W310" t="str">
        <f>Cases!L310</f>
        <v>Közl-214 -Forint konverziós-OpenApi Vállalati-KötelezettSzla FCY-HUF-Bankon belüli átutalás-Konverziós-EgyediÁrf/NonSTP-KöltsVis Nincs</v>
      </c>
    </row>
    <row r="311" spans="1:23" x14ac:dyDescent="0.3">
      <c r="A311" t="str">
        <f>CONCATENATE(IF(B311="EB",CONCATENATE(IF(Cases!B311&lt;&gt;"7","EBNG","EBNL"),TEXT(Refszámok!$B$1+ROW()-2,"000000000000")),""),IF(B311="EL",CONCATENATE("E",TEXT(Refszámok!$B$2+ROW()-2,"0000000000"),"00001"),""),IF(B311="OA",CONCATENATE("EBNGOA",TEXT(Refszámok!$B$3+ROW()-2,"0000000000")),""))</f>
        <v>EBNGOA0000101310</v>
      </c>
      <c r="B311" t="str">
        <f>CONCATENATE(IF(Cases!B311="E","EL",""),IF(Cases!B311="B","EB",""),IF(Cases!B311="Q","EB",""),IF(Cases!B311="7","EB",""),IF(Cases!B311="Z","OA",""),IF(Cases!B311="3","OA",""))</f>
        <v>OA</v>
      </c>
      <c r="C311" t="str">
        <f t="shared" si="20"/>
        <v>EBNGOA0000101310</v>
      </c>
      <c r="D311" t="str">
        <f>IF(Cases!K311="Y","2018-11-10","")</f>
        <v/>
      </c>
      <c r="E311" s="5" t="str">
        <f>IF(Cases!C311="Q","BANKKÁRTYA ELSZ",IF(OR(Cases!C311="A",Cases!C311="E",Cases!C311="B",Cases!C311="K",Cases!C311="M"),CONCATENATE(IF(B311="EB",Accounts!B$7,""),IF(B311="EL",Accounts!B$8,""),IF(AND(B311="OA",Cases!B311="3"),Accounts!B$8,""),IF(AND(B311="OA",Cases!B311="Z"),Accounts!B$7,"")),CONCATENATE(IF(B311="EB",Accounts!B$9,""),IF(B311="EL",Accounts!B$10,""),IF(AND(B311="OA",Cases!B311="3"),Accounts!B$10,""),IF(AND(B311="OA",Cases!B311="Z"),Accounts!B$9,""))))</f>
        <v>Electra számlatípus-művelettípus EUR</v>
      </c>
      <c r="F311" s="5" t="str">
        <f>IF(Cases!C311="Q","0983731042101",IF(OR(Cases!C311="A",Cases!C311="E",Cases!C311="B",Cases!C311="K",Cases!C311="M"),CONCATENATE(IF(B311="EB",Accounts!C$7,""),IF(B311="EL",Accounts!C$8,""),IF(AND(B311="OA",Cases!B311="3"),Accounts!C$8,""),IF(AND(B311="OA",Cases!B311="Z"),Accounts!C$7,"")),CONCATENATE(IF(B311="EB",Accounts!C$9,""),IF(B311="EL",Accounts!C$10,""),IF(AND(B311="OA",Cases!B311="3"),Accounts!C$10,""),IF(AND(B311="OA",Cases!B311="Z"),Accounts!C$9,""))))</f>
        <v>00021018F0119</v>
      </c>
      <c r="G311" t="s">
        <v>17</v>
      </c>
      <c r="H311" s="5" t="str">
        <f t="shared" si="21"/>
        <v>Electra számlatípus-művelettípus EUR</v>
      </c>
      <c r="I311" t="s">
        <v>18</v>
      </c>
      <c r="J311" t="str">
        <f t="shared" si="22"/>
        <v>EBNGOA0000101310</v>
      </c>
      <c r="K311" t="str">
        <f t="shared" si="23"/>
        <v>EBNGOA0000101310</v>
      </c>
      <c r="L311" s="2" t="s">
        <v>22</v>
      </c>
      <c r="M311" s="2" t="str">
        <f>IF(OR(Cases!C311="A",Cases!C311="C",Cases!C311="G",Cases!C311="J",Cases!C311="O"),"DV","DA")</f>
        <v>DV</v>
      </c>
      <c r="N311" t="s">
        <v>1207</v>
      </c>
      <c r="O311" t="str">
        <f>IF(OR(Cases!C311="A",Cases!C311="B",Cases!C311="C",Cases!C311="E",Cases!C311="F",Cases!C311="I",Cases!C311="J",Cases!C311="K",Cases!C311="L",Cases!C311="Q"),"EUR","HUF")</f>
        <v>HUF</v>
      </c>
      <c r="P311" s="5" t="str">
        <f t="shared" si="24"/>
        <v>2</v>
      </c>
      <c r="Q311" t="str">
        <f>IF(Cases!I311="Y","INTC","")</f>
        <v/>
      </c>
      <c r="R311" t="str">
        <f>IF(OR(Cases!C311="K",Cases!C311="L"),IF(M311="DA",Accounts!B$1,CONCATENATE(
IF(B311="EB",Accounts!D$1,""
),IF(B311="EL",Accounts!F$1,""
),IF(AND(B311="OA",Cases!B311="3"),Accounts!F$1,""
),IF(AND(B311="OA",Cases!B311="Z"),Accounts!D$1,""
)
)
),IF(OR(Cases!C311="B",Cases!C311="I",Cases!C311="O",Cases!C311="J",Cases!C311="H"),IF(M311="DA",Accounts!B$4,CONCATENATE(
IF(B311="EB",Accounts!D$4,""
),IF(B311="EL",Accounts!F$4,""
),IF(AND(B311="OA",Cases!B311="3"),Accounts!F$4,""
),IF(AND(B311="OA",Cases!B311="Z"),Accounts!D$4,""
)
)
),IF(OR(Cases!C311="D",Cases!C311="G",Cases!C311="O",Cases!C311="H",Cases!C311="M",AND(Cases!D311="I",Cases!C311="C"),AND(Cases!D311="I",Cases!C311="F")),IF(M311="DA",Accounts!B$3,CONCATENATE(
IF(B311="EB",Accounts!D$3,""
),IF(B311="EL",Accounts!F$3,""
),IF(AND(B311="OA",Cases!B311="3"),Accounts!F$3,""
),IF(AND(B311="OA",Cases!B311="Z"),Accounts!D$3,""
)
)
),IF(M311="DA",Accounts!B$12,CONCATENATE(
IF(B311="EB",Accounts!D$12,""
),IF(B311="EL",Accounts!F$12,""
),IF(AND(B311="OA",Cases!B311="3"),Accounts!F$12,""
),IF(AND(B311="OA",Cases!B311="Z"),Accounts!D$12,""
)
)
)
)
))</f>
        <v>Electra számlatípus Arksys</v>
      </c>
      <c r="S311" t="str">
        <f>IF(OR(Cases!C311="K",Cases!C311="L"),IF(M311="DA",Accounts!C$1,CONCATENATE(
   IF(B311="EB",Accounts!E$1,""
   ),IF(B311="EL",Accounts!G$1,""
   ),IF(AND(B311="OA",Cases!B311="3"),Accounts!G$1,""
   ),IF(AND(B311="OA",Cases!B311="Z"),Accounts!E$1,""
   )
  )
 ),IF(OR(Cases!C311="B",Cases!C311="I",Cases!C311="O",Cases!C311="J",Cases!C311="H"),IF(M311="DA",Accounts!C$4,CONCATENATE(
   IF(B311="EB",Accounts!E$4,""
   ),IF(B311="EL",Accounts!G$4,""
   ),IF(AND(B311="OA",Cases!B311="3"),Accounts!G$4,""
   ),IF(AND(B311="OA",Cases!B311="Z"),Accounts!E$4,""
   )
  )
 ),IF(OR(Cases!C311="D",Cases!C311="G",Cases!C311="O",Cases!C311="H",Cases!C311="M",AND(Cases!D311="I",Cases!C311="C"),AND(Cases!D311="I",Cases!C311="F")),IF(M311="DA",Accounts!C$3,CONCATENATE(
   IF(B311="EB",Accounts!E$3,""
   ),IF(B311="EL",Accounts!G$3,""
   ),IF(AND(B311="OA",Cases!B311="3"),Accounts!G$3,""
   ),IF(AND(B311="OA",Cases!B311="Z"),Accounts!E$3,""
   )
  )
 ),IF(M311="DA",Accounts!C$12,CONCATENATE(
   IF(B311="EB",Accounts!E$12,""
   ),IF(B311="EL",Accounts!G$12,""
   ),IF(AND(B311="OA",Cases!B311="3"),Accounts!G$12,""
   ),IF(AND(B311="OA",Cases!B311="Z"),Accounts!E$12,""
   )
  )
 )
)
))</f>
        <v>HU51104075017811100019080840</v>
      </c>
      <c r="T311" t="str">
        <f>IF(Cases!F311="SHA","SLEV",IF(Cases!F311="OUR","DEBT",IF(Cases!F311="BEN","CRED","")))</f>
        <v/>
      </c>
      <c r="U311" s="5" t="str">
        <f>IF(Cases!H311="N","Instrukciók","")</f>
        <v/>
      </c>
      <c r="V311" s="5" t="str">
        <f>IF(Cases!E311="I","URGP","")</f>
        <v>URGP</v>
      </c>
      <c r="W311" t="str">
        <f>Cases!L311</f>
        <v>Közl-226 -Forint konverziós-OpenApi Vállalati-KötelezettSzla FCY-HUF-Bankon belüli átvezetés-Konverziós-Sürgős/AzonKonv-EgyediÁrf/NonSTP-KöltsVis Nincs</v>
      </c>
    </row>
    <row r="312" spans="1:23" x14ac:dyDescent="0.3">
      <c r="A312" t="str">
        <f>CONCATENATE(IF(B312="EB",CONCATENATE(IF(Cases!B312&lt;&gt;"7","EBNG","EBNL"),TEXT(Refszámok!$B$1+ROW()-2,"000000000000")),""),IF(B312="EL",CONCATENATE("E",TEXT(Refszámok!$B$2+ROW()-2,"0000000000"),"00001"),""),IF(B312="OA",CONCATENATE("EBNGOA",TEXT(Refszámok!$B$3+ROW()-2,"0000000000")),""))</f>
        <v>EBNGOA0000101311</v>
      </c>
      <c r="B312" t="str">
        <f>CONCATENATE(IF(Cases!B312="E","EL",""),IF(Cases!B312="B","EB",""),IF(Cases!B312="Q","EB",""),IF(Cases!B312="7","EB",""),IF(Cases!B312="Z","OA",""),IF(Cases!B312="3","OA",""))</f>
        <v>OA</v>
      </c>
      <c r="C312" t="str">
        <f t="shared" si="20"/>
        <v>EBNGOA0000101311</v>
      </c>
      <c r="D312" t="str">
        <f>IF(Cases!K312="Y","2018-11-10","")</f>
        <v/>
      </c>
      <c r="E312" s="5" t="str">
        <f>IF(Cases!C312="Q","BANKKÁRTYA ELSZ",IF(OR(Cases!C312="A",Cases!C312="E",Cases!C312="B",Cases!C312="K",Cases!C312="M"),CONCATENATE(IF(B312="EB",Accounts!B$7,""),IF(B312="EL",Accounts!B$8,""),IF(AND(B312="OA",Cases!B312="3"),Accounts!B$8,""),IF(AND(B312="OA",Cases!B312="Z"),Accounts!B$7,"")),CONCATENATE(IF(B312="EB",Accounts!B$9,""),IF(B312="EL",Accounts!B$10,""),IF(AND(B312="OA",Cases!B312="3"),Accounts!B$10,""),IF(AND(B312="OA",Cases!B312="Z"),Accounts!B$9,""))))</f>
        <v>Electra számlatípus-művelettípus EUR</v>
      </c>
      <c r="F312" s="5" t="str">
        <f>IF(Cases!C312="Q","0983731042101",IF(OR(Cases!C312="A",Cases!C312="E",Cases!C312="B",Cases!C312="K",Cases!C312="M"),CONCATENATE(IF(B312="EB",Accounts!C$7,""),IF(B312="EL",Accounts!C$8,""),IF(AND(B312="OA",Cases!B312="3"),Accounts!C$8,""),IF(AND(B312="OA",Cases!B312="Z"),Accounts!C$7,"")),CONCATENATE(IF(B312="EB",Accounts!C$9,""),IF(B312="EL",Accounts!C$10,""),IF(AND(B312="OA",Cases!B312="3"),Accounts!C$10,""),IF(AND(B312="OA",Cases!B312="Z"),Accounts!C$9,""))))</f>
        <v>00021018F0119</v>
      </c>
      <c r="G312" t="s">
        <v>17</v>
      </c>
      <c r="H312" s="5" t="str">
        <f t="shared" si="21"/>
        <v>Electra számlatípus-művelettípus EUR</v>
      </c>
      <c r="I312" t="s">
        <v>18</v>
      </c>
      <c r="J312" t="str">
        <f t="shared" si="22"/>
        <v>EBNGOA0000101311</v>
      </c>
      <c r="K312" t="str">
        <f t="shared" si="23"/>
        <v>EBNGOA0000101311</v>
      </c>
      <c r="L312" s="2" t="s">
        <v>22</v>
      </c>
      <c r="M312" s="2" t="str">
        <f>IF(OR(Cases!C312="A",Cases!C312="C",Cases!C312="G",Cases!C312="J",Cases!C312="O"),"DV","DA")</f>
        <v>DV</v>
      </c>
      <c r="N312" t="s">
        <v>1207</v>
      </c>
      <c r="O312" t="str">
        <f>IF(OR(Cases!C312="A",Cases!C312="B",Cases!C312="C",Cases!C312="E",Cases!C312="F",Cases!C312="I",Cases!C312="J",Cases!C312="K",Cases!C312="L",Cases!C312="Q"),"EUR","HUF")</f>
        <v>HUF</v>
      </c>
      <c r="P312" s="5" t="str">
        <f t="shared" si="24"/>
        <v>2</v>
      </c>
      <c r="Q312" t="str">
        <f>IF(Cases!I312="Y","INTC","")</f>
        <v/>
      </c>
      <c r="R312" t="str">
        <f>IF(OR(Cases!C312="K",Cases!C312="L"),IF(M312="DA",Accounts!B$1,CONCATENATE(
IF(B312="EB",Accounts!D$1,""
),IF(B312="EL",Accounts!F$1,""
),IF(AND(B312="OA",Cases!B312="3"),Accounts!F$1,""
),IF(AND(B312="OA",Cases!B312="Z"),Accounts!D$1,""
)
)
),IF(OR(Cases!C312="B",Cases!C312="I",Cases!C312="O",Cases!C312="J",Cases!C312="H"),IF(M312="DA",Accounts!B$4,CONCATENATE(
IF(B312="EB",Accounts!D$4,""
),IF(B312="EL",Accounts!F$4,""
),IF(AND(B312="OA",Cases!B312="3"),Accounts!F$4,""
),IF(AND(B312="OA",Cases!B312="Z"),Accounts!D$4,""
)
)
),IF(OR(Cases!C312="D",Cases!C312="G",Cases!C312="O",Cases!C312="H",Cases!C312="M",AND(Cases!D312="I",Cases!C312="C"),AND(Cases!D312="I",Cases!C312="F")),IF(M312="DA",Accounts!B$3,CONCATENATE(
IF(B312="EB",Accounts!D$3,""
),IF(B312="EL",Accounts!F$3,""
),IF(AND(B312="OA",Cases!B312="3"),Accounts!F$3,""
),IF(AND(B312="OA",Cases!B312="Z"),Accounts!D$3,""
)
)
),IF(M312="DA",Accounts!B$12,CONCATENATE(
IF(B312="EB",Accounts!D$12,""
),IF(B312="EL",Accounts!F$12,""
),IF(AND(B312="OA",Cases!B312="3"),Accounts!F$12,""
),IF(AND(B312="OA",Cases!B312="Z"),Accounts!D$12,""
)
)
)
)
))</f>
        <v>Electra számlatípus Arksys</v>
      </c>
      <c r="S312" t="str">
        <f>IF(OR(Cases!C312="K",Cases!C312="L"),IF(M312="DA",Accounts!C$1,CONCATENATE(
   IF(B312="EB",Accounts!E$1,""
   ),IF(B312="EL",Accounts!G$1,""
   ),IF(AND(B312="OA",Cases!B312="3"),Accounts!G$1,""
   ),IF(AND(B312="OA",Cases!B312="Z"),Accounts!E$1,""
   )
  )
 ),IF(OR(Cases!C312="B",Cases!C312="I",Cases!C312="O",Cases!C312="J",Cases!C312="H"),IF(M312="DA",Accounts!C$4,CONCATENATE(
   IF(B312="EB",Accounts!E$4,""
   ),IF(B312="EL",Accounts!G$4,""
   ),IF(AND(B312="OA",Cases!B312="3"),Accounts!G$4,""
   ),IF(AND(B312="OA",Cases!B312="Z"),Accounts!E$4,""
   )
  )
 ),IF(OR(Cases!C312="D",Cases!C312="G",Cases!C312="O",Cases!C312="H",Cases!C312="M",AND(Cases!D312="I",Cases!C312="C"),AND(Cases!D312="I",Cases!C312="F")),IF(M312="DA",Accounts!C$3,CONCATENATE(
   IF(B312="EB",Accounts!E$3,""
   ),IF(B312="EL",Accounts!G$3,""
   ),IF(AND(B312="OA",Cases!B312="3"),Accounts!G$3,""
   ),IF(AND(B312="OA",Cases!B312="Z"),Accounts!E$3,""
   )
  )
 ),IF(M312="DA",Accounts!C$12,CONCATENATE(
   IF(B312="EB",Accounts!E$12,""
   ),IF(B312="EL",Accounts!G$12,""
   ),IF(AND(B312="OA",Cases!B312="3"),Accounts!G$12,""
   ),IF(AND(B312="OA",Cases!B312="Z"),Accounts!E$12,""
   )
  )
 )
)
))</f>
        <v>HU51104075017811100019080840</v>
      </c>
      <c r="T312" t="str">
        <f>IF(Cases!F312="SHA","SLEV",IF(Cases!F312="OUR","DEBT",IF(Cases!F312="BEN","CRED","")))</f>
        <v/>
      </c>
      <c r="U312" s="5" t="str">
        <f>IF(Cases!H312="N","Instrukciók","")</f>
        <v/>
      </c>
      <c r="V312" s="5" t="str">
        <f>IF(Cases!E312="I","URGP","")</f>
        <v/>
      </c>
      <c r="W312" t="str">
        <f>Cases!L312</f>
        <v>Közl-226 -Forint konverziós-OpenApi Vállalati-KötelezettSzla FCY-HUF-Bankon belüli átvezetés-Konverziós-EgyediÁrf/NonSTP-KöltsVis Nincs</v>
      </c>
    </row>
    <row r="313" spans="1:23" x14ac:dyDescent="0.3">
      <c r="A313" t="str">
        <f>CONCATENATE(IF(B313="EB",CONCATENATE(IF(Cases!B313&lt;&gt;"7","EBNG","EBNL"),TEXT(Refszámok!$B$1+ROW()-2,"000000000000")),""),IF(B313="EL",CONCATENATE("E",TEXT(Refszámok!$B$2+ROW()-2,"0000000000"),"00001"),""),IF(B313="OA",CONCATENATE("EBNGOA",TEXT(Refszámok!$B$3+ROW()-2,"0000000000")),""))</f>
        <v>EBNGOA0000101312</v>
      </c>
      <c r="B313" t="str">
        <f>CONCATENATE(IF(Cases!B313="E","EL",""),IF(Cases!B313="B","EB",""),IF(Cases!B313="Q","EB",""),IF(Cases!B313="7","EB",""),IF(Cases!B313="Z","OA",""),IF(Cases!B313="3","OA",""))</f>
        <v>OA</v>
      </c>
      <c r="C313" t="str">
        <f t="shared" si="20"/>
        <v>EBNGOA0000101312</v>
      </c>
      <c r="D313" t="str">
        <f>IF(Cases!K313="Y","2018-11-10","")</f>
        <v/>
      </c>
      <c r="E313" s="5" t="str">
        <f>IF(Cases!C313="Q","BANKKÁRTYA ELSZ",IF(OR(Cases!C313="A",Cases!C313="E",Cases!C313="B",Cases!C313="K",Cases!C313="M"),CONCATENATE(IF(B313="EB",Accounts!B$7,""),IF(B313="EL",Accounts!B$8,""),IF(AND(B313="OA",Cases!B313="3"),Accounts!B$8,""),IF(AND(B313="OA",Cases!B313="Z"),Accounts!B$7,"")),CONCATENATE(IF(B313="EB",Accounts!B$9,""),IF(B313="EL",Accounts!B$10,""),IF(AND(B313="OA",Cases!B313="3"),Accounts!B$10,""),IF(AND(B313="OA",Cases!B313="Z"),Accounts!B$9,""))))</f>
        <v>Electra számlatípus-művelettípus ts</v>
      </c>
      <c r="F313" s="5" t="str">
        <f>IF(Cases!C313="Q","0983731042101",IF(OR(Cases!C313="A",Cases!C313="E",Cases!C313="B",Cases!C313="K",Cases!C313="M"),CONCATENATE(IF(B313="EB",Accounts!C$7,""),IF(B313="EL",Accounts!C$8,""),IF(AND(B313="OA",Cases!B313="3"),Accounts!C$8,""),IF(AND(B313="OA",Cases!B313="Z"),Accounts!C$7,"")),CONCATENATE(IF(B313="EB",Accounts!C$9,""),IF(B313="EL",Accounts!C$10,""),IF(AND(B313="OA",Cases!B313="3"),Accounts!C$10,""),IF(AND(B313="OA",Cases!B313="Z"),Accounts!C$9,""))))</f>
        <v>00021018F0100</v>
      </c>
      <c r="G313" t="s">
        <v>17</v>
      </c>
      <c r="H313" s="5" t="str">
        <f t="shared" si="21"/>
        <v>Electra számlatípus-művelettípus ts</v>
      </c>
      <c r="I313" t="s">
        <v>18</v>
      </c>
      <c r="J313" t="str">
        <f t="shared" si="22"/>
        <v>EBNGOA0000101312</v>
      </c>
      <c r="K313" t="str">
        <f t="shared" si="23"/>
        <v>EBNGOA0000101312</v>
      </c>
      <c r="L313" s="2" t="s">
        <v>22</v>
      </c>
      <c r="M313" s="2" t="str">
        <f>IF(OR(Cases!C313="A",Cases!C313="C",Cases!C313="G",Cases!C313="J",Cases!C313="O"),"DV","DA")</f>
        <v>DA</v>
      </c>
      <c r="N313" t="s">
        <v>1207</v>
      </c>
      <c r="O313" t="str">
        <f>IF(OR(Cases!C313="A",Cases!C313="B",Cases!C313="C",Cases!C313="E",Cases!C313="F",Cases!C313="I",Cases!C313="J",Cases!C313="K",Cases!C313="L",Cases!C313="Q"),"EUR","HUF")</f>
        <v>EUR</v>
      </c>
      <c r="P313" s="5" t="str">
        <f t="shared" si="24"/>
        <v>1.3</v>
      </c>
      <c r="Q313" t="str">
        <f>IF(Cases!I313="Y","INTC","")</f>
        <v>INTC</v>
      </c>
      <c r="R313" t="str">
        <f>IF(OR(Cases!C313="K",Cases!C313="L"),IF(M313="DA",Accounts!B$1,CONCATENATE(
IF(B313="EB",Accounts!D$1,""
),IF(B313="EL",Accounts!F$1,""
),IF(AND(B313="OA",Cases!B313="3"),Accounts!F$1,""
),IF(AND(B313="OA",Cases!B313="Z"),Accounts!D$1,""
)
)
),IF(OR(Cases!C313="B",Cases!C313="I",Cases!C313="O",Cases!C313="J",Cases!C313="H"),IF(M313="DA",Accounts!B$4,CONCATENATE(
IF(B313="EB",Accounts!D$4,""
),IF(B313="EL",Accounts!F$4,""
),IF(AND(B313="OA",Cases!B313="3"),Accounts!F$4,""
),IF(AND(B313="OA",Cases!B313="Z"),Accounts!D$4,""
)
)
),IF(OR(Cases!C313="D",Cases!C313="G",Cases!C313="O",Cases!C313="H",Cases!C313="M",AND(Cases!D313="I",Cases!C313="C"),AND(Cases!D313="I",Cases!C313="F")),IF(M313="DA",Accounts!B$3,CONCATENATE(
IF(B313="EB",Accounts!D$3,""
),IF(B313="EL",Accounts!F$3,""
),IF(AND(B313="OA",Cases!B313="3"),Accounts!F$3,""
),IF(AND(B313="OA",Cases!B313="Z"),Accounts!D$3,""
)
)
),IF(M313="DA",Accounts!B$12,CONCATENATE(
IF(B313="EB",Accounts!D$12,""
),IF(B313="EL",Accounts!F$12,""
),IF(AND(B313="OA",Cases!B313="3"),Accounts!F$12,""
),IF(AND(B313="OA",Cases!B313="Z"),Accounts!D$12,""
)
)
)
)
))</f>
        <v>Bank kívüli Kedvezm.</v>
      </c>
      <c r="S313" t="str">
        <f>IF(OR(Cases!C313="K",Cases!C313="L"),IF(M313="DA",Accounts!C$1,CONCATENATE(
   IF(B313="EB",Accounts!E$1,""
   ),IF(B313="EL",Accounts!G$1,""
   ),IF(AND(B313="OA",Cases!B313="3"),Accounts!G$1,""
   ),IF(AND(B313="OA",Cases!B313="Z"),Accounts!E$1,""
   )
  )
 ),IF(OR(Cases!C313="B",Cases!C313="I",Cases!C313="O",Cases!C313="J",Cases!C313="H"),IF(M313="DA",Accounts!C$4,CONCATENATE(
   IF(B313="EB",Accounts!E$4,""
   ),IF(B313="EL",Accounts!G$4,""
   ),IF(AND(B313="OA",Cases!B313="3"),Accounts!G$4,""
   ),IF(AND(B313="OA",Cases!B313="Z"),Accounts!E$4,""
   )
  )
 ),IF(OR(Cases!C313="D",Cases!C313="G",Cases!C313="O",Cases!C313="H",Cases!C313="M",AND(Cases!D313="I",Cases!C313="C"),AND(Cases!D313="I",Cases!C313="F")),IF(M313="DA",Accounts!C$3,CONCATENATE(
   IF(B313="EB",Accounts!E$3,""
   ),IF(B313="EL",Accounts!G$3,""
   ),IF(AND(B313="OA",Cases!B313="3"),Accounts!G$3,""
   ),IF(AND(B313="OA",Cases!B313="Z"),Accounts!E$3,""
   )
  )
 ),IF(M313="DA",Accounts!C$12,CONCATENATE(
   IF(B313="EB",Accounts!E$12,""
   ),IF(B313="EL",Accounts!G$12,""
   ),IF(AND(B313="OA",Cases!B313="3"),Accounts!G$12,""
   ),IF(AND(B313="OA",Cases!B313="Z"),Accounts!E$12,""
   )
  )
 )
)
))</f>
        <v>HU71117490082015982100000000</v>
      </c>
      <c r="T313" t="str">
        <f>IF(Cases!F313="SHA","SLEV",IF(Cases!F313="OUR","DEBT",IF(Cases!F313="BEN","CRED","")))</f>
        <v>SLEV</v>
      </c>
      <c r="U313" s="5" t="str">
        <f>IF(Cases!H313="N","Instrukciók","")</f>
        <v/>
      </c>
      <c r="V313" s="5" t="str">
        <f>IF(Cases!E313="I","URGP","")</f>
        <v/>
      </c>
      <c r="W313" t="str">
        <f>Cases!L313</f>
        <v>Közl-33N -OpenApi Vállalati-KötelezettSzla HUF-FCY-Bankon kívül utalás-InterCompany-Konverziós-EgyediÁrf/NonSTP-KöltsVis Osztott</v>
      </c>
    </row>
    <row r="314" spans="1:23" x14ac:dyDescent="0.3">
      <c r="A314" t="str">
        <f>CONCATENATE(IF(B314="EB",CONCATENATE(IF(Cases!B314&lt;&gt;"7","EBNG","EBNL"),TEXT(Refszámok!$B$1+ROW()-2,"000000000000")),""),IF(B314="EL",CONCATENATE("E",TEXT(Refszámok!$B$2+ROW()-2,"0000000000"),"00001"),""),IF(B314="OA",CONCATENATE("EBNGOA",TEXT(Refszámok!$B$3+ROW()-2,"0000000000")),""))</f>
        <v>EBNGOA0000101313</v>
      </c>
      <c r="B314" t="str">
        <f>CONCATENATE(IF(Cases!B314="E","EL",""),IF(Cases!B314="B","EB",""),IF(Cases!B314="Q","EB",""),IF(Cases!B314="7","EB",""),IF(Cases!B314="Z","OA",""),IF(Cases!B314="3","OA",""))</f>
        <v>OA</v>
      </c>
      <c r="C314" t="str">
        <f t="shared" si="20"/>
        <v>EBNGOA0000101313</v>
      </c>
      <c r="D314" t="str">
        <f>IF(Cases!K314="Y","2018-11-10","")</f>
        <v/>
      </c>
      <c r="E314" s="5" t="str">
        <f>IF(Cases!C314="Q","BANKKÁRTYA ELSZ",IF(OR(Cases!C314="A",Cases!C314="E",Cases!C314="B",Cases!C314="K",Cases!C314="M"),CONCATENATE(IF(B314="EB",Accounts!B$7,""),IF(B314="EL",Accounts!B$8,""),IF(AND(B314="OA",Cases!B314="3"),Accounts!B$8,""),IF(AND(B314="OA",Cases!B314="Z"),Accounts!B$7,"")),CONCATENATE(IF(B314="EB",Accounts!B$9,""),IF(B314="EL",Accounts!B$10,""),IF(AND(B314="OA",Cases!B314="3"),Accounts!B$10,""),IF(AND(B314="OA",Cases!B314="Z"),Accounts!B$9,""))))</f>
        <v>Electra számlatípus-művelettípus ts</v>
      </c>
      <c r="F314" s="5" t="str">
        <f>IF(Cases!C314="Q","0983731042101",IF(OR(Cases!C314="A",Cases!C314="E",Cases!C314="B",Cases!C314="K",Cases!C314="M"),CONCATENATE(IF(B314="EB",Accounts!C$7,""),IF(B314="EL",Accounts!C$8,""),IF(AND(B314="OA",Cases!B314="3"),Accounts!C$8,""),IF(AND(B314="OA",Cases!B314="Z"),Accounts!C$7,"")),CONCATENATE(IF(B314="EB",Accounts!C$9,""),IF(B314="EL",Accounts!C$10,""),IF(AND(B314="OA",Cases!B314="3"),Accounts!C$10,""),IF(AND(B314="OA",Cases!B314="Z"),Accounts!C$9,""))))</f>
        <v>00021018F0100</v>
      </c>
      <c r="G314" t="s">
        <v>17</v>
      </c>
      <c r="H314" s="5" t="str">
        <f t="shared" si="21"/>
        <v>Electra számlatípus-művelettípus ts</v>
      </c>
      <c r="I314" t="s">
        <v>18</v>
      </c>
      <c r="J314" t="str">
        <f t="shared" si="22"/>
        <v>EBNGOA0000101313</v>
      </c>
      <c r="K314" t="str">
        <f t="shared" si="23"/>
        <v>EBNGOA0000101313</v>
      </c>
      <c r="L314" s="2" t="s">
        <v>22</v>
      </c>
      <c r="M314" s="2" t="str">
        <f>IF(OR(Cases!C314="A",Cases!C314="C",Cases!C314="G",Cases!C314="J",Cases!C314="O"),"DV","DA")</f>
        <v>DA</v>
      </c>
      <c r="N314" t="s">
        <v>1207</v>
      </c>
      <c r="O314" t="str">
        <f>IF(OR(Cases!C314="A",Cases!C314="B",Cases!C314="C",Cases!C314="E",Cases!C314="F",Cases!C314="I",Cases!C314="J",Cases!C314="K",Cases!C314="L",Cases!C314="Q"),"EUR","HUF")</f>
        <v>EUR</v>
      </c>
      <c r="P314" s="5" t="str">
        <f t="shared" si="24"/>
        <v>1.3</v>
      </c>
      <c r="Q314" t="str">
        <f>IF(Cases!I314="Y","INTC","")</f>
        <v>INTC</v>
      </c>
      <c r="R314" t="str">
        <f>IF(OR(Cases!C314="K",Cases!C314="L"),IF(M314="DA",Accounts!B$1,CONCATENATE(
IF(B314="EB",Accounts!D$1,""
),IF(B314="EL",Accounts!F$1,""
),IF(AND(B314="OA",Cases!B314="3"),Accounts!F$1,""
),IF(AND(B314="OA",Cases!B314="Z"),Accounts!D$1,""
)
)
),IF(OR(Cases!C314="B",Cases!C314="I",Cases!C314="O",Cases!C314="J",Cases!C314="H"),IF(M314="DA",Accounts!B$4,CONCATENATE(
IF(B314="EB",Accounts!D$4,""
),IF(B314="EL",Accounts!F$4,""
),IF(AND(B314="OA",Cases!B314="3"),Accounts!F$4,""
),IF(AND(B314="OA",Cases!B314="Z"),Accounts!D$4,""
)
)
),IF(OR(Cases!C314="D",Cases!C314="G",Cases!C314="O",Cases!C314="H",Cases!C314="M",AND(Cases!D314="I",Cases!C314="C"),AND(Cases!D314="I",Cases!C314="F")),IF(M314="DA",Accounts!B$3,CONCATENATE(
IF(B314="EB",Accounts!D$3,""
),IF(B314="EL",Accounts!F$3,""
),IF(AND(B314="OA",Cases!B314="3"),Accounts!F$3,""
),IF(AND(B314="OA",Cases!B314="Z"),Accounts!D$3,""
)
)
),IF(M314="DA",Accounts!B$12,CONCATENATE(
IF(B314="EB",Accounts!D$12,""
),IF(B314="EL",Accounts!F$12,""
),IF(AND(B314="OA",Cases!B314="3"),Accounts!F$12,""
),IF(AND(B314="OA",Cases!B314="Z"),Accounts!D$12,""
)
)
)
)
))</f>
        <v>Bank kívüli Kedvezm.</v>
      </c>
      <c r="S314" t="str">
        <f>IF(OR(Cases!C314="K",Cases!C314="L"),IF(M314="DA",Accounts!C$1,CONCATENATE(
   IF(B314="EB",Accounts!E$1,""
   ),IF(B314="EL",Accounts!G$1,""
   ),IF(AND(B314="OA",Cases!B314="3"),Accounts!G$1,""
   ),IF(AND(B314="OA",Cases!B314="Z"),Accounts!E$1,""
   )
  )
 ),IF(OR(Cases!C314="B",Cases!C314="I",Cases!C314="O",Cases!C314="J",Cases!C314="H"),IF(M314="DA",Accounts!C$4,CONCATENATE(
   IF(B314="EB",Accounts!E$4,""
   ),IF(B314="EL",Accounts!G$4,""
   ),IF(AND(B314="OA",Cases!B314="3"),Accounts!G$4,""
   ),IF(AND(B314="OA",Cases!B314="Z"),Accounts!E$4,""
   )
  )
 ),IF(OR(Cases!C314="D",Cases!C314="G",Cases!C314="O",Cases!C314="H",Cases!C314="M",AND(Cases!D314="I",Cases!C314="C"),AND(Cases!D314="I",Cases!C314="F")),IF(M314="DA",Accounts!C$3,CONCATENATE(
   IF(B314="EB",Accounts!E$3,""
   ),IF(B314="EL",Accounts!G$3,""
   ),IF(AND(B314="OA",Cases!B314="3"),Accounts!G$3,""
   ),IF(AND(B314="OA",Cases!B314="Z"),Accounts!E$3,""
   )
  )
 ),IF(M314="DA",Accounts!C$12,CONCATENATE(
   IF(B314="EB",Accounts!E$12,""
   ),IF(B314="EL",Accounts!G$12,""
   ),IF(AND(B314="OA",Cases!B314="3"),Accounts!G$12,""
   ),IF(AND(B314="OA",Cases!B314="Z"),Accounts!E$12,""
   )
  )
 )
)
))</f>
        <v>HU71117490082015982100000000</v>
      </c>
      <c r="T314" t="str">
        <f>IF(Cases!F314="SHA","SLEV",IF(Cases!F314="OUR","DEBT",IF(Cases!F314="BEN","CRED","")))</f>
        <v>DEBT</v>
      </c>
      <c r="U314" s="5" t="str">
        <f>IF(Cases!H314="N","Instrukciók","")</f>
        <v/>
      </c>
      <c r="V314" s="5" t="str">
        <f>IF(Cases!E314="I","URGP","")</f>
        <v/>
      </c>
      <c r="W314" t="str">
        <f>Cases!L314</f>
        <v>Közl-33O -OpenApi Vállalati-KötelezettSzla HUF-FCY-Bankon kívül utalás-InterCompany-Konverziós-EgyediÁrf/NonSTP-KöltsVis Indító</v>
      </c>
    </row>
    <row r="315" spans="1:23" x14ac:dyDescent="0.3">
      <c r="A315" t="str">
        <f>CONCATENATE(IF(B315="EB",CONCATENATE(IF(Cases!B315&lt;&gt;"7","EBNG","EBNL"),TEXT(Refszámok!$B$1+ROW()-2,"000000000000")),""),IF(B315="EL",CONCATENATE("E",TEXT(Refszámok!$B$2+ROW()-2,"0000000000"),"00001"),""),IF(B315="OA",CONCATENATE("EBNGOA",TEXT(Refszámok!$B$3+ROW()-2,"0000000000")),""))</f>
        <v>EBNGOA0000101314</v>
      </c>
      <c r="B315" t="str">
        <f>CONCATENATE(IF(Cases!B315="E","EL",""),IF(Cases!B315="B","EB",""),IF(Cases!B315="Q","EB",""),IF(Cases!B315="7","EB",""),IF(Cases!B315="Z","OA",""),IF(Cases!B315="3","OA",""))</f>
        <v>OA</v>
      </c>
      <c r="C315" t="str">
        <f t="shared" si="20"/>
        <v>EBNGOA0000101314</v>
      </c>
      <c r="D315" t="str">
        <f>IF(Cases!K315="Y","2018-11-10","")</f>
        <v/>
      </c>
      <c r="E315" s="5" t="str">
        <f>IF(Cases!C315="Q","BANKKÁRTYA ELSZ",IF(OR(Cases!C315="A",Cases!C315="E",Cases!C315="B",Cases!C315="K",Cases!C315="M"),CONCATENATE(IF(B315="EB",Accounts!B$7,""),IF(B315="EL",Accounts!B$8,""),IF(AND(B315="OA",Cases!B315="3"),Accounts!B$8,""),IF(AND(B315="OA",Cases!B315="Z"),Accounts!B$7,"")),CONCATENATE(IF(B315="EB",Accounts!B$9,""),IF(B315="EL",Accounts!B$10,""),IF(AND(B315="OA",Cases!B315="3"),Accounts!B$10,""),IF(AND(B315="OA",Cases!B315="Z"),Accounts!B$9,""))))</f>
        <v>Electra számlatípus-művelettípus ts</v>
      </c>
      <c r="F315" s="5" t="str">
        <f>IF(Cases!C315="Q","0983731042101",IF(OR(Cases!C315="A",Cases!C315="E",Cases!C315="B",Cases!C315="K",Cases!C315="M"),CONCATENATE(IF(B315="EB",Accounts!C$7,""),IF(B315="EL",Accounts!C$8,""),IF(AND(B315="OA",Cases!B315="3"),Accounts!C$8,""),IF(AND(B315="OA",Cases!B315="Z"),Accounts!C$7,"")),CONCATENATE(IF(B315="EB",Accounts!C$9,""),IF(B315="EL",Accounts!C$10,""),IF(AND(B315="OA",Cases!B315="3"),Accounts!C$10,""),IF(AND(B315="OA",Cases!B315="Z"),Accounts!C$9,""))))</f>
        <v>00021018F0100</v>
      </c>
      <c r="G315" t="s">
        <v>17</v>
      </c>
      <c r="H315" s="5" t="str">
        <f t="shared" si="21"/>
        <v>Electra számlatípus-művelettípus ts</v>
      </c>
      <c r="I315" t="s">
        <v>18</v>
      </c>
      <c r="J315" t="str">
        <f t="shared" si="22"/>
        <v>EBNGOA0000101314</v>
      </c>
      <c r="K315" t="str">
        <f t="shared" si="23"/>
        <v>EBNGOA0000101314</v>
      </c>
      <c r="L315" s="2" t="s">
        <v>22</v>
      </c>
      <c r="M315" s="2" t="str">
        <f>IF(OR(Cases!C315="A",Cases!C315="C",Cases!C315="G",Cases!C315="J",Cases!C315="O"),"DV","DA")</f>
        <v>DA</v>
      </c>
      <c r="N315" t="s">
        <v>1207</v>
      </c>
      <c r="O315" t="str">
        <f>IF(OR(Cases!C315="A",Cases!C315="B",Cases!C315="C",Cases!C315="E",Cases!C315="F",Cases!C315="I",Cases!C315="J",Cases!C315="K",Cases!C315="L",Cases!C315="Q"),"EUR","HUF")</f>
        <v>EUR</v>
      </c>
      <c r="P315" s="5" t="str">
        <f t="shared" si="24"/>
        <v>1.3</v>
      </c>
      <c r="Q315" t="str">
        <f>IF(Cases!I315="Y","INTC","")</f>
        <v>INTC</v>
      </c>
      <c r="R315" t="str">
        <f>IF(OR(Cases!C315="K",Cases!C315="L"),IF(M315="DA",Accounts!B$1,CONCATENATE(
IF(B315="EB",Accounts!D$1,""
),IF(B315="EL",Accounts!F$1,""
),IF(AND(B315="OA",Cases!B315="3"),Accounts!F$1,""
),IF(AND(B315="OA",Cases!B315="Z"),Accounts!D$1,""
)
)
),IF(OR(Cases!C315="B",Cases!C315="I",Cases!C315="O",Cases!C315="J",Cases!C315="H"),IF(M315="DA",Accounts!B$4,CONCATENATE(
IF(B315="EB",Accounts!D$4,""
),IF(B315="EL",Accounts!F$4,""
),IF(AND(B315="OA",Cases!B315="3"),Accounts!F$4,""
),IF(AND(B315="OA",Cases!B315="Z"),Accounts!D$4,""
)
)
),IF(OR(Cases!C315="D",Cases!C315="G",Cases!C315="O",Cases!C315="H",Cases!C315="M",AND(Cases!D315="I",Cases!C315="C"),AND(Cases!D315="I",Cases!C315="F")),IF(M315="DA",Accounts!B$3,CONCATENATE(
IF(B315="EB",Accounts!D$3,""
),IF(B315="EL",Accounts!F$3,""
),IF(AND(B315="OA",Cases!B315="3"),Accounts!F$3,""
),IF(AND(B315="OA",Cases!B315="Z"),Accounts!D$3,""
)
)
),IF(M315="DA",Accounts!B$12,CONCATENATE(
IF(B315="EB",Accounts!D$12,""
),IF(B315="EL",Accounts!F$12,""
),IF(AND(B315="OA",Cases!B315="3"),Accounts!F$12,""
),IF(AND(B315="OA",Cases!B315="Z"),Accounts!D$12,""
)
)
)
)
))</f>
        <v>Bank kívüli Kedvezm.</v>
      </c>
      <c r="S315" t="str">
        <f>IF(OR(Cases!C315="K",Cases!C315="L"),IF(M315="DA",Accounts!C$1,CONCATENATE(
   IF(B315="EB",Accounts!E$1,""
   ),IF(B315="EL",Accounts!G$1,""
   ),IF(AND(B315="OA",Cases!B315="3"),Accounts!G$1,""
   ),IF(AND(B315="OA",Cases!B315="Z"),Accounts!E$1,""
   )
  )
 ),IF(OR(Cases!C315="B",Cases!C315="I",Cases!C315="O",Cases!C315="J",Cases!C315="H"),IF(M315="DA",Accounts!C$4,CONCATENATE(
   IF(B315="EB",Accounts!E$4,""
   ),IF(B315="EL",Accounts!G$4,""
   ),IF(AND(B315="OA",Cases!B315="3"),Accounts!G$4,""
   ),IF(AND(B315="OA",Cases!B315="Z"),Accounts!E$4,""
   )
  )
 ),IF(OR(Cases!C315="D",Cases!C315="G",Cases!C315="O",Cases!C315="H",Cases!C315="M",AND(Cases!D315="I",Cases!C315="C"),AND(Cases!D315="I",Cases!C315="F")),IF(M315="DA",Accounts!C$3,CONCATENATE(
   IF(B315="EB",Accounts!E$3,""
   ),IF(B315="EL",Accounts!G$3,""
   ),IF(AND(B315="OA",Cases!B315="3"),Accounts!G$3,""
   ),IF(AND(B315="OA",Cases!B315="Z"),Accounts!E$3,""
   )
  )
 ),IF(M315="DA",Accounts!C$12,CONCATENATE(
   IF(B315="EB",Accounts!E$12,""
   ),IF(B315="EL",Accounts!G$12,""
   ),IF(AND(B315="OA",Cases!B315="3"),Accounts!G$12,""
   ),IF(AND(B315="OA",Cases!B315="Z"),Accounts!E$12,""
   )
  )
 )
)
))</f>
        <v>HU71117490082015982100000000</v>
      </c>
      <c r="T315" t="str">
        <f>IF(Cases!F315="SHA","SLEV",IF(Cases!F315="OUR","DEBT",IF(Cases!F315="BEN","CRED","")))</f>
        <v>CRED</v>
      </c>
      <c r="U315" s="5" t="str">
        <f>IF(Cases!H315="N","Instrukciók","")</f>
        <v/>
      </c>
      <c r="V315" s="5" t="str">
        <f>IF(Cases!E315="I","URGP","")</f>
        <v/>
      </c>
      <c r="W315" t="str">
        <f>Cases!L315</f>
        <v>Közl-33P -OpenApi Vállalati-KötelezettSzla HUF-FCY-Bankon kívül utalás-InterCompany-Konverziós-EgyediÁrf/NonSTP-KöltsVis Kedvezm</v>
      </c>
    </row>
    <row r="316" spans="1:23" x14ac:dyDescent="0.3">
      <c r="A316" t="str">
        <f>CONCATENATE(IF(B316="EB",CONCATENATE(IF(Cases!B316&lt;&gt;"7","EBNG","EBNL"),TEXT(Refszámok!$B$1+ROW()-2,"000000000000")),""),IF(B316="EL",CONCATENATE("E",TEXT(Refszámok!$B$2+ROW()-2,"0000000000"),"00001"),""),IF(B316="OA",CONCATENATE("EBNGOA",TEXT(Refszámok!$B$3+ROW()-2,"0000000000")),""))</f>
        <v>EBNGOA0000101315</v>
      </c>
      <c r="B316" t="str">
        <f>CONCATENATE(IF(Cases!B316="E","EL",""),IF(Cases!B316="B","EB",""),IF(Cases!B316="Q","EB",""),IF(Cases!B316="7","EB",""),IF(Cases!B316="Z","OA",""),IF(Cases!B316="3","OA",""))</f>
        <v>OA</v>
      </c>
      <c r="C316" t="str">
        <f t="shared" si="20"/>
        <v>EBNGOA0000101315</v>
      </c>
      <c r="D316" t="str">
        <f>IF(Cases!K316="Y","2018-11-10","")</f>
        <v/>
      </c>
      <c r="E316" s="5" t="str">
        <f>IF(Cases!C316="Q","BANKKÁRTYA ELSZ",IF(OR(Cases!C316="A",Cases!C316="E",Cases!C316="B",Cases!C316="K",Cases!C316="M"),CONCATENATE(IF(B316="EB",Accounts!B$7,""),IF(B316="EL",Accounts!B$8,""),IF(AND(B316="OA",Cases!B316="3"),Accounts!B$8,""),IF(AND(B316="OA",Cases!B316="Z"),Accounts!B$7,"")),CONCATENATE(IF(B316="EB",Accounts!B$9,""),IF(B316="EL",Accounts!B$10,""),IF(AND(B316="OA",Cases!B316="3"),Accounts!B$10,""),IF(AND(B316="OA",Cases!B316="Z"),Accounts!B$9,""))))</f>
        <v>Electra számlatípus-művelettípus ts</v>
      </c>
      <c r="F316" s="5" t="str">
        <f>IF(Cases!C316="Q","0983731042101",IF(OR(Cases!C316="A",Cases!C316="E",Cases!C316="B",Cases!C316="K",Cases!C316="M"),CONCATENATE(IF(B316="EB",Accounts!C$7,""),IF(B316="EL",Accounts!C$8,""),IF(AND(B316="OA",Cases!B316="3"),Accounts!C$8,""),IF(AND(B316="OA",Cases!B316="Z"),Accounts!C$7,"")),CONCATENATE(IF(B316="EB",Accounts!C$9,""),IF(B316="EL",Accounts!C$10,""),IF(AND(B316="OA",Cases!B316="3"),Accounts!C$10,""),IF(AND(B316="OA",Cases!B316="Z"),Accounts!C$9,""))))</f>
        <v>00021018F0100</v>
      </c>
      <c r="G316" t="s">
        <v>17</v>
      </c>
      <c r="H316" s="5" t="str">
        <f t="shared" si="21"/>
        <v>Electra számlatípus-művelettípus ts</v>
      </c>
      <c r="I316" t="s">
        <v>18</v>
      </c>
      <c r="J316" t="str">
        <f t="shared" si="22"/>
        <v>EBNGOA0000101315</v>
      </c>
      <c r="K316" t="str">
        <f t="shared" si="23"/>
        <v>EBNGOA0000101315</v>
      </c>
      <c r="L316" s="2" t="s">
        <v>22</v>
      </c>
      <c r="M316" s="2" t="str">
        <f>IF(OR(Cases!C316="A",Cases!C316="C",Cases!C316="G",Cases!C316="J",Cases!C316="O"),"DV","DA")</f>
        <v>DA</v>
      </c>
      <c r="N316" t="s">
        <v>1207</v>
      </c>
      <c r="O316" t="str">
        <f>IF(OR(Cases!C316="A",Cases!C316="B",Cases!C316="C",Cases!C316="E",Cases!C316="F",Cases!C316="I",Cases!C316="J",Cases!C316="K",Cases!C316="L",Cases!C316="Q"),"EUR","HUF")</f>
        <v>EUR</v>
      </c>
      <c r="P316" s="5" t="str">
        <f t="shared" si="24"/>
        <v>1.3</v>
      </c>
      <c r="Q316" t="str">
        <f>IF(Cases!I316="Y","INTC","")</f>
        <v>INTC</v>
      </c>
      <c r="R316" t="str">
        <f>IF(OR(Cases!C316="K",Cases!C316="L"),IF(M316="DA",Accounts!B$1,CONCATENATE(
IF(B316="EB",Accounts!D$1,""
),IF(B316="EL",Accounts!F$1,""
),IF(AND(B316="OA",Cases!B316="3"),Accounts!F$1,""
),IF(AND(B316="OA",Cases!B316="Z"),Accounts!D$1,""
)
)
),IF(OR(Cases!C316="B",Cases!C316="I",Cases!C316="O",Cases!C316="J",Cases!C316="H"),IF(M316="DA",Accounts!B$4,CONCATENATE(
IF(B316="EB",Accounts!D$4,""
),IF(B316="EL",Accounts!F$4,""
),IF(AND(B316="OA",Cases!B316="3"),Accounts!F$4,""
),IF(AND(B316="OA",Cases!B316="Z"),Accounts!D$4,""
)
)
),IF(OR(Cases!C316="D",Cases!C316="G",Cases!C316="O",Cases!C316="H",Cases!C316="M",AND(Cases!D316="I",Cases!C316="C"),AND(Cases!D316="I",Cases!C316="F")),IF(M316="DA",Accounts!B$3,CONCATENATE(
IF(B316="EB",Accounts!D$3,""
),IF(B316="EL",Accounts!F$3,""
),IF(AND(B316="OA",Cases!B316="3"),Accounts!F$3,""
),IF(AND(B316="OA",Cases!B316="Z"),Accounts!D$3,""
)
)
),IF(M316="DA",Accounts!B$12,CONCATENATE(
IF(B316="EB",Accounts!D$12,""
),IF(B316="EL",Accounts!F$12,""
),IF(AND(B316="OA",Cases!B316="3"),Accounts!F$12,""
),IF(AND(B316="OA",Cases!B316="Z"),Accounts!D$12,""
)
)
)
)
))</f>
        <v>Bank kívüli Kedvezm.</v>
      </c>
      <c r="S316" t="str">
        <f>IF(OR(Cases!C316="K",Cases!C316="L"),IF(M316="DA",Accounts!C$1,CONCATENATE(
   IF(B316="EB",Accounts!E$1,""
   ),IF(B316="EL",Accounts!G$1,""
   ),IF(AND(B316="OA",Cases!B316="3"),Accounts!G$1,""
   ),IF(AND(B316="OA",Cases!B316="Z"),Accounts!E$1,""
   )
  )
 ),IF(OR(Cases!C316="B",Cases!C316="I",Cases!C316="O",Cases!C316="J",Cases!C316="H"),IF(M316="DA",Accounts!C$4,CONCATENATE(
   IF(B316="EB",Accounts!E$4,""
   ),IF(B316="EL",Accounts!G$4,""
   ),IF(AND(B316="OA",Cases!B316="3"),Accounts!G$4,""
   ),IF(AND(B316="OA",Cases!B316="Z"),Accounts!E$4,""
   )
  )
 ),IF(OR(Cases!C316="D",Cases!C316="G",Cases!C316="O",Cases!C316="H",Cases!C316="M",AND(Cases!D316="I",Cases!C316="C"),AND(Cases!D316="I",Cases!C316="F")),IF(M316="DA",Accounts!C$3,CONCATENATE(
   IF(B316="EB",Accounts!E$3,""
   ),IF(B316="EL",Accounts!G$3,""
   ),IF(AND(B316="OA",Cases!B316="3"),Accounts!G$3,""
   ),IF(AND(B316="OA",Cases!B316="Z"),Accounts!E$3,""
   )
  )
 ),IF(M316="DA",Accounts!C$12,CONCATENATE(
   IF(B316="EB",Accounts!E$12,""
   ),IF(B316="EL",Accounts!G$12,""
   ),IF(AND(B316="OA",Cases!B316="3"),Accounts!G$12,""
   ),IF(AND(B316="OA",Cases!B316="Z"),Accounts!E$12,""
   )
  )
 )
)
))</f>
        <v>HU71117490082015982100000000</v>
      </c>
      <c r="T316" t="str">
        <f>IF(Cases!F316="SHA","SLEV",IF(Cases!F316="OUR","DEBT",IF(Cases!F316="BEN","CRED","")))</f>
        <v>SLEV</v>
      </c>
      <c r="U316" s="5" t="str">
        <f>IF(Cases!H316="N","Instrukciók","")</f>
        <v/>
      </c>
      <c r="V316" s="5" t="str">
        <f>IF(Cases!E316="I","URGP","")</f>
        <v>URGP</v>
      </c>
      <c r="W316" t="str">
        <f>Cases!L316</f>
        <v>Közl-33T -OpenApi Vállalati-KötelezettSzla HUF-FCY-Bankon kívül utalás-InterCompany-Konverziós-Sürgős/AzonKonv-EgyediÁrf/NonSTP-KöltsVis Osztott</v>
      </c>
    </row>
    <row r="317" spans="1:23" x14ac:dyDescent="0.3">
      <c r="A317" t="str">
        <f>CONCATENATE(IF(B317="EB",CONCATENATE(IF(Cases!B317&lt;&gt;"7","EBNG","EBNL"),TEXT(Refszámok!$B$1+ROW()-2,"000000000000")),""),IF(B317="EL",CONCATENATE("E",TEXT(Refszámok!$B$2+ROW()-2,"0000000000"),"00001"),""),IF(B317="OA",CONCATENATE("EBNGOA",TEXT(Refszámok!$B$3+ROW()-2,"0000000000")),""))</f>
        <v>EBNGOA0000101316</v>
      </c>
      <c r="B317" t="str">
        <f>CONCATENATE(IF(Cases!B317="E","EL",""),IF(Cases!B317="B","EB",""),IF(Cases!B317="Q","EB",""),IF(Cases!B317="7","EB",""),IF(Cases!B317="Z","OA",""),IF(Cases!B317="3","OA",""))</f>
        <v>OA</v>
      </c>
      <c r="C317" t="str">
        <f t="shared" si="20"/>
        <v>EBNGOA0000101316</v>
      </c>
      <c r="D317" t="str">
        <f>IF(Cases!K317="Y","2018-11-10","")</f>
        <v/>
      </c>
      <c r="E317" s="5" t="str">
        <f>IF(Cases!C317="Q","BANKKÁRTYA ELSZ",IF(OR(Cases!C317="A",Cases!C317="E",Cases!C317="B",Cases!C317="K",Cases!C317="M"),CONCATENATE(IF(B317="EB",Accounts!B$7,""),IF(B317="EL",Accounts!B$8,""),IF(AND(B317="OA",Cases!B317="3"),Accounts!B$8,""),IF(AND(B317="OA",Cases!B317="Z"),Accounts!B$7,"")),CONCATENATE(IF(B317="EB",Accounts!B$9,""),IF(B317="EL",Accounts!B$10,""),IF(AND(B317="OA",Cases!B317="3"),Accounts!B$10,""),IF(AND(B317="OA",Cases!B317="Z"),Accounts!B$9,""))))</f>
        <v>Electra számlatípus-művelettípus ts</v>
      </c>
      <c r="F317" s="5" t="str">
        <f>IF(Cases!C317="Q","0983731042101",IF(OR(Cases!C317="A",Cases!C317="E",Cases!C317="B",Cases!C317="K",Cases!C317="M"),CONCATENATE(IF(B317="EB",Accounts!C$7,""),IF(B317="EL",Accounts!C$8,""),IF(AND(B317="OA",Cases!B317="3"),Accounts!C$8,""),IF(AND(B317="OA",Cases!B317="Z"),Accounts!C$7,"")),CONCATENATE(IF(B317="EB",Accounts!C$9,""),IF(B317="EL",Accounts!C$10,""),IF(AND(B317="OA",Cases!B317="3"),Accounts!C$10,""),IF(AND(B317="OA",Cases!B317="Z"),Accounts!C$9,""))))</f>
        <v>00021018F0100</v>
      </c>
      <c r="G317" t="s">
        <v>17</v>
      </c>
      <c r="H317" s="5" t="str">
        <f t="shared" si="21"/>
        <v>Electra számlatípus-művelettípus ts</v>
      </c>
      <c r="I317" t="s">
        <v>18</v>
      </c>
      <c r="J317" t="str">
        <f t="shared" si="22"/>
        <v>EBNGOA0000101316</v>
      </c>
      <c r="K317" t="str">
        <f t="shared" si="23"/>
        <v>EBNGOA0000101316</v>
      </c>
      <c r="L317" s="2" t="s">
        <v>22</v>
      </c>
      <c r="M317" s="2" t="str">
        <f>IF(OR(Cases!C317="A",Cases!C317="C",Cases!C317="G",Cases!C317="J",Cases!C317="O"),"DV","DA")</f>
        <v>DA</v>
      </c>
      <c r="N317" t="s">
        <v>1207</v>
      </c>
      <c r="O317" t="str">
        <f>IF(OR(Cases!C317="A",Cases!C317="B",Cases!C317="C",Cases!C317="E",Cases!C317="F",Cases!C317="I",Cases!C317="J",Cases!C317="K",Cases!C317="L",Cases!C317="Q"),"EUR","HUF")</f>
        <v>EUR</v>
      </c>
      <c r="P317" s="5" t="str">
        <f t="shared" si="24"/>
        <v>1.3</v>
      </c>
      <c r="Q317" t="str">
        <f>IF(Cases!I317="Y","INTC","")</f>
        <v>INTC</v>
      </c>
      <c r="R317" t="str">
        <f>IF(OR(Cases!C317="K",Cases!C317="L"),IF(M317="DA",Accounts!B$1,CONCATENATE(
IF(B317="EB",Accounts!D$1,""
),IF(B317="EL",Accounts!F$1,""
),IF(AND(B317="OA",Cases!B317="3"),Accounts!F$1,""
),IF(AND(B317="OA",Cases!B317="Z"),Accounts!D$1,""
)
)
),IF(OR(Cases!C317="B",Cases!C317="I",Cases!C317="O",Cases!C317="J",Cases!C317="H"),IF(M317="DA",Accounts!B$4,CONCATENATE(
IF(B317="EB",Accounts!D$4,""
),IF(B317="EL",Accounts!F$4,""
),IF(AND(B317="OA",Cases!B317="3"),Accounts!F$4,""
),IF(AND(B317="OA",Cases!B317="Z"),Accounts!D$4,""
)
)
),IF(OR(Cases!C317="D",Cases!C317="G",Cases!C317="O",Cases!C317="H",Cases!C317="M",AND(Cases!D317="I",Cases!C317="C"),AND(Cases!D317="I",Cases!C317="F")),IF(M317="DA",Accounts!B$3,CONCATENATE(
IF(B317="EB",Accounts!D$3,""
),IF(B317="EL",Accounts!F$3,""
),IF(AND(B317="OA",Cases!B317="3"),Accounts!F$3,""
),IF(AND(B317="OA",Cases!B317="Z"),Accounts!D$3,""
)
)
),IF(M317="DA",Accounts!B$12,CONCATENATE(
IF(B317="EB",Accounts!D$12,""
),IF(B317="EL",Accounts!F$12,""
),IF(AND(B317="OA",Cases!B317="3"),Accounts!F$12,""
),IF(AND(B317="OA",Cases!B317="Z"),Accounts!D$12,""
)
)
)
)
))</f>
        <v>Bank kívüli Kedvezm.</v>
      </c>
      <c r="S317" t="str">
        <f>IF(OR(Cases!C317="K",Cases!C317="L"),IF(M317="DA",Accounts!C$1,CONCATENATE(
   IF(B317="EB",Accounts!E$1,""
   ),IF(B317="EL",Accounts!G$1,""
   ),IF(AND(B317="OA",Cases!B317="3"),Accounts!G$1,""
   ),IF(AND(B317="OA",Cases!B317="Z"),Accounts!E$1,""
   )
  )
 ),IF(OR(Cases!C317="B",Cases!C317="I",Cases!C317="O",Cases!C317="J",Cases!C317="H"),IF(M317="DA",Accounts!C$4,CONCATENATE(
   IF(B317="EB",Accounts!E$4,""
   ),IF(B317="EL",Accounts!G$4,""
   ),IF(AND(B317="OA",Cases!B317="3"),Accounts!G$4,""
   ),IF(AND(B317="OA",Cases!B317="Z"),Accounts!E$4,""
   )
  )
 ),IF(OR(Cases!C317="D",Cases!C317="G",Cases!C317="O",Cases!C317="H",Cases!C317="M",AND(Cases!D317="I",Cases!C317="C"),AND(Cases!D317="I",Cases!C317="F")),IF(M317="DA",Accounts!C$3,CONCATENATE(
   IF(B317="EB",Accounts!E$3,""
   ),IF(B317="EL",Accounts!G$3,""
   ),IF(AND(B317="OA",Cases!B317="3"),Accounts!G$3,""
   ),IF(AND(B317="OA",Cases!B317="Z"),Accounts!E$3,""
   )
  )
 ),IF(M317="DA",Accounts!C$12,CONCATENATE(
   IF(B317="EB",Accounts!E$12,""
   ),IF(B317="EL",Accounts!G$12,""
   ),IF(AND(B317="OA",Cases!B317="3"),Accounts!G$12,""
   ),IF(AND(B317="OA",Cases!B317="Z"),Accounts!E$12,""
   )
  )
 )
)
))</f>
        <v>HU71117490082015982100000000</v>
      </c>
      <c r="T317" t="str">
        <f>IF(Cases!F317="SHA","SLEV",IF(Cases!F317="OUR","DEBT",IF(Cases!F317="BEN","CRED","")))</f>
        <v>DEBT</v>
      </c>
      <c r="U317" s="5" t="str">
        <f>IF(Cases!H317="N","Instrukciók","")</f>
        <v/>
      </c>
      <c r="V317" s="5" t="str">
        <f>IF(Cases!E317="I","URGP","")</f>
        <v>URGP</v>
      </c>
      <c r="W317" t="str">
        <f>Cases!L317</f>
        <v>Közl-33U -OpenApi Vállalati-KötelezettSzla HUF-FCY-Bankon kívül utalás-InterCompany-Konverziós-Sürgős/AzonKonv-EgyediÁrf/NonSTP-KöltsVis Indító</v>
      </c>
    </row>
    <row r="318" spans="1:23" x14ac:dyDescent="0.3">
      <c r="A318" t="str">
        <f>CONCATENATE(IF(B318="EB",CONCATENATE(IF(Cases!B318&lt;&gt;"7","EBNG","EBNL"),TEXT(Refszámok!$B$1+ROW()-2,"000000000000")),""),IF(B318="EL",CONCATENATE("E",TEXT(Refszámok!$B$2+ROW()-2,"0000000000"),"00001"),""),IF(B318="OA",CONCATENATE("EBNGOA",TEXT(Refszámok!$B$3+ROW()-2,"0000000000")),""))</f>
        <v>EBNGOA0000101317</v>
      </c>
      <c r="B318" t="str">
        <f>CONCATENATE(IF(Cases!B318="E","EL",""),IF(Cases!B318="B","EB",""),IF(Cases!B318="Q","EB",""),IF(Cases!B318="7","EB",""),IF(Cases!B318="Z","OA",""),IF(Cases!B318="3","OA",""))</f>
        <v>OA</v>
      </c>
      <c r="C318" t="str">
        <f t="shared" si="20"/>
        <v>EBNGOA0000101317</v>
      </c>
      <c r="D318" t="str">
        <f>IF(Cases!K318="Y","2018-11-10","")</f>
        <v/>
      </c>
      <c r="E318" s="5" t="str">
        <f>IF(Cases!C318="Q","BANKKÁRTYA ELSZ",IF(OR(Cases!C318="A",Cases!C318="E",Cases!C318="B",Cases!C318="K",Cases!C318="M"),CONCATENATE(IF(B318="EB",Accounts!B$7,""),IF(B318="EL",Accounts!B$8,""),IF(AND(B318="OA",Cases!B318="3"),Accounts!B$8,""),IF(AND(B318="OA",Cases!B318="Z"),Accounts!B$7,"")),CONCATENATE(IF(B318="EB",Accounts!B$9,""),IF(B318="EL",Accounts!B$10,""),IF(AND(B318="OA",Cases!B318="3"),Accounts!B$10,""),IF(AND(B318="OA",Cases!B318="Z"),Accounts!B$9,""))))</f>
        <v>Electra számlatípus-művelettípus ts</v>
      </c>
      <c r="F318" s="5" t="str">
        <f>IF(Cases!C318="Q","0983731042101",IF(OR(Cases!C318="A",Cases!C318="E",Cases!C318="B",Cases!C318="K",Cases!C318="M"),CONCATENATE(IF(B318="EB",Accounts!C$7,""),IF(B318="EL",Accounts!C$8,""),IF(AND(B318="OA",Cases!B318="3"),Accounts!C$8,""),IF(AND(B318="OA",Cases!B318="Z"),Accounts!C$7,"")),CONCATENATE(IF(B318="EB",Accounts!C$9,""),IF(B318="EL",Accounts!C$10,""),IF(AND(B318="OA",Cases!B318="3"),Accounts!C$10,""),IF(AND(B318="OA",Cases!B318="Z"),Accounts!C$9,""))))</f>
        <v>00021018F0100</v>
      </c>
      <c r="G318" t="s">
        <v>17</v>
      </c>
      <c r="H318" s="5" t="str">
        <f t="shared" si="21"/>
        <v>Electra számlatípus-művelettípus ts</v>
      </c>
      <c r="I318" t="s">
        <v>18</v>
      </c>
      <c r="J318" t="str">
        <f t="shared" si="22"/>
        <v>EBNGOA0000101317</v>
      </c>
      <c r="K318" t="str">
        <f t="shared" si="23"/>
        <v>EBNGOA0000101317</v>
      </c>
      <c r="L318" s="2" t="s">
        <v>22</v>
      </c>
      <c r="M318" s="2" t="str">
        <f>IF(OR(Cases!C318="A",Cases!C318="C",Cases!C318="G",Cases!C318="J",Cases!C318="O"),"DV","DA")</f>
        <v>DA</v>
      </c>
      <c r="N318" t="s">
        <v>1207</v>
      </c>
      <c r="O318" t="str">
        <f>IF(OR(Cases!C318="A",Cases!C318="B",Cases!C318="C",Cases!C318="E",Cases!C318="F",Cases!C318="I",Cases!C318="J",Cases!C318="K",Cases!C318="L",Cases!C318="Q"),"EUR","HUF")</f>
        <v>EUR</v>
      </c>
      <c r="P318" s="5" t="str">
        <f t="shared" si="24"/>
        <v>1.3</v>
      </c>
      <c r="Q318" t="str">
        <f>IF(Cases!I318="Y","INTC","")</f>
        <v>INTC</v>
      </c>
      <c r="R318" t="str">
        <f>IF(OR(Cases!C318="K",Cases!C318="L"),IF(M318="DA",Accounts!B$1,CONCATENATE(
IF(B318="EB",Accounts!D$1,""
),IF(B318="EL",Accounts!F$1,""
),IF(AND(B318="OA",Cases!B318="3"),Accounts!F$1,""
),IF(AND(B318="OA",Cases!B318="Z"),Accounts!D$1,""
)
)
),IF(OR(Cases!C318="B",Cases!C318="I",Cases!C318="O",Cases!C318="J",Cases!C318="H"),IF(M318="DA",Accounts!B$4,CONCATENATE(
IF(B318="EB",Accounts!D$4,""
),IF(B318="EL",Accounts!F$4,""
),IF(AND(B318="OA",Cases!B318="3"),Accounts!F$4,""
),IF(AND(B318="OA",Cases!B318="Z"),Accounts!D$4,""
)
)
),IF(OR(Cases!C318="D",Cases!C318="G",Cases!C318="O",Cases!C318="H",Cases!C318="M",AND(Cases!D318="I",Cases!C318="C"),AND(Cases!D318="I",Cases!C318="F")),IF(M318="DA",Accounts!B$3,CONCATENATE(
IF(B318="EB",Accounts!D$3,""
),IF(B318="EL",Accounts!F$3,""
),IF(AND(B318="OA",Cases!B318="3"),Accounts!F$3,""
),IF(AND(B318="OA",Cases!B318="Z"),Accounts!D$3,""
)
)
),IF(M318="DA",Accounts!B$12,CONCATENATE(
IF(B318="EB",Accounts!D$12,""
),IF(B318="EL",Accounts!F$12,""
),IF(AND(B318="OA",Cases!B318="3"),Accounts!F$12,""
),IF(AND(B318="OA",Cases!B318="Z"),Accounts!D$12,""
)
)
)
)
))</f>
        <v>Bank kívüli Kedvezm.</v>
      </c>
      <c r="S318" t="str">
        <f>IF(OR(Cases!C318="K",Cases!C318="L"),IF(M318="DA",Accounts!C$1,CONCATENATE(
   IF(B318="EB",Accounts!E$1,""
   ),IF(B318="EL",Accounts!G$1,""
   ),IF(AND(B318="OA",Cases!B318="3"),Accounts!G$1,""
   ),IF(AND(B318="OA",Cases!B318="Z"),Accounts!E$1,""
   )
  )
 ),IF(OR(Cases!C318="B",Cases!C318="I",Cases!C318="O",Cases!C318="J",Cases!C318="H"),IF(M318="DA",Accounts!C$4,CONCATENATE(
   IF(B318="EB",Accounts!E$4,""
   ),IF(B318="EL",Accounts!G$4,""
   ),IF(AND(B318="OA",Cases!B318="3"),Accounts!G$4,""
   ),IF(AND(B318="OA",Cases!B318="Z"),Accounts!E$4,""
   )
  )
 ),IF(OR(Cases!C318="D",Cases!C318="G",Cases!C318="O",Cases!C318="H",Cases!C318="M",AND(Cases!D318="I",Cases!C318="C"),AND(Cases!D318="I",Cases!C318="F")),IF(M318="DA",Accounts!C$3,CONCATENATE(
   IF(B318="EB",Accounts!E$3,""
   ),IF(B318="EL",Accounts!G$3,""
   ),IF(AND(B318="OA",Cases!B318="3"),Accounts!G$3,""
   ),IF(AND(B318="OA",Cases!B318="Z"),Accounts!E$3,""
   )
  )
 ),IF(M318="DA",Accounts!C$12,CONCATENATE(
   IF(B318="EB",Accounts!E$12,""
   ),IF(B318="EL",Accounts!G$12,""
   ),IF(AND(B318="OA",Cases!B318="3"),Accounts!G$12,""
   ),IF(AND(B318="OA",Cases!B318="Z"),Accounts!E$12,""
   )
  )
 )
)
))</f>
        <v>HU71117490082015982100000000</v>
      </c>
      <c r="T318" t="str">
        <f>IF(Cases!F318="SHA","SLEV",IF(Cases!F318="OUR","DEBT",IF(Cases!F318="BEN","CRED","")))</f>
        <v>CRED</v>
      </c>
      <c r="U318" s="5" t="str">
        <f>IF(Cases!H318="N","Instrukciók","")</f>
        <v/>
      </c>
      <c r="V318" s="5" t="str">
        <f>IF(Cases!E318="I","URGP","")</f>
        <v>URGP</v>
      </c>
      <c r="W318" t="str">
        <f>Cases!L318</f>
        <v>Közl-33V -OpenApi Vállalati-KötelezettSzla HUF-FCY-Bankon kívül utalás-InterCompany-Konverziós-Sürgős/AzonKonv-EgyediÁrf/NonSTP-KöltsVis Kedvezm</v>
      </c>
    </row>
    <row r="319" spans="1:23" x14ac:dyDescent="0.3">
      <c r="A319" t="str">
        <f>CONCATENATE(IF(B319="EB",CONCATENATE(IF(Cases!B319&lt;&gt;"7","EBNG","EBNL"),TEXT(Refszámok!$B$1+ROW()-2,"000000000000")),""),IF(B319="EL",CONCATENATE("E",TEXT(Refszámok!$B$2+ROW()-2,"0000000000"),"00001"),""),IF(B319="OA",CONCATENATE("EBNGOA",TEXT(Refszámok!$B$3+ROW()-2,"0000000000")),""))</f>
        <v>EBNGOA0000101318</v>
      </c>
      <c r="B319" t="str">
        <f>CONCATENATE(IF(Cases!B319="E","EL",""),IF(Cases!B319="B","EB",""),IF(Cases!B319="Q","EB",""),IF(Cases!B319="7","EB",""),IF(Cases!B319="Z","OA",""),IF(Cases!B319="3","OA",""))</f>
        <v>OA</v>
      </c>
      <c r="C319" t="str">
        <f t="shared" si="20"/>
        <v>EBNGOA0000101318</v>
      </c>
      <c r="D319" t="str">
        <f>IF(Cases!K319="Y","2018-11-10","")</f>
        <v/>
      </c>
      <c r="E319" s="5" t="str">
        <f>IF(Cases!C319="Q","BANKKÁRTYA ELSZ",IF(OR(Cases!C319="A",Cases!C319="E",Cases!C319="B",Cases!C319="K",Cases!C319="M"),CONCATENATE(IF(B319="EB",Accounts!B$7,""),IF(B319="EL",Accounts!B$8,""),IF(AND(B319="OA",Cases!B319="3"),Accounts!B$8,""),IF(AND(B319="OA",Cases!B319="Z"),Accounts!B$7,"")),CONCATENATE(IF(B319="EB",Accounts!B$9,""),IF(B319="EL",Accounts!B$10,""),IF(AND(B319="OA",Cases!B319="3"),Accounts!B$10,""),IF(AND(B319="OA",Cases!B319="Z"),Accounts!B$9,""))))</f>
        <v>Electra számlatípus-művelettípus ts</v>
      </c>
      <c r="F319" s="5" t="str">
        <f>IF(Cases!C319="Q","0983731042101",IF(OR(Cases!C319="A",Cases!C319="E",Cases!C319="B",Cases!C319="K",Cases!C319="M"),CONCATENATE(IF(B319="EB",Accounts!C$7,""),IF(B319="EL",Accounts!C$8,""),IF(AND(B319="OA",Cases!B319="3"),Accounts!C$8,""),IF(AND(B319="OA",Cases!B319="Z"),Accounts!C$7,"")),CONCATENATE(IF(B319="EB",Accounts!C$9,""),IF(B319="EL",Accounts!C$10,""),IF(AND(B319="OA",Cases!B319="3"),Accounts!C$10,""),IF(AND(B319="OA",Cases!B319="Z"),Accounts!C$9,""))))</f>
        <v>00021018F0100</v>
      </c>
      <c r="G319" t="s">
        <v>17</v>
      </c>
      <c r="H319" s="5" t="str">
        <f t="shared" si="21"/>
        <v>Electra számlatípus-művelettípus ts</v>
      </c>
      <c r="I319" t="s">
        <v>18</v>
      </c>
      <c r="J319" t="str">
        <f t="shared" si="22"/>
        <v>EBNGOA0000101318</v>
      </c>
      <c r="K319" t="str">
        <f t="shared" si="23"/>
        <v>EBNGOA0000101318</v>
      </c>
      <c r="L319" s="2" t="s">
        <v>22</v>
      </c>
      <c r="M319" s="2" t="str">
        <f>IF(OR(Cases!C319="A",Cases!C319="C",Cases!C319="G",Cases!C319="J",Cases!C319="O"),"DV","DA")</f>
        <v>DA</v>
      </c>
      <c r="N319" t="s">
        <v>1207</v>
      </c>
      <c r="O319" t="str">
        <f>IF(OR(Cases!C319="A",Cases!C319="B",Cases!C319="C",Cases!C319="E",Cases!C319="F",Cases!C319="I",Cases!C319="J",Cases!C319="K",Cases!C319="L",Cases!C319="Q"),"EUR","HUF")</f>
        <v>EUR</v>
      </c>
      <c r="P319" s="5" t="str">
        <f t="shared" si="24"/>
        <v>1.3</v>
      </c>
      <c r="Q319" t="str">
        <f>IF(Cases!I319="Y","INTC","")</f>
        <v/>
      </c>
      <c r="R319" t="str">
        <f>IF(OR(Cases!C319="K",Cases!C319="L"),IF(M319="DA",Accounts!B$1,CONCATENATE(
IF(B319="EB",Accounts!D$1,""
),IF(B319="EL",Accounts!F$1,""
),IF(AND(B319="OA",Cases!B319="3"),Accounts!F$1,""
),IF(AND(B319="OA",Cases!B319="Z"),Accounts!D$1,""
)
)
),IF(OR(Cases!C319="B",Cases!C319="I",Cases!C319="O",Cases!C319="J",Cases!C319="H"),IF(M319="DA",Accounts!B$4,CONCATENATE(
IF(B319="EB",Accounts!D$4,""
),IF(B319="EL",Accounts!F$4,""
),IF(AND(B319="OA",Cases!B319="3"),Accounts!F$4,""
),IF(AND(B319="OA",Cases!B319="Z"),Accounts!D$4,""
)
)
),IF(OR(Cases!C319="D",Cases!C319="G",Cases!C319="O",Cases!C319="H",Cases!C319="M",AND(Cases!D319="I",Cases!C319="C"),AND(Cases!D319="I",Cases!C319="F")),IF(M319="DA",Accounts!B$3,CONCATENATE(
IF(B319="EB",Accounts!D$3,""
),IF(B319="EL",Accounts!F$3,""
),IF(AND(B319="OA",Cases!B319="3"),Accounts!F$3,""
),IF(AND(B319="OA",Cases!B319="Z"),Accounts!D$3,""
)
)
),IF(M319="DA",Accounts!B$12,CONCATENATE(
IF(B319="EB",Accounts!D$12,""
),IF(B319="EL",Accounts!F$12,""
),IF(AND(B319="OA",Cases!B319="3"),Accounts!F$12,""
),IF(AND(B319="OA",Cases!B319="Z"),Accounts!D$12,""
)
)
)
)
))</f>
        <v>Bank kívüli Kedvezm.</v>
      </c>
      <c r="S319" t="str">
        <f>IF(OR(Cases!C319="K",Cases!C319="L"),IF(M319="DA",Accounts!C$1,CONCATENATE(
   IF(B319="EB",Accounts!E$1,""
   ),IF(B319="EL",Accounts!G$1,""
   ),IF(AND(B319="OA",Cases!B319="3"),Accounts!G$1,""
   ),IF(AND(B319="OA",Cases!B319="Z"),Accounts!E$1,""
   )
  )
 ),IF(OR(Cases!C319="B",Cases!C319="I",Cases!C319="O",Cases!C319="J",Cases!C319="H"),IF(M319="DA",Accounts!C$4,CONCATENATE(
   IF(B319="EB",Accounts!E$4,""
   ),IF(B319="EL",Accounts!G$4,""
   ),IF(AND(B319="OA",Cases!B319="3"),Accounts!G$4,""
   ),IF(AND(B319="OA",Cases!B319="Z"),Accounts!E$4,""
   )
  )
 ),IF(OR(Cases!C319="D",Cases!C319="G",Cases!C319="O",Cases!C319="H",Cases!C319="M",AND(Cases!D319="I",Cases!C319="C"),AND(Cases!D319="I",Cases!C319="F")),IF(M319="DA",Accounts!C$3,CONCATENATE(
   IF(B319="EB",Accounts!E$3,""
   ),IF(B319="EL",Accounts!G$3,""
   ),IF(AND(B319="OA",Cases!B319="3"),Accounts!G$3,""
   ),IF(AND(B319="OA",Cases!B319="Z"),Accounts!E$3,""
   )
  )
 ),IF(M319="DA",Accounts!C$12,CONCATENATE(
   IF(B319="EB",Accounts!E$12,""
   ),IF(B319="EL",Accounts!G$12,""
   ),IF(AND(B319="OA",Cases!B319="3"),Accounts!G$12,""
   ),IF(AND(B319="OA",Cases!B319="Z"),Accounts!E$12,""
   )
  )
 )
)
))</f>
        <v>HU71117490082015982100000000</v>
      </c>
      <c r="T319" t="str">
        <f>IF(Cases!F319="SHA","SLEV",IF(Cases!F319="OUR","DEBT",IF(Cases!F319="BEN","CRED","")))</f>
        <v>SLEV</v>
      </c>
      <c r="U319" s="5" t="str">
        <f>IF(Cases!H319="N","Instrukciók","")</f>
        <v/>
      </c>
      <c r="V319" s="5" t="str">
        <f>IF(Cases!E319="I","URGP","")</f>
        <v/>
      </c>
      <c r="W319" t="str">
        <f>Cases!L319</f>
        <v>Közl-332 -OpenApi Vállalati-KötelezettSzla HUF-FCY-Bankon kívül utalás-Konverziós-EgyediÁrf/NonSTP-KöltsVis Osztott</v>
      </c>
    </row>
    <row r="320" spans="1:23" x14ac:dyDescent="0.3">
      <c r="A320" t="str">
        <f>CONCATENATE(IF(B320="EB",CONCATENATE(IF(Cases!B320&lt;&gt;"7","EBNG","EBNL"),TEXT(Refszámok!$B$1+ROW()-2,"000000000000")),""),IF(B320="EL",CONCATENATE("E",TEXT(Refszámok!$B$2+ROW()-2,"0000000000"),"00001"),""),IF(B320="OA",CONCATENATE("EBNGOA",TEXT(Refszámok!$B$3+ROW()-2,"0000000000")),""))</f>
        <v>EBNGOA0000101319</v>
      </c>
      <c r="B320" t="str">
        <f>CONCATENATE(IF(Cases!B320="E","EL",""),IF(Cases!B320="B","EB",""),IF(Cases!B320="Q","EB",""),IF(Cases!B320="7","EB",""),IF(Cases!B320="Z","OA",""),IF(Cases!B320="3","OA",""))</f>
        <v>OA</v>
      </c>
      <c r="C320" t="str">
        <f t="shared" si="20"/>
        <v>EBNGOA0000101319</v>
      </c>
      <c r="D320" t="str">
        <f>IF(Cases!K320="Y","2018-11-10","")</f>
        <v/>
      </c>
      <c r="E320" s="5" t="str">
        <f>IF(Cases!C320="Q","BANKKÁRTYA ELSZ",IF(OR(Cases!C320="A",Cases!C320="E",Cases!C320="B",Cases!C320="K",Cases!C320="M"),CONCATENATE(IF(B320="EB",Accounts!B$7,""),IF(B320="EL",Accounts!B$8,""),IF(AND(B320="OA",Cases!B320="3"),Accounts!B$8,""),IF(AND(B320="OA",Cases!B320="Z"),Accounts!B$7,"")),CONCATENATE(IF(B320="EB",Accounts!B$9,""),IF(B320="EL",Accounts!B$10,""),IF(AND(B320="OA",Cases!B320="3"),Accounts!B$10,""),IF(AND(B320="OA",Cases!B320="Z"),Accounts!B$9,""))))</f>
        <v>Electra számlatípus-művelettípus ts</v>
      </c>
      <c r="F320" s="5" t="str">
        <f>IF(Cases!C320="Q","0983731042101",IF(OR(Cases!C320="A",Cases!C320="E",Cases!C320="B",Cases!C320="K",Cases!C320="M"),CONCATENATE(IF(B320="EB",Accounts!C$7,""),IF(B320="EL",Accounts!C$8,""),IF(AND(B320="OA",Cases!B320="3"),Accounts!C$8,""),IF(AND(B320="OA",Cases!B320="Z"),Accounts!C$7,"")),CONCATENATE(IF(B320="EB",Accounts!C$9,""),IF(B320="EL",Accounts!C$10,""),IF(AND(B320="OA",Cases!B320="3"),Accounts!C$10,""),IF(AND(B320="OA",Cases!B320="Z"),Accounts!C$9,""))))</f>
        <v>00021018F0100</v>
      </c>
      <c r="G320" t="s">
        <v>17</v>
      </c>
      <c r="H320" s="5" t="str">
        <f t="shared" si="21"/>
        <v>Electra számlatípus-művelettípus ts</v>
      </c>
      <c r="I320" t="s">
        <v>18</v>
      </c>
      <c r="J320" t="str">
        <f t="shared" si="22"/>
        <v>EBNGOA0000101319</v>
      </c>
      <c r="K320" t="str">
        <f t="shared" si="23"/>
        <v>EBNGOA0000101319</v>
      </c>
      <c r="L320" s="2" t="s">
        <v>22</v>
      </c>
      <c r="M320" s="2" t="str">
        <f>IF(OR(Cases!C320="A",Cases!C320="C",Cases!C320="G",Cases!C320="J",Cases!C320="O"),"DV","DA")</f>
        <v>DA</v>
      </c>
      <c r="N320" t="s">
        <v>1207</v>
      </c>
      <c r="O320" t="str">
        <f>IF(OR(Cases!C320="A",Cases!C320="B",Cases!C320="C",Cases!C320="E",Cases!C320="F",Cases!C320="I",Cases!C320="J",Cases!C320="K",Cases!C320="L",Cases!C320="Q"),"EUR","HUF")</f>
        <v>EUR</v>
      </c>
      <c r="P320" s="5" t="str">
        <f t="shared" si="24"/>
        <v>1.3</v>
      </c>
      <c r="Q320" t="str">
        <f>IF(Cases!I320="Y","INTC","")</f>
        <v/>
      </c>
      <c r="R320" t="str">
        <f>IF(OR(Cases!C320="K",Cases!C320="L"),IF(M320="DA",Accounts!B$1,CONCATENATE(
IF(B320="EB",Accounts!D$1,""
),IF(B320="EL",Accounts!F$1,""
),IF(AND(B320="OA",Cases!B320="3"),Accounts!F$1,""
),IF(AND(B320="OA",Cases!B320="Z"),Accounts!D$1,""
)
)
),IF(OR(Cases!C320="B",Cases!C320="I",Cases!C320="O",Cases!C320="J",Cases!C320="H"),IF(M320="DA",Accounts!B$4,CONCATENATE(
IF(B320="EB",Accounts!D$4,""
),IF(B320="EL",Accounts!F$4,""
),IF(AND(B320="OA",Cases!B320="3"),Accounts!F$4,""
),IF(AND(B320="OA",Cases!B320="Z"),Accounts!D$4,""
)
)
),IF(OR(Cases!C320="D",Cases!C320="G",Cases!C320="O",Cases!C320="H",Cases!C320="M",AND(Cases!D320="I",Cases!C320="C"),AND(Cases!D320="I",Cases!C320="F")),IF(M320="DA",Accounts!B$3,CONCATENATE(
IF(B320="EB",Accounts!D$3,""
),IF(B320="EL",Accounts!F$3,""
),IF(AND(B320="OA",Cases!B320="3"),Accounts!F$3,""
),IF(AND(B320="OA",Cases!B320="Z"),Accounts!D$3,""
)
)
),IF(M320="DA",Accounts!B$12,CONCATENATE(
IF(B320="EB",Accounts!D$12,""
),IF(B320="EL",Accounts!F$12,""
),IF(AND(B320="OA",Cases!B320="3"),Accounts!F$12,""
),IF(AND(B320="OA",Cases!B320="Z"),Accounts!D$12,""
)
)
)
)
))</f>
        <v>Bank kívüli Kedvezm.</v>
      </c>
      <c r="S320" t="str">
        <f>IF(OR(Cases!C320="K",Cases!C320="L"),IF(M320="DA",Accounts!C$1,CONCATENATE(
   IF(B320="EB",Accounts!E$1,""
   ),IF(B320="EL",Accounts!G$1,""
   ),IF(AND(B320="OA",Cases!B320="3"),Accounts!G$1,""
   ),IF(AND(B320="OA",Cases!B320="Z"),Accounts!E$1,""
   )
  )
 ),IF(OR(Cases!C320="B",Cases!C320="I",Cases!C320="O",Cases!C320="J",Cases!C320="H"),IF(M320="DA",Accounts!C$4,CONCATENATE(
   IF(B320="EB",Accounts!E$4,""
   ),IF(B320="EL",Accounts!G$4,""
   ),IF(AND(B320="OA",Cases!B320="3"),Accounts!G$4,""
   ),IF(AND(B320="OA",Cases!B320="Z"),Accounts!E$4,""
   )
  )
 ),IF(OR(Cases!C320="D",Cases!C320="G",Cases!C320="O",Cases!C320="H",Cases!C320="M",AND(Cases!D320="I",Cases!C320="C"),AND(Cases!D320="I",Cases!C320="F")),IF(M320="DA",Accounts!C$3,CONCATENATE(
   IF(B320="EB",Accounts!E$3,""
   ),IF(B320="EL",Accounts!G$3,""
   ),IF(AND(B320="OA",Cases!B320="3"),Accounts!G$3,""
   ),IF(AND(B320="OA",Cases!B320="Z"),Accounts!E$3,""
   )
  )
 ),IF(M320="DA",Accounts!C$12,CONCATENATE(
   IF(B320="EB",Accounts!E$12,""
   ),IF(B320="EL",Accounts!G$12,""
   ),IF(AND(B320="OA",Cases!B320="3"),Accounts!G$12,""
   ),IF(AND(B320="OA",Cases!B320="Z"),Accounts!E$12,""
   )
  )
 )
)
))</f>
        <v>HU71117490082015982100000000</v>
      </c>
      <c r="T320" t="str">
        <f>IF(Cases!F320="SHA","SLEV",IF(Cases!F320="OUR","DEBT",IF(Cases!F320="BEN","CRED","")))</f>
        <v>DEBT</v>
      </c>
      <c r="U320" s="5" t="str">
        <f>IF(Cases!H320="N","Instrukciók","")</f>
        <v/>
      </c>
      <c r="V320" s="5" t="str">
        <f>IF(Cases!E320="I","URGP","")</f>
        <v/>
      </c>
      <c r="W320" t="str">
        <f>Cases!L320</f>
        <v>Közl-333 -OpenApi Vállalati-KötelezettSzla HUF-FCY-Bankon kívül utalás-Konverziós-EgyediÁrf/NonSTP-KöltsVis Indító</v>
      </c>
    </row>
    <row r="321" spans="1:23" x14ac:dyDescent="0.3">
      <c r="A321" t="str">
        <f>CONCATENATE(IF(B321="EB",CONCATENATE(IF(Cases!B321&lt;&gt;"7","EBNG","EBNL"),TEXT(Refszámok!$B$1+ROW()-2,"000000000000")),""),IF(B321="EL",CONCATENATE("E",TEXT(Refszámok!$B$2+ROW()-2,"0000000000"),"00001"),""),IF(B321="OA",CONCATENATE("EBNGOA",TEXT(Refszámok!$B$3+ROW()-2,"0000000000")),""))</f>
        <v>EBNGOA0000101320</v>
      </c>
      <c r="B321" t="str">
        <f>CONCATENATE(IF(Cases!B321="E","EL",""),IF(Cases!B321="B","EB",""),IF(Cases!B321="Q","EB",""),IF(Cases!B321="7","EB",""),IF(Cases!B321="Z","OA",""),IF(Cases!B321="3","OA",""))</f>
        <v>OA</v>
      </c>
      <c r="C321" t="str">
        <f t="shared" si="20"/>
        <v>EBNGOA0000101320</v>
      </c>
      <c r="D321" t="str">
        <f>IF(Cases!K321="Y","2018-11-10","")</f>
        <v/>
      </c>
      <c r="E321" s="5" t="str">
        <f>IF(Cases!C321="Q","BANKKÁRTYA ELSZ",IF(OR(Cases!C321="A",Cases!C321="E",Cases!C321="B",Cases!C321="K",Cases!C321="M"),CONCATENATE(IF(B321="EB",Accounts!B$7,""),IF(B321="EL",Accounts!B$8,""),IF(AND(B321="OA",Cases!B321="3"),Accounts!B$8,""),IF(AND(B321="OA",Cases!B321="Z"),Accounts!B$7,"")),CONCATENATE(IF(B321="EB",Accounts!B$9,""),IF(B321="EL",Accounts!B$10,""),IF(AND(B321="OA",Cases!B321="3"),Accounts!B$10,""),IF(AND(B321="OA",Cases!B321="Z"),Accounts!B$9,""))))</f>
        <v>Electra számlatípus-művelettípus ts</v>
      </c>
      <c r="F321" s="5" t="str">
        <f>IF(Cases!C321="Q","0983731042101",IF(OR(Cases!C321="A",Cases!C321="E",Cases!C321="B",Cases!C321="K",Cases!C321="M"),CONCATENATE(IF(B321="EB",Accounts!C$7,""),IF(B321="EL",Accounts!C$8,""),IF(AND(B321="OA",Cases!B321="3"),Accounts!C$8,""),IF(AND(B321="OA",Cases!B321="Z"),Accounts!C$7,"")),CONCATENATE(IF(B321="EB",Accounts!C$9,""),IF(B321="EL",Accounts!C$10,""),IF(AND(B321="OA",Cases!B321="3"),Accounts!C$10,""),IF(AND(B321="OA",Cases!B321="Z"),Accounts!C$9,""))))</f>
        <v>00021018F0100</v>
      </c>
      <c r="G321" t="s">
        <v>17</v>
      </c>
      <c r="H321" s="5" t="str">
        <f t="shared" si="21"/>
        <v>Electra számlatípus-művelettípus ts</v>
      </c>
      <c r="I321" t="s">
        <v>18</v>
      </c>
      <c r="J321" t="str">
        <f t="shared" si="22"/>
        <v>EBNGOA0000101320</v>
      </c>
      <c r="K321" t="str">
        <f t="shared" si="23"/>
        <v>EBNGOA0000101320</v>
      </c>
      <c r="L321" s="2" t="s">
        <v>22</v>
      </c>
      <c r="M321" s="2" t="str">
        <f>IF(OR(Cases!C321="A",Cases!C321="C",Cases!C321="G",Cases!C321="J",Cases!C321="O"),"DV","DA")</f>
        <v>DA</v>
      </c>
      <c r="N321" t="s">
        <v>1207</v>
      </c>
      <c r="O321" t="str">
        <f>IF(OR(Cases!C321="A",Cases!C321="B",Cases!C321="C",Cases!C321="E",Cases!C321="F",Cases!C321="I",Cases!C321="J",Cases!C321="K",Cases!C321="L",Cases!C321="Q"),"EUR","HUF")</f>
        <v>EUR</v>
      </c>
      <c r="P321" s="5" t="str">
        <f t="shared" si="24"/>
        <v>1.3</v>
      </c>
      <c r="Q321" t="str">
        <f>IF(Cases!I321="Y","INTC","")</f>
        <v/>
      </c>
      <c r="R321" t="str">
        <f>IF(OR(Cases!C321="K",Cases!C321="L"),IF(M321="DA",Accounts!B$1,CONCATENATE(
IF(B321="EB",Accounts!D$1,""
),IF(B321="EL",Accounts!F$1,""
),IF(AND(B321="OA",Cases!B321="3"),Accounts!F$1,""
),IF(AND(B321="OA",Cases!B321="Z"),Accounts!D$1,""
)
)
),IF(OR(Cases!C321="B",Cases!C321="I",Cases!C321="O",Cases!C321="J",Cases!C321="H"),IF(M321="DA",Accounts!B$4,CONCATENATE(
IF(B321="EB",Accounts!D$4,""
),IF(B321="EL",Accounts!F$4,""
),IF(AND(B321="OA",Cases!B321="3"),Accounts!F$4,""
),IF(AND(B321="OA",Cases!B321="Z"),Accounts!D$4,""
)
)
),IF(OR(Cases!C321="D",Cases!C321="G",Cases!C321="O",Cases!C321="H",Cases!C321="M",AND(Cases!D321="I",Cases!C321="C"),AND(Cases!D321="I",Cases!C321="F")),IF(M321="DA",Accounts!B$3,CONCATENATE(
IF(B321="EB",Accounts!D$3,""
),IF(B321="EL",Accounts!F$3,""
),IF(AND(B321="OA",Cases!B321="3"),Accounts!F$3,""
),IF(AND(B321="OA",Cases!B321="Z"),Accounts!D$3,""
)
)
),IF(M321="DA",Accounts!B$12,CONCATENATE(
IF(B321="EB",Accounts!D$12,""
),IF(B321="EL",Accounts!F$12,""
),IF(AND(B321="OA",Cases!B321="3"),Accounts!F$12,""
),IF(AND(B321="OA",Cases!B321="Z"),Accounts!D$12,""
)
)
)
)
))</f>
        <v>Bank kívüli Kedvezm.</v>
      </c>
      <c r="S321" t="str">
        <f>IF(OR(Cases!C321="K",Cases!C321="L"),IF(M321="DA",Accounts!C$1,CONCATENATE(
   IF(B321="EB",Accounts!E$1,""
   ),IF(B321="EL",Accounts!G$1,""
   ),IF(AND(B321="OA",Cases!B321="3"),Accounts!G$1,""
   ),IF(AND(B321="OA",Cases!B321="Z"),Accounts!E$1,""
   )
  )
 ),IF(OR(Cases!C321="B",Cases!C321="I",Cases!C321="O",Cases!C321="J",Cases!C321="H"),IF(M321="DA",Accounts!C$4,CONCATENATE(
   IF(B321="EB",Accounts!E$4,""
   ),IF(B321="EL",Accounts!G$4,""
   ),IF(AND(B321="OA",Cases!B321="3"),Accounts!G$4,""
   ),IF(AND(B321="OA",Cases!B321="Z"),Accounts!E$4,""
   )
  )
 ),IF(OR(Cases!C321="D",Cases!C321="G",Cases!C321="O",Cases!C321="H",Cases!C321="M",AND(Cases!D321="I",Cases!C321="C"),AND(Cases!D321="I",Cases!C321="F")),IF(M321="DA",Accounts!C$3,CONCATENATE(
   IF(B321="EB",Accounts!E$3,""
   ),IF(B321="EL",Accounts!G$3,""
   ),IF(AND(B321="OA",Cases!B321="3"),Accounts!G$3,""
   ),IF(AND(B321="OA",Cases!B321="Z"),Accounts!E$3,""
   )
  )
 ),IF(M321="DA",Accounts!C$12,CONCATENATE(
   IF(B321="EB",Accounts!E$12,""
   ),IF(B321="EL",Accounts!G$12,""
   ),IF(AND(B321="OA",Cases!B321="3"),Accounts!G$12,""
   ),IF(AND(B321="OA",Cases!B321="Z"),Accounts!E$12,""
   )
  )
 )
)
))</f>
        <v>HU71117490082015982100000000</v>
      </c>
      <c r="T321" t="str">
        <f>IF(Cases!F321="SHA","SLEV",IF(Cases!F321="OUR","DEBT",IF(Cases!F321="BEN","CRED","")))</f>
        <v>CRED</v>
      </c>
      <c r="U321" s="5" t="str">
        <f>IF(Cases!H321="N","Instrukciók","")</f>
        <v/>
      </c>
      <c r="V321" s="5" t="str">
        <f>IF(Cases!E321="I","URGP","")</f>
        <v/>
      </c>
      <c r="W321" t="str">
        <f>Cases!L321</f>
        <v>Közl-334-OpenApi Vállalati-KötelezettSzla HUF-FCY-Bankon kívül utalás-Konverziós-EgyediÁrf/NonSTP-KöltsVis Kedvezm</v>
      </c>
    </row>
    <row r="322" spans="1:23" x14ac:dyDescent="0.3">
      <c r="A322" t="str">
        <f>CONCATENATE(IF(B322="EB",CONCATENATE(IF(Cases!B322&lt;&gt;"7","EBNG","EBNL"),TEXT(Refszámok!$B$1+ROW()-2,"000000000000")),""),IF(B322="EL",CONCATENATE("E",TEXT(Refszámok!$B$2+ROW()-2,"0000000000"),"00001"),""),IF(B322="OA",CONCATENATE("EBNGOA",TEXT(Refszámok!$B$3+ROW()-2,"0000000000")),""))</f>
        <v>EBNGOA0000101321</v>
      </c>
      <c r="B322" t="str">
        <f>CONCATENATE(IF(Cases!B322="E","EL",""),IF(Cases!B322="B","EB",""),IF(Cases!B322="Q","EB",""),IF(Cases!B322="7","EB",""),IF(Cases!B322="Z","OA",""),IF(Cases!B322="3","OA",""))</f>
        <v>OA</v>
      </c>
      <c r="C322" t="str">
        <f t="shared" si="20"/>
        <v>EBNGOA0000101321</v>
      </c>
      <c r="D322" t="str">
        <f>IF(Cases!K322="Y","2018-11-10","")</f>
        <v/>
      </c>
      <c r="E322" s="5" t="str">
        <f>IF(Cases!C322="Q","BANKKÁRTYA ELSZ",IF(OR(Cases!C322="A",Cases!C322="E",Cases!C322="B",Cases!C322="K",Cases!C322="M"),CONCATENATE(IF(B322="EB",Accounts!B$7,""),IF(B322="EL",Accounts!B$8,""),IF(AND(B322="OA",Cases!B322="3"),Accounts!B$8,""),IF(AND(B322="OA",Cases!B322="Z"),Accounts!B$7,"")),CONCATENATE(IF(B322="EB",Accounts!B$9,""),IF(B322="EL",Accounts!B$10,""),IF(AND(B322="OA",Cases!B322="3"),Accounts!B$10,""),IF(AND(B322="OA",Cases!B322="Z"),Accounts!B$9,""))))</f>
        <v>Electra számlatípus-művelettípus ts</v>
      </c>
      <c r="F322" s="5" t="str">
        <f>IF(Cases!C322="Q","0983731042101",IF(OR(Cases!C322="A",Cases!C322="E",Cases!C322="B",Cases!C322="K",Cases!C322="M"),CONCATENATE(IF(B322="EB",Accounts!C$7,""),IF(B322="EL",Accounts!C$8,""),IF(AND(B322="OA",Cases!B322="3"),Accounts!C$8,""),IF(AND(B322="OA",Cases!B322="Z"),Accounts!C$7,"")),CONCATENATE(IF(B322="EB",Accounts!C$9,""),IF(B322="EL",Accounts!C$10,""),IF(AND(B322="OA",Cases!B322="3"),Accounts!C$10,""),IF(AND(B322="OA",Cases!B322="Z"),Accounts!C$9,""))))</f>
        <v>00021018F0100</v>
      </c>
      <c r="G322" t="s">
        <v>17</v>
      </c>
      <c r="H322" s="5" t="str">
        <f t="shared" si="21"/>
        <v>Electra számlatípus-művelettípus ts</v>
      </c>
      <c r="I322" t="s">
        <v>18</v>
      </c>
      <c r="J322" t="str">
        <f t="shared" si="22"/>
        <v>EBNGOA0000101321</v>
      </c>
      <c r="K322" t="str">
        <f t="shared" si="23"/>
        <v>EBNGOA0000101321</v>
      </c>
      <c r="L322" s="2" t="s">
        <v>22</v>
      </c>
      <c r="M322" s="2" t="str">
        <f>IF(OR(Cases!C322="A",Cases!C322="C",Cases!C322="G",Cases!C322="J",Cases!C322="O"),"DV","DA")</f>
        <v>DA</v>
      </c>
      <c r="N322" t="s">
        <v>1207</v>
      </c>
      <c r="O322" t="str">
        <f>IF(OR(Cases!C322="A",Cases!C322="B",Cases!C322="C",Cases!C322="E",Cases!C322="F",Cases!C322="I",Cases!C322="J",Cases!C322="K",Cases!C322="L",Cases!C322="Q"),"EUR","HUF")</f>
        <v>EUR</v>
      </c>
      <c r="P322" s="5" t="str">
        <f t="shared" si="24"/>
        <v>1.3</v>
      </c>
      <c r="Q322" t="str">
        <f>IF(Cases!I322="Y","INTC","")</f>
        <v/>
      </c>
      <c r="R322" t="str">
        <f>IF(OR(Cases!C322="K",Cases!C322="L"),IF(M322="DA",Accounts!B$1,CONCATENATE(
IF(B322="EB",Accounts!D$1,""
),IF(B322="EL",Accounts!F$1,""
),IF(AND(B322="OA",Cases!B322="3"),Accounts!F$1,""
),IF(AND(B322="OA",Cases!B322="Z"),Accounts!D$1,""
)
)
),IF(OR(Cases!C322="B",Cases!C322="I",Cases!C322="O",Cases!C322="J",Cases!C322="H"),IF(M322="DA",Accounts!B$4,CONCATENATE(
IF(B322="EB",Accounts!D$4,""
),IF(B322="EL",Accounts!F$4,""
),IF(AND(B322="OA",Cases!B322="3"),Accounts!F$4,""
),IF(AND(B322="OA",Cases!B322="Z"),Accounts!D$4,""
)
)
),IF(OR(Cases!C322="D",Cases!C322="G",Cases!C322="O",Cases!C322="H",Cases!C322="M",AND(Cases!D322="I",Cases!C322="C"),AND(Cases!D322="I",Cases!C322="F")),IF(M322="DA",Accounts!B$3,CONCATENATE(
IF(B322="EB",Accounts!D$3,""
),IF(B322="EL",Accounts!F$3,""
),IF(AND(B322="OA",Cases!B322="3"),Accounts!F$3,""
),IF(AND(B322="OA",Cases!B322="Z"),Accounts!D$3,""
)
)
),IF(M322="DA",Accounts!B$12,CONCATENATE(
IF(B322="EB",Accounts!D$12,""
),IF(B322="EL",Accounts!F$12,""
),IF(AND(B322="OA",Cases!B322="3"),Accounts!F$12,""
),IF(AND(B322="OA",Cases!B322="Z"),Accounts!D$12,""
)
)
)
)
))</f>
        <v>Bank kívüli Kedvezm.</v>
      </c>
      <c r="S322" t="str">
        <f>IF(OR(Cases!C322="K",Cases!C322="L"),IF(M322="DA",Accounts!C$1,CONCATENATE(
   IF(B322="EB",Accounts!E$1,""
   ),IF(B322="EL",Accounts!G$1,""
   ),IF(AND(B322="OA",Cases!B322="3"),Accounts!G$1,""
   ),IF(AND(B322="OA",Cases!B322="Z"),Accounts!E$1,""
   )
  )
 ),IF(OR(Cases!C322="B",Cases!C322="I",Cases!C322="O",Cases!C322="J",Cases!C322="H"),IF(M322="DA",Accounts!C$4,CONCATENATE(
   IF(B322="EB",Accounts!E$4,""
   ),IF(B322="EL",Accounts!G$4,""
   ),IF(AND(B322="OA",Cases!B322="3"),Accounts!G$4,""
   ),IF(AND(B322="OA",Cases!B322="Z"),Accounts!E$4,""
   )
  )
 ),IF(OR(Cases!C322="D",Cases!C322="G",Cases!C322="O",Cases!C322="H",Cases!C322="M",AND(Cases!D322="I",Cases!C322="C"),AND(Cases!D322="I",Cases!C322="F")),IF(M322="DA",Accounts!C$3,CONCATENATE(
   IF(B322="EB",Accounts!E$3,""
   ),IF(B322="EL",Accounts!G$3,""
   ),IF(AND(B322="OA",Cases!B322="3"),Accounts!G$3,""
   ),IF(AND(B322="OA",Cases!B322="Z"),Accounts!E$3,""
   )
  )
 ),IF(M322="DA",Accounts!C$12,CONCATENATE(
   IF(B322="EB",Accounts!E$12,""
   ),IF(B322="EL",Accounts!G$12,""
   ),IF(AND(B322="OA",Cases!B322="3"),Accounts!G$12,""
   ),IF(AND(B322="OA",Cases!B322="Z"),Accounts!E$12,""
   )
  )
 )
)
))</f>
        <v>HU71117490082015982100000000</v>
      </c>
      <c r="T322" t="str">
        <f>IF(Cases!F322="SHA","SLEV",IF(Cases!F322="OUR","DEBT",IF(Cases!F322="BEN","CRED","")))</f>
        <v>SLEV</v>
      </c>
      <c r="U322" s="5" t="str">
        <f>IF(Cases!H322="N","Instrukciók","")</f>
        <v/>
      </c>
      <c r="V322" s="5" t="str">
        <f>IF(Cases!E322="I","URGP","")</f>
        <v>URGP</v>
      </c>
      <c r="W322" t="str">
        <f>Cases!L322</f>
        <v>Közl-335-OpenApi Vállalati-KötelezettSzla HUF-FCY-Bankon kívül utalás-Konverziós-Sürgős/AzonKonv-EgyediÁrf/NonSTP-KöltsVis Osztott</v>
      </c>
    </row>
    <row r="323" spans="1:23" x14ac:dyDescent="0.3">
      <c r="A323" t="str">
        <f>CONCATENATE(IF(B323="EB",CONCATENATE(IF(Cases!B323&lt;&gt;"7","EBNG","EBNL"),TEXT(Refszámok!$B$1+ROW()-2,"000000000000")),""),IF(B323="EL",CONCATENATE("E",TEXT(Refszámok!$B$2+ROW()-2,"0000000000"),"00001"),""),IF(B323="OA",CONCATENATE("EBNGOA",TEXT(Refszámok!$B$3+ROW()-2,"0000000000")),""))</f>
        <v>EBNGOA0000101322</v>
      </c>
      <c r="B323" t="str">
        <f>CONCATENATE(IF(Cases!B323="E","EL",""),IF(Cases!B323="B","EB",""),IF(Cases!B323="Q","EB",""),IF(Cases!B323="7","EB",""),IF(Cases!B323="Z","OA",""),IF(Cases!B323="3","OA",""))</f>
        <v>OA</v>
      </c>
      <c r="C323" t="str">
        <f t="shared" ref="C323:C386" si="25">A323</f>
        <v>EBNGOA0000101322</v>
      </c>
      <c r="D323" t="str">
        <f>IF(Cases!K323="Y","2018-11-10","")</f>
        <v/>
      </c>
      <c r="E323" s="5" t="str">
        <f>IF(Cases!C323="Q","BANKKÁRTYA ELSZ",IF(OR(Cases!C323="A",Cases!C323="E",Cases!C323="B",Cases!C323="K",Cases!C323="M"),CONCATENATE(IF(B323="EB",Accounts!B$7,""),IF(B323="EL",Accounts!B$8,""),IF(AND(B323="OA",Cases!B323="3"),Accounts!B$8,""),IF(AND(B323="OA",Cases!B323="Z"),Accounts!B$7,"")),CONCATENATE(IF(B323="EB",Accounts!B$9,""),IF(B323="EL",Accounts!B$10,""),IF(AND(B323="OA",Cases!B323="3"),Accounts!B$10,""),IF(AND(B323="OA",Cases!B323="Z"),Accounts!B$9,""))))</f>
        <v>Electra számlatípus-művelettípus ts</v>
      </c>
      <c r="F323" s="5" t="str">
        <f>IF(Cases!C323="Q","0983731042101",IF(OR(Cases!C323="A",Cases!C323="E",Cases!C323="B",Cases!C323="K",Cases!C323="M"),CONCATENATE(IF(B323="EB",Accounts!C$7,""),IF(B323="EL",Accounts!C$8,""),IF(AND(B323="OA",Cases!B323="3"),Accounts!C$8,""),IF(AND(B323="OA",Cases!B323="Z"),Accounts!C$7,"")),CONCATENATE(IF(B323="EB",Accounts!C$9,""),IF(B323="EL",Accounts!C$10,""),IF(AND(B323="OA",Cases!B323="3"),Accounts!C$10,""),IF(AND(B323="OA",Cases!B323="Z"),Accounts!C$9,""))))</f>
        <v>00021018F0100</v>
      </c>
      <c r="G323" t="s">
        <v>17</v>
      </c>
      <c r="H323" s="5" t="str">
        <f t="shared" ref="H323:H386" si="26">E323</f>
        <v>Electra számlatípus-művelettípus ts</v>
      </c>
      <c r="I323" t="s">
        <v>18</v>
      </c>
      <c r="J323" t="str">
        <f t="shared" ref="J323:J386" si="27">A323</f>
        <v>EBNGOA0000101322</v>
      </c>
      <c r="K323" t="str">
        <f t="shared" ref="K323:K386" si="28">A323</f>
        <v>EBNGOA0000101322</v>
      </c>
      <c r="L323" s="2" t="s">
        <v>22</v>
      </c>
      <c r="M323" s="2" t="str">
        <f>IF(OR(Cases!C323="A",Cases!C323="C",Cases!C323="G",Cases!C323="J",Cases!C323="O"),"DV","DA")</f>
        <v>DA</v>
      </c>
      <c r="N323" t="s">
        <v>1207</v>
      </c>
      <c r="O323" t="str">
        <f>IF(OR(Cases!C323="A",Cases!C323="B",Cases!C323="C",Cases!C323="E",Cases!C323="F",Cases!C323="I",Cases!C323="J",Cases!C323="K",Cases!C323="L",Cases!C323="Q"),"EUR","HUF")</f>
        <v>EUR</v>
      </c>
      <c r="P323" s="5" t="str">
        <f t="shared" ref="P323:P386" si="29">IF(O323="HUF","2","1.3")</f>
        <v>1.3</v>
      </c>
      <c r="Q323" t="str">
        <f>IF(Cases!I323="Y","INTC","")</f>
        <v/>
      </c>
      <c r="R323" t="str">
        <f>IF(OR(Cases!C323="K",Cases!C323="L"),IF(M323="DA",Accounts!B$1,CONCATENATE(
IF(B323="EB",Accounts!D$1,""
),IF(B323="EL",Accounts!F$1,""
),IF(AND(B323="OA",Cases!B323="3"),Accounts!F$1,""
),IF(AND(B323="OA",Cases!B323="Z"),Accounts!D$1,""
)
)
),IF(OR(Cases!C323="B",Cases!C323="I",Cases!C323="O",Cases!C323="J",Cases!C323="H"),IF(M323="DA",Accounts!B$4,CONCATENATE(
IF(B323="EB",Accounts!D$4,""
),IF(B323="EL",Accounts!F$4,""
),IF(AND(B323="OA",Cases!B323="3"),Accounts!F$4,""
),IF(AND(B323="OA",Cases!B323="Z"),Accounts!D$4,""
)
)
),IF(OR(Cases!C323="D",Cases!C323="G",Cases!C323="O",Cases!C323="H",Cases!C323="M",AND(Cases!D323="I",Cases!C323="C"),AND(Cases!D323="I",Cases!C323="F")),IF(M323="DA",Accounts!B$3,CONCATENATE(
IF(B323="EB",Accounts!D$3,""
),IF(B323="EL",Accounts!F$3,""
),IF(AND(B323="OA",Cases!B323="3"),Accounts!F$3,""
),IF(AND(B323="OA",Cases!B323="Z"),Accounts!D$3,""
)
)
),IF(M323="DA",Accounts!B$12,CONCATENATE(
IF(B323="EB",Accounts!D$12,""
),IF(B323="EL",Accounts!F$12,""
),IF(AND(B323="OA",Cases!B323="3"),Accounts!F$12,""
),IF(AND(B323="OA",Cases!B323="Z"),Accounts!D$12,""
)
)
)
)
))</f>
        <v>Bank kívüli Kedvezm.</v>
      </c>
      <c r="S323" t="str">
        <f>IF(OR(Cases!C323="K",Cases!C323="L"),IF(M323="DA",Accounts!C$1,CONCATENATE(
   IF(B323="EB",Accounts!E$1,""
   ),IF(B323="EL",Accounts!G$1,""
   ),IF(AND(B323="OA",Cases!B323="3"),Accounts!G$1,""
   ),IF(AND(B323="OA",Cases!B323="Z"),Accounts!E$1,""
   )
  )
 ),IF(OR(Cases!C323="B",Cases!C323="I",Cases!C323="O",Cases!C323="J",Cases!C323="H"),IF(M323="DA",Accounts!C$4,CONCATENATE(
   IF(B323="EB",Accounts!E$4,""
   ),IF(B323="EL",Accounts!G$4,""
   ),IF(AND(B323="OA",Cases!B323="3"),Accounts!G$4,""
   ),IF(AND(B323="OA",Cases!B323="Z"),Accounts!E$4,""
   )
  )
 ),IF(OR(Cases!C323="D",Cases!C323="G",Cases!C323="O",Cases!C323="H",Cases!C323="M",AND(Cases!D323="I",Cases!C323="C"),AND(Cases!D323="I",Cases!C323="F")),IF(M323="DA",Accounts!C$3,CONCATENATE(
   IF(B323="EB",Accounts!E$3,""
   ),IF(B323="EL",Accounts!G$3,""
   ),IF(AND(B323="OA",Cases!B323="3"),Accounts!G$3,""
   ),IF(AND(B323="OA",Cases!B323="Z"),Accounts!E$3,""
   )
  )
 ),IF(M323="DA",Accounts!C$12,CONCATENATE(
   IF(B323="EB",Accounts!E$12,""
   ),IF(B323="EL",Accounts!G$12,""
   ),IF(AND(B323="OA",Cases!B323="3"),Accounts!G$12,""
   ),IF(AND(B323="OA",Cases!B323="Z"),Accounts!E$12,""
   )
  )
 )
)
))</f>
        <v>HU71117490082015982100000000</v>
      </c>
      <c r="T323" t="str">
        <f>IF(Cases!F323="SHA","SLEV",IF(Cases!F323="OUR","DEBT",IF(Cases!F323="BEN","CRED","")))</f>
        <v>DEBT</v>
      </c>
      <c r="U323" s="5" t="str">
        <f>IF(Cases!H323="N","Instrukciók","")</f>
        <v/>
      </c>
      <c r="V323" s="5" t="str">
        <f>IF(Cases!E323="I","URGP","")</f>
        <v>URGP</v>
      </c>
      <c r="W323" t="str">
        <f>Cases!L323</f>
        <v>Közl-336-OpenApi Vállalati-KötelezettSzla HUF-FCY-Bankon kívül utalás-Konverziós-Sürgős/AzonKonv-EgyediÁrf/NonSTP-KöltsVis Indító</v>
      </c>
    </row>
    <row r="324" spans="1:23" x14ac:dyDescent="0.3">
      <c r="A324" t="str">
        <f>CONCATENATE(IF(B324="EB",CONCATENATE(IF(Cases!B324&lt;&gt;"7","EBNG","EBNL"),TEXT(Refszámok!$B$1+ROW()-2,"000000000000")),""),IF(B324="EL",CONCATENATE("E",TEXT(Refszámok!$B$2+ROW()-2,"0000000000"),"00001"),""),IF(B324="OA",CONCATENATE("EBNGOA",TEXT(Refszámok!$B$3+ROW()-2,"0000000000")),""))</f>
        <v>EBNGOA0000101323</v>
      </c>
      <c r="B324" t="str">
        <f>CONCATENATE(IF(Cases!B324="E","EL",""),IF(Cases!B324="B","EB",""),IF(Cases!B324="Q","EB",""),IF(Cases!B324="7","EB",""),IF(Cases!B324="Z","OA",""),IF(Cases!B324="3","OA",""))</f>
        <v>OA</v>
      </c>
      <c r="C324" t="str">
        <f t="shared" si="25"/>
        <v>EBNGOA0000101323</v>
      </c>
      <c r="D324" t="str">
        <f>IF(Cases!K324="Y","2018-11-10","")</f>
        <v/>
      </c>
      <c r="E324" s="5" t="str">
        <f>IF(Cases!C324="Q","BANKKÁRTYA ELSZ",IF(OR(Cases!C324="A",Cases!C324="E",Cases!C324="B",Cases!C324="K",Cases!C324="M"),CONCATENATE(IF(B324="EB",Accounts!B$7,""),IF(B324="EL",Accounts!B$8,""),IF(AND(B324="OA",Cases!B324="3"),Accounts!B$8,""),IF(AND(B324="OA",Cases!B324="Z"),Accounts!B$7,"")),CONCATENATE(IF(B324="EB",Accounts!B$9,""),IF(B324="EL",Accounts!B$10,""),IF(AND(B324="OA",Cases!B324="3"),Accounts!B$10,""),IF(AND(B324="OA",Cases!B324="Z"),Accounts!B$9,""))))</f>
        <v>Electra számlatípus-művelettípus ts</v>
      </c>
      <c r="F324" s="5" t="str">
        <f>IF(Cases!C324="Q","0983731042101",IF(OR(Cases!C324="A",Cases!C324="E",Cases!C324="B",Cases!C324="K",Cases!C324="M"),CONCATENATE(IF(B324="EB",Accounts!C$7,""),IF(B324="EL",Accounts!C$8,""),IF(AND(B324="OA",Cases!B324="3"),Accounts!C$8,""),IF(AND(B324="OA",Cases!B324="Z"),Accounts!C$7,"")),CONCATENATE(IF(B324="EB",Accounts!C$9,""),IF(B324="EL",Accounts!C$10,""),IF(AND(B324="OA",Cases!B324="3"),Accounts!C$10,""),IF(AND(B324="OA",Cases!B324="Z"),Accounts!C$9,""))))</f>
        <v>00021018F0100</v>
      </c>
      <c r="G324" t="s">
        <v>17</v>
      </c>
      <c r="H324" s="5" t="str">
        <f t="shared" si="26"/>
        <v>Electra számlatípus-művelettípus ts</v>
      </c>
      <c r="I324" t="s">
        <v>18</v>
      </c>
      <c r="J324" t="str">
        <f t="shared" si="27"/>
        <v>EBNGOA0000101323</v>
      </c>
      <c r="K324" t="str">
        <f t="shared" si="28"/>
        <v>EBNGOA0000101323</v>
      </c>
      <c r="L324" s="2" t="s">
        <v>22</v>
      </c>
      <c r="M324" s="2" t="str">
        <f>IF(OR(Cases!C324="A",Cases!C324="C",Cases!C324="G",Cases!C324="J",Cases!C324="O"),"DV","DA")</f>
        <v>DA</v>
      </c>
      <c r="N324" t="s">
        <v>1207</v>
      </c>
      <c r="O324" t="str">
        <f>IF(OR(Cases!C324="A",Cases!C324="B",Cases!C324="C",Cases!C324="E",Cases!C324="F",Cases!C324="I",Cases!C324="J",Cases!C324="K",Cases!C324="L",Cases!C324="Q"),"EUR","HUF")</f>
        <v>EUR</v>
      </c>
      <c r="P324" s="5" t="str">
        <f t="shared" si="29"/>
        <v>1.3</v>
      </c>
      <c r="Q324" t="str">
        <f>IF(Cases!I324="Y","INTC","")</f>
        <v/>
      </c>
      <c r="R324" t="str">
        <f>IF(OR(Cases!C324="K",Cases!C324="L"),IF(M324="DA",Accounts!B$1,CONCATENATE(
IF(B324="EB",Accounts!D$1,""
),IF(B324="EL",Accounts!F$1,""
),IF(AND(B324="OA",Cases!B324="3"),Accounts!F$1,""
),IF(AND(B324="OA",Cases!B324="Z"),Accounts!D$1,""
)
)
),IF(OR(Cases!C324="B",Cases!C324="I",Cases!C324="O",Cases!C324="J",Cases!C324="H"),IF(M324="DA",Accounts!B$4,CONCATENATE(
IF(B324="EB",Accounts!D$4,""
),IF(B324="EL",Accounts!F$4,""
),IF(AND(B324="OA",Cases!B324="3"),Accounts!F$4,""
),IF(AND(B324="OA",Cases!B324="Z"),Accounts!D$4,""
)
)
),IF(OR(Cases!C324="D",Cases!C324="G",Cases!C324="O",Cases!C324="H",Cases!C324="M",AND(Cases!D324="I",Cases!C324="C"),AND(Cases!D324="I",Cases!C324="F")),IF(M324="DA",Accounts!B$3,CONCATENATE(
IF(B324="EB",Accounts!D$3,""
),IF(B324="EL",Accounts!F$3,""
),IF(AND(B324="OA",Cases!B324="3"),Accounts!F$3,""
),IF(AND(B324="OA",Cases!B324="Z"),Accounts!D$3,""
)
)
),IF(M324="DA",Accounts!B$12,CONCATENATE(
IF(B324="EB",Accounts!D$12,""
),IF(B324="EL",Accounts!F$12,""
),IF(AND(B324="OA",Cases!B324="3"),Accounts!F$12,""
),IF(AND(B324="OA",Cases!B324="Z"),Accounts!D$12,""
)
)
)
)
))</f>
        <v>Bank kívüli Kedvezm.</v>
      </c>
      <c r="S324" t="str">
        <f>IF(OR(Cases!C324="K",Cases!C324="L"),IF(M324="DA",Accounts!C$1,CONCATENATE(
   IF(B324="EB",Accounts!E$1,""
   ),IF(B324="EL",Accounts!G$1,""
   ),IF(AND(B324="OA",Cases!B324="3"),Accounts!G$1,""
   ),IF(AND(B324="OA",Cases!B324="Z"),Accounts!E$1,""
   )
  )
 ),IF(OR(Cases!C324="B",Cases!C324="I",Cases!C324="O",Cases!C324="J",Cases!C324="H"),IF(M324="DA",Accounts!C$4,CONCATENATE(
   IF(B324="EB",Accounts!E$4,""
   ),IF(B324="EL",Accounts!G$4,""
   ),IF(AND(B324="OA",Cases!B324="3"),Accounts!G$4,""
   ),IF(AND(B324="OA",Cases!B324="Z"),Accounts!E$4,""
   )
  )
 ),IF(OR(Cases!C324="D",Cases!C324="G",Cases!C324="O",Cases!C324="H",Cases!C324="M",AND(Cases!D324="I",Cases!C324="C"),AND(Cases!D324="I",Cases!C324="F")),IF(M324="DA",Accounts!C$3,CONCATENATE(
   IF(B324="EB",Accounts!E$3,""
   ),IF(B324="EL",Accounts!G$3,""
   ),IF(AND(B324="OA",Cases!B324="3"),Accounts!G$3,""
   ),IF(AND(B324="OA",Cases!B324="Z"),Accounts!E$3,""
   )
  )
 ),IF(M324="DA",Accounts!C$12,CONCATENATE(
   IF(B324="EB",Accounts!E$12,""
   ),IF(B324="EL",Accounts!G$12,""
   ),IF(AND(B324="OA",Cases!B324="3"),Accounts!G$12,""
   ),IF(AND(B324="OA",Cases!B324="Z"),Accounts!E$12,""
   )
  )
 )
)
))</f>
        <v>HU71117490082015982100000000</v>
      </c>
      <c r="T324" t="str">
        <f>IF(Cases!F324="SHA","SLEV",IF(Cases!F324="OUR","DEBT",IF(Cases!F324="BEN","CRED","")))</f>
        <v>CRED</v>
      </c>
      <c r="U324" s="5" t="str">
        <f>IF(Cases!H324="N","Instrukciók","")</f>
        <v/>
      </c>
      <c r="V324" s="5" t="str">
        <f>IF(Cases!E324="I","URGP","")</f>
        <v>URGP</v>
      </c>
      <c r="W324" t="str">
        <f>Cases!L324</f>
        <v>Közl-337-OpenApi Vállalati-KötelezettSzla HUF-FCY-Bankon kívül utalás-Konverziós-Sürgős/AzonKonv-EgyediÁrf/NonSTP-KöltsVis Kedvezm</v>
      </c>
    </row>
    <row r="325" spans="1:23" x14ac:dyDescent="0.3">
      <c r="A325" t="str">
        <f>CONCATENATE(IF(B325="EB",CONCATENATE(IF(Cases!B325&lt;&gt;"7","EBNG","EBNL"),TEXT(Refszámok!$B$1+ROW()-2,"000000000000")),""),IF(B325="EL",CONCATENATE("E",TEXT(Refszámok!$B$2+ROW()-2,"0000000000"),"00001"),""),IF(B325="OA",CONCATENATE("EBNGOA",TEXT(Refszámok!$B$3+ROW()-2,"0000000000")),""))</f>
        <v>EBNGOA0000101324</v>
      </c>
      <c r="B325" t="str">
        <f>CONCATENATE(IF(Cases!B325="E","EL",""),IF(Cases!B325="B","EB",""),IF(Cases!B325="Q","EB",""),IF(Cases!B325="7","EB",""),IF(Cases!B325="Z","OA",""),IF(Cases!B325="3","OA",""))</f>
        <v>OA</v>
      </c>
      <c r="C325" t="str">
        <f t="shared" si="25"/>
        <v>EBNGOA0000101324</v>
      </c>
      <c r="D325" t="str">
        <f>IF(Cases!K325="Y","2018-11-10","")</f>
        <v/>
      </c>
      <c r="E325" s="5" t="str">
        <f>IF(Cases!C325="Q","BANKKÁRTYA ELSZ",IF(OR(Cases!C325="A",Cases!C325="E",Cases!C325="B",Cases!C325="K",Cases!C325="M"),CONCATENATE(IF(B325="EB",Accounts!B$7,""),IF(B325="EL",Accounts!B$8,""),IF(AND(B325="OA",Cases!B325="3"),Accounts!B$8,""),IF(AND(B325="OA",Cases!B325="Z"),Accounts!B$7,"")),CONCATENATE(IF(B325="EB",Accounts!B$9,""),IF(B325="EL",Accounts!B$10,""),IF(AND(B325="OA",Cases!B325="3"),Accounts!B$10,""),IF(AND(B325="OA",Cases!B325="Z"),Accounts!B$9,""))))</f>
        <v>Electra számlatípus-művelettípus EUR</v>
      </c>
      <c r="F325" s="5" t="str">
        <f>IF(Cases!C325="Q","0983731042101",IF(OR(Cases!C325="A",Cases!C325="E",Cases!C325="B",Cases!C325="K",Cases!C325="M"),CONCATENATE(IF(B325="EB",Accounts!C$7,""),IF(B325="EL",Accounts!C$8,""),IF(AND(B325="OA",Cases!B325="3"),Accounts!C$8,""),IF(AND(B325="OA",Cases!B325="Z"),Accounts!C$7,"")),CONCATENATE(IF(B325="EB",Accounts!C$9,""),IF(B325="EL",Accounts!C$10,""),IF(AND(B325="OA",Cases!B325="3"),Accounts!C$10,""),IF(AND(B325="OA",Cases!B325="Z"),Accounts!C$9,""))))</f>
        <v>00021018F0119</v>
      </c>
      <c r="G325" t="s">
        <v>17</v>
      </c>
      <c r="H325" s="5" t="str">
        <f t="shared" si="26"/>
        <v>Electra számlatípus-művelettípus EUR</v>
      </c>
      <c r="I325" t="s">
        <v>18</v>
      </c>
      <c r="J325" t="str">
        <f t="shared" si="27"/>
        <v>EBNGOA0000101324</v>
      </c>
      <c r="K325" t="str">
        <f t="shared" si="28"/>
        <v>EBNGOA0000101324</v>
      </c>
      <c r="L325" s="2" t="s">
        <v>22</v>
      </c>
      <c r="M325" s="2" t="str">
        <f>IF(OR(Cases!C325="A",Cases!C325="C",Cases!C325="G",Cases!C325="J",Cases!C325="O"),"DV","DA")</f>
        <v>DA</v>
      </c>
      <c r="N325" t="s">
        <v>1207</v>
      </c>
      <c r="O325" t="str">
        <f>IF(OR(Cases!C325="A",Cases!C325="B",Cases!C325="C",Cases!C325="E",Cases!C325="F",Cases!C325="I",Cases!C325="J",Cases!C325="K",Cases!C325="L",Cases!C325="Q"),"EUR","HUF")</f>
        <v>EUR</v>
      </c>
      <c r="P325" s="5" t="str">
        <f t="shared" si="29"/>
        <v>1.3</v>
      </c>
      <c r="Q325" t="str">
        <f>IF(Cases!I325="Y","INTC","")</f>
        <v>INTC</v>
      </c>
      <c r="R325" t="str">
        <f>IF(OR(Cases!C325="K",Cases!C325="L"),IF(M325="DA",Accounts!B$1,CONCATENATE(
IF(B325="EB",Accounts!D$1,""
),IF(B325="EL",Accounts!F$1,""
),IF(AND(B325="OA",Cases!B325="3"),Accounts!F$1,""
),IF(AND(B325="OA",Cases!B325="Z"),Accounts!D$1,""
)
)
),IF(OR(Cases!C325="B",Cases!C325="I",Cases!C325="O",Cases!C325="J",Cases!C325="H"),IF(M325="DA",Accounts!B$4,CONCATENATE(
IF(B325="EB",Accounts!D$4,""
),IF(B325="EL",Accounts!F$4,""
),IF(AND(B325="OA",Cases!B325="3"),Accounts!F$4,""
),IF(AND(B325="OA",Cases!B325="Z"),Accounts!D$4,""
)
)
),IF(OR(Cases!C325="D",Cases!C325="G",Cases!C325="O",Cases!C325="H",Cases!C325="M",AND(Cases!D325="I",Cases!C325="C"),AND(Cases!D325="I",Cases!C325="F")),IF(M325="DA",Accounts!B$3,CONCATENATE(
IF(B325="EB",Accounts!D$3,""
),IF(B325="EL",Accounts!F$3,""
),IF(AND(B325="OA",Cases!B325="3"),Accounts!F$3,""
),IF(AND(B325="OA",Cases!B325="Z"),Accounts!D$3,""
)
)
),IF(M325="DA",Accounts!B$12,CONCATENATE(
IF(B325="EB",Accounts!D$12,""
),IF(B325="EL",Accounts!F$12,""
),IF(AND(B325="OA",Cases!B325="3"),Accounts!F$12,""
),IF(AND(B325="OA",Cases!B325="Z"),Accounts!D$12,""
)
)
)
)
))</f>
        <v>Bank kívüli Kedvezm.</v>
      </c>
      <c r="S325" t="str">
        <f>IF(OR(Cases!C325="K",Cases!C325="L"),IF(M325="DA",Accounts!C$1,CONCATENATE(
   IF(B325="EB",Accounts!E$1,""
   ),IF(B325="EL",Accounts!G$1,""
   ),IF(AND(B325="OA",Cases!B325="3"),Accounts!G$1,""
   ),IF(AND(B325="OA",Cases!B325="Z"),Accounts!E$1,""
   )
  )
 ),IF(OR(Cases!C325="B",Cases!C325="I",Cases!C325="O",Cases!C325="J",Cases!C325="H"),IF(M325="DA",Accounts!C$4,CONCATENATE(
   IF(B325="EB",Accounts!E$4,""
   ),IF(B325="EL",Accounts!G$4,""
   ),IF(AND(B325="OA",Cases!B325="3"),Accounts!G$4,""
   ),IF(AND(B325="OA",Cases!B325="Z"),Accounts!E$4,""
   )
  )
 ),IF(OR(Cases!C325="D",Cases!C325="G",Cases!C325="O",Cases!C325="H",Cases!C325="M",AND(Cases!D325="I",Cases!C325="C"),AND(Cases!D325="I",Cases!C325="F")),IF(M325="DA",Accounts!C$3,CONCATENATE(
   IF(B325="EB",Accounts!E$3,""
   ),IF(B325="EL",Accounts!G$3,""
   ),IF(AND(B325="OA",Cases!B325="3"),Accounts!G$3,""
   ),IF(AND(B325="OA",Cases!B325="Z"),Accounts!E$3,""
   )
  )
 ),IF(M325="DA",Accounts!C$12,CONCATENATE(
   IF(B325="EB",Accounts!E$12,""
   ),IF(B325="EL",Accounts!G$12,""
   ),IF(AND(B325="OA",Cases!B325="3"),Accounts!G$12,""
   ),IF(AND(B325="OA",Cases!B325="Z"),Accounts!E$12,""
   )
  )
 )
)
))</f>
        <v>HU71117490082015982100000000</v>
      </c>
      <c r="T325" t="str">
        <f>IF(Cases!F325="SHA","SLEV",IF(Cases!F325="OUR","DEBT",IF(Cases!F325="BEN","CRED","")))</f>
        <v>SLEV</v>
      </c>
      <c r="U325" s="5" t="str">
        <f>IF(Cases!H325="N","Instrukciók","")</f>
        <v/>
      </c>
      <c r="V325" s="5" t="str">
        <f>IF(Cases!E325="I","URGP","")</f>
        <v/>
      </c>
      <c r="W325" t="str">
        <f>Cases!L325</f>
        <v>Közl-36Z-OpenApi Vállalati-KötelezettSzla FCY-FCY Bankon kívül utalás-InterCompany-Konverziós-EgyediÁrf/NonSTP-KöltsVis Osztott</v>
      </c>
    </row>
    <row r="326" spans="1:23" x14ac:dyDescent="0.3">
      <c r="A326" t="str">
        <f>CONCATENATE(IF(B326="EB",CONCATENATE(IF(Cases!B326&lt;&gt;"7","EBNG","EBNL"),TEXT(Refszámok!$B$1+ROW()-2,"000000000000")),""),IF(B326="EL",CONCATENATE("E",TEXT(Refszámok!$B$2+ROW()-2,"0000000000"),"00001"),""),IF(B326="OA",CONCATENATE("EBNGOA",TEXT(Refszámok!$B$3+ROW()-2,"0000000000")),""))</f>
        <v>EBNGOA0000101325</v>
      </c>
      <c r="B326" t="str">
        <f>CONCATENATE(IF(Cases!B326="E","EL",""),IF(Cases!B326="B","EB",""),IF(Cases!B326="Q","EB",""),IF(Cases!B326="7","EB",""),IF(Cases!B326="Z","OA",""),IF(Cases!B326="3","OA",""))</f>
        <v>OA</v>
      </c>
      <c r="C326" t="str">
        <f t="shared" si="25"/>
        <v>EBNGOA0000101325</v>
      </c>
      <c r="D326" t="str">
        <f>IF(Cases!K326="Y","2018-11-10","")</f>
        <v/>
      </c>
      <c r="E326" s="5" t="str">
        <f>IF(Cases!C326="Q","BANKKÁRTYA ELSZ",IF(OR(Cases!C326="A",Cases!C326="E",Cases!C326="B",Cases!C326="K",Cases!C326="M"),CONCATENATE(IF(B326="EB",Accounts!B$7,""),IF(B326="EL",Accounts!B$8,""),IF(AND(B326="OA",Cases!B326="3"),Accounts!B$8,""),IF(AND(B326="OA",Cases!B326="Z"),Accounts!B$7,"")),CONCATENATE(IF(B326="EB",Accounts!B$9,""),IF(B326="EL",Accounts!B$10,""),IF(AND(B326="OA",Cases!B326="3"),Accounts!B$10,""),IF(AND(B326="OA",Cases!B326="Z"),Accounts!B$9,""))))</f>
        <v>Electra számlatípus-művelettípus EUR</v>
      </c>
      <c r="F326" s="5" t="str">
        <f>IF(Cases!C326="Q","0983731042101",IF(OR(Cases!C326="A",Cases!C326="E",Cases!C326="B",Cases!C326="K",Cases!C326="M"),CONCATENATE(IF(B326="EB",Accounts!C$7,""),IF(B326="EL",Accounts!C$8,""),IF(AND(B326="OA",Cases!B326="3"),Accounts!C$8,""),IF(AND(B326="OA",Cases!B326="Z"),Accounts!C$7,"")),CONCATENATE(IF(B326="EB",Accounts!C$9,""),IF(B326="EL",Accounts!C$10,""),IF(AND(B326="OA",Cases!B326="3"),Accounts!C$10,""),IF(AND(B326="OA",Cases!B326="Z"),Accounts!C$9,""))))</f>
        <v>00021018F0119</v>
      </c>
      <c r="G326" t="s">
        <v>17</v>
      </c>
      <c r="H326" s="5" t="str">
        <f t="shared" si="26"/>
        <v>Electra számlatípus-művelettípus EUR</v>
      </c>
      <c r="I326" t="s">
        <v>18</v>
      </c>
      <c r="J326" t="str">
        <f t="shared" si="27"/>
        <v>EBNGOA0000101325</v>
      </c>
      <c r="K326" t="str">
        <f t="shared" si="28"/>
        <v>EBNGOA0000101325</v>
      </c>
      <c r="L326" s="2" t="s">
        <v>22</v>
      </c>
      <c r="M326" s="2" t="str">
        <f>IF(OR(Cases!C326="A",Cases!C326="C",Cases!C326="G",Cases!C326="J",Cases!C326="O"),"DV","DA")</f>
        <v>DA</v>
      </c>
      <c r="N326" t="s">
        <v>1207</v>
      </c>
      <c r="O326" t="str">
        <f>IF(OR(Cases!C326="A",Cases!C326="B",Cases!C326="C",Cases!C326="E",Cases!C326="F",Cases!C326="I",Cases!C326="J",Cases!C326="K",Cases!C326="L",Cases!C326="Q"),"EUR","HUF")</f>
        <v>EUR</v>
      </c>
      <c r="P326" s="5" t="str">
        <f t="shared" si="29"/>
        <v>1.3</v>
      </c>
      <c r="Q326" t="str">
        <f>IF(Cases!I326="Y","INTC","")</f>
        <v/>
      </c>
      <c r="R326" t="str">
        <f>IF(OR(Cases!C326="K",Cases!C326="L"),IF(M326="DA",Accounts!B$1,CONCATENATE(
IF(B326="EB",Accounts!D$1,""
),IF(B326="EL",Accounts!F$1,""
),IF(AND(B326="OA",Cases!B326="3"),Accounts!F$1,""
),IF(AND(B326="OA",Cases!B326="Z"),Accounts!D$1,""
)
)
),IF(OR(Cases!C326="B",Cases!C326="I",Cases!C326="O",Cases!C326="J",Cases!C326="H"),IF(M326="DA",Accounts!B$4,CONCATENATE(
IF(B326="EB",Accounts!D$4,""
),IF(B326="EL",Accounts!F$4,""
),IF(AND(B326="OA",Cases!B326="3"),Accounts!F$4,""
),IF(AND(B326="OA",Cases!B326="Z"),Accounts!D$4,""
)
)
),IF(OR(Cases!C326="D",Cases!C326="G",Cases!C326="O",Cases!C326="H",Cases!C326="M",AND(Cases!D326="I",Cases!C326="C"),AND(Cases!D326="I",Cases!C326="F")),IF(M326="DA",Accounts!B$3,CONCATENATE(
IF(B326="EB",Accounts!D$3,""
),IF(B326="EL",Accounts!F$3,""
),IF(AND(B326="OA",Cases!B326="3"),Accounts!F$3,""
),IF(AND(B326="OA",Cases!B326="Z"),Accounts!D$3,""
)
)
),IF(M326="DA",Accounts!B$12,CONCATENATE(
IF(B326="EB",Accounts!D$12,""
),IF(B326="EL",Accounts!F$12,""
),IF(AND(B326="OA",Cases!B326="3"),Accounts!F$12,""
),IF(AND(B326="OA",Cases!B326="Z"),Accounts!D$12,""
)
)
)
)
))</f>
        <v>Bank kívüli Kedvezm.</v>
      </c>
      <c r="S326" t="str">
        <f>IF(OR(Cases!C326="K",Cases!C326="L"),IF(M326="DA",Accounts!C$1,CONCATENATE(
   IF(B326="EB",Accounts!E$1,""
   ),IF(B326="EL",Accounts!G$1,""
   ),IF(AND(B326="OA",Cases!B326="3"),Accounts!G$1,""
   ),IF(AND(B326="OA",Cases!B326="Z"),Accounts!E$1,""
   )
  )
 ),IF(OR(Cases!C326="B",Cases!C326="I",Cases!C326="O",Cases!C326="J",Cases!C326="H"),IF(M326="DA",Accounts!C$4,CONCATENATE(
   IF(B326="EB",Accounts!E$4,""
   ),IF(B326="EL",Accounts!G$4,""
   ),IF(AND(B326="OA",Cases!B326="3"),Accounts!G$4,""
   ),IF(AND(B326="OA",Cases!B326="Z"),Accounts!E$4,""
   )
  )
 ),IF(OR(Cases!C326="D",Cases!C326="G",Cases!C326="O",Cases!C326="H",Cases!C326="M",AND(Cases!D326="I",Cases!C326="C"),AND(Cases!D326="I",Cases!C326="F")),IF(M326="DA",Accounts!C$3,CONCATENATE(
   IF(B326="EB",Accounts!E$3,""
   ),IF(B326="EL",Accounts!G$3,""
   ),IF(AND(B326="OA",Cases!B326="3"),Accounts!G$3,""
   ),IF(AND(B326="OA",Cases!B326="Z"),Accounts!E$3,""
   )
  )
 ),IF(M326="DA",Accounts!C$12,CONCATENATE(
   IF(B326="EB",Accounts!E$12,""
   ),IF(B326="EL",Accounts!G$12,""
   ),IF(AND(B326="OA",Cases!B326="3"),Accounts!G$12,""
   ),IF(AND(B326="OA",Cases!B326="Z"),Accounts!E$12,""
   )
  )
 )
)
))</f>
        <v>HU71117490082015982100000000</v>
      </c>
      <c r="T326" t="str">
        <f>IF(Cases!F326="SHA","SLEV",IF(Cases!F326="OUR","DEBT",IF(Cases!F326="BEN","CRED","")))</f>
        <v>SLEV</v>
      </c>
      <c r="U326" s="5" t="str">
        <f>IF(Cases!H326="N","Instrukciók","")</f>
        <v/>
      </c>
      <c r="V326" s="5" t="str">
        <f>IF(Cases!E326="I","URGP","")</f>
        <v/>
      </c>
      <c r="W326" t="str">
        <f>Cases!L326</f>
        <v>Közl-368-OpenApi Vállalati-KötelezettSzla FCY-FCY Bankon kívül utalás-Konverziós-EgyediÁrf/NonSTP-KöltsVis Osztott</v>
      </c>
    </row>
    <row r="327" spans="1:23" x14ac:dyDescent="0.3">
      <c r="A327" t="str">
        <f>CONCATENATE(IF(B327="EB",CONCATENATE(IF(Cases!B327&lt;&gt;"7","EBNG","EBNL"),TEXT(Refszámok!$B$1+ROW()-2,"000000000000")),""),IF(B327="EL",CONCATENATE("E",TEXT(Refszámok!$B$2+ROW()-2,"0000000000"),"00001"),""),IF(B327="OA",CONCATENATE("EBNGOA",TEXT(Refszámok!$B$3+ROW()-2,"0000000000")),""))</f>
        <v>EBNGOA0000101326</v>
      </c>
      <c r="B327" t="str">
        <f>CONCATENATE(IF(Cases!B327="E","EL",""),IF(Cases!B327="B","EB",""),IF(Cases!B327="Q","EB",""),IF(Cases!B327="7","EB",""),IF(Cases!B327="Z","OA",""),IF(Cases!B327="3","OA",""))</f>
        <v>OA</v>
      </c>
      <c r="C327" t="str">
        <f t="shared" si="25"/>
        <v>EBNGOA0000101326</v>
      </c>
      <c r="D327" t="str">
        <f>IF(Cases!K327="Y","2018-11-10","")</f>
        <v/>
      </c>
      <c r="E327" s="5" t="str">
        <f>IF(Cases!C327="Q","BANKKÁRTYA ELSZ",IF(OR(Cases!C327="A",Cases!C327="E",Cases!C327="B",Cases!C327="K",Cases!C327="M"),CONCATENATE(IF(B327="EB",Accounts!B$7,""),IF(B327="EL",Accounts!B$8,""),IF(AND(B327="OA",Cases!B327="3"),Accounts!B$8,""),IF(AND(B327="OA",Cases!B327="Z"),Accounts!B$7,"")),CONCATENATE(IF(B327="EB",Accounts!B$9,""),IF(B327="EL",Accounts!B$10,""),IF(AND(B327="OA",Cases!B327="3"),Accounts!B$10,""),IF(AND(B327="OA",Cases!B327="Z"),Accounts!B$9,""))))</f>
        <v>Electra számlatípus-művelettípus EUR</v>
      </c>
      <c r="F327" s="5" t="str">
        <f>IF(Cases!C327="Q","0983731042101",IF(OR(Cases!C327="A",Cases!C327="E",Cases!C327="B",Cases!C327="K",Cases!C327="M"),CONCATENATE(IF(B327="EB",Accounts!C$7,""),IF(B327="EL",Accounts!C$8,""),IF(AND(B327="OA",Cases!B327="3"),Accounts!C$8,""),IF(AND(B327="OA",Cases!B327="Z"),Accounts!C$7,"")),CONCATENATE(IF(B327="EB",Accounts!C$9,""),IF(B327="EL",Accounts!C$10,""),IF(AND(B327="OA",Cases!B327="3"),Accounts!C$10,""),IF(AND(B327="OA",Cases!B327="Z"),Accounts!C$9,""))))</f>
        <v>00021018F0119</v>
      </c>
      <c r="G327" t="s">
        <v>17</v>
      </c>
      <c r="H327" s="5" t="str">
        <f t="shared" si="26"/>
        <v>Electra számlatípus-művelettípus EUR</v>
      </c>
      <c r="I327" t="s">
        <v>18</v>
      </c>
      <c r="J327" t="str">
        <f t="shared" si="27"/>
        <v>EBNGOA0000101326</v>
      </c>
      <c r="K327" t="str">
        <f t="shared" si="28"/>
        <v>EBNGOA0000101326</v>
      </c>
      <c r="L327" s="2" t="s">
        <v>22</v>
      </c>
      <c r="M327" s="2" t="str">
        <f>IF(OR(Cases!C327="A",Cases!C327="C",Cases!C327="G",Cases!C327="J",Cases!C327="O"),"DV","DA")</f>
        <v>DA</v>
      </c>
      <c r="N327" t="s">
        <v>1207</v>
      </c>
      <c r="O327" t="str">
        <f>IF(OR(Cases!C327="A",Cases!C327="B",Cases!C327="C",Cases!C327="E",Cases!C327="F",Cases!C327="I",Cases!C327="J",Cases!C327="K",Cases!C327="L",Cases!C327="Q"),"EUR","HUF")</f>
        <v>EUR</v>
      </c>
      <c r="P327" s="5" t="str">
        <f t="shared" si="29"/>
        <v>1.3</v>
      </c>
      <c r="Q327" t="str">
        <f>IF(Cases!I327="Y","INTC","")</f>
        <v/>
      </c>
      <c r="R327" t="str">
        <f>IF(OR(Cases!C327="K",Cases!C327="L"),IF(M327="DA",Accounts!B$1,CONCATENATE(
IF(B327="EB",Accounts!D$1,""
),IF(B327="EL",Accounts!F$1,""
),IF(AND(B327="OA",Cases!B327="3"),Accounts!F$1,""
),IF(AND(B327="OA",Cases!B327="Z"),Accounts!D$1,""
)
)
),IF(OR(Cases!C327="B",Cases!C327="I",Cases!C327="O",Cases!C327="J",Cases!C327="H"),IF(M327="DA",Accounts!B$4,CONCATENATE(
IF(B327="EB",Accounts!D$4,""
),IF(B327="EL",Accounts!F$4,""
),IF(AND(B327="OA",Cases!B327="3"),Accounts!F$4,""
),IF(AND(B327="OA",Cases!B327="Z"),Accounts!D$4,""
)
)
),IF(OR(Cases!C327="D",Cases!C327="G",Cases!C327="O",Cases!C327="H",Cases!C327="M",AND(Cases!D327="I",Cases!C327="C"),AND(Cases!D327="I",Cases!C327="F")),IF(M327="DA",Accounts!B$3,CONCATENATE(
IF(B327="EB",Accounts!D$3,""
),IF(B327="EL",Accounts!F$3,""
),IF(AND(B327="OA",Cases!B327="3"),Accounts!F$3,""
),IF(AND(B327="OA",Cases!B327="Z"),Accounts!D$3,""
)
)
),IF(M327="DA",Accounts!B$12,CONCATENATE(
IF(B327="EB",Accounts!D$12,""
),IF(B327="EL",Accounts!F$12,""
),IF(AND(B327="OA",Cases!B327="3"),Accounts!F$12,""
),IF(AND(B327="OA",Cases!B327="Z"),Accounts!D$12,""
)
)
)
)
))</f>
        <v>Bank kívüli Kedvezm.</v>
      </c>
      <c r="S327" t="str">
        <f>IF(OR(Cases!C327="K",Cases!C327="L"),IF(M327="DA",Accounts!C$1,CONCATENATE(
   IF(B327="EB",Accounts!E$1,""
   ),IF(B327="EL",Accounts!G$1,""
   ),IF(AND(B327="OA",Cases!B327="3"),Accounts!G$1,""
   ),IF(AND(B327="OA",Cases!B327="Z"),Accounts!E$1,""
   )
  )
 ),IF(OR(Cases!C327="B",Cases!C327="I",Cases!C327="O",Cases!C327="J",Cases!C327="H"),IF(M327="DA",Accounts!C$4,CONCATENATE(
   IF(B327="EB",Accounts!E$4,""
   ),IF(B327="EL",Accounts!G$4,""
   ),IF(AND(B327="OA",Cases!B327="3"),Accounts!G$4,""
   ),IF(AND(B327="OA",Cases!B327="Z"),Accounts!E$4,""
   )
  )
 ),IF(OR(Cases!C327="D",Cases!C327="G",Cases!C327="O",Cases!C327="H",Cases!C327="M",AND(Cases!D327="I",Cases!C327="C"),AND(Cases!D327="I",Cases!C327="F")),IF(M327="DA",Accounts!C$3,CONCATENATE(
   IF(B327="EB",Accounts!E$3,""
   ),IF(B327="EL",Accounts!G$3,""
   ),IF(AND(B327="OA",Cases!B327="3"),Accounts!G$3,""
   ),IF(AND(B327="OA",Cases!B327="Z"),Accounts!E$3,""
   )
  )
 ),IF(M327="DA",Accounts!C$12,CONCATENATE(
   IF(B327="EB",Accounts!E$12,""
   ),IF(B327="EL",Accounts!G$12,""
   ),IF(AND(B327="OA",Cases!B327="3"),Accounts!G$12,""
   ),IF(AND(B327="OA",Cases!B327="Z"),Accounts!E$12,""
   )
  )
 )
)
))</f>
        <v>HU71117490082015982100000000</v>
      </c>
      <c r="T327" t="str">
        <f>IF(Cases!F327="SHA","SLEV",IF(Cases!F327="OUR","DEBT",IF(Cases!F327="BEN","CRED","")))</f>
        <v>DEBT</v>
      </c>
      <c r="U327" s="5" t="str">
        <f>IF(Cases!H327="N","Instrukciók","")</f>
        <v/>
      </c>
      <c r="V327" s="5" t="str">
        <f>IF(Cases!E327="I","URGP","")</f>
        <v/>
      </c>
      <c r="W327" t="str">
        <f>Cases!L327</f>
        <v>Közl-369-OpenApi Vállalati-KötelezettSzla FCY-FCY Bankon kívül utalás-Konverziós-EgyediÁrf/NonSTP-KöltsVis Indító</v>
      </c>
    </row>
    <row r="328" spans="1:23" x14ac:dyDescent="0.3">
      <c r="A328" t="str">
        <f>CONCATENATE(IF(B328="EB",CONCATENATE(IF(Cases!B328&lt;&gt;"7","EBNG","EBNL"),TEXT(Refszámok!$B$1+ROW()-2,"000000000000")),""),IF(B328="EL",CONCATENATE("E",TEXT(Refszámok!$B$2+ROW()-2,"0000000000"),"00001"),""),IF(B328="OA",CONCATENATE("EBNGOA",TEXT(Refszámok!$B$3+ROW()-2,"0000000000")),""))</f>
        <v>EBNGOA0000101327</v>
      </c>
      <c r="B328" t="str">
        <f>CONCATENATE(IF(Cases!B328="E","EL",""),IF(Cases!B328="B","EB",""),IF(Cases!B328="Q","EB",""),IF(Cases!B328="7","EB",""),IF(Cases!B328="Z","OA",""),IF(Cases!B328="3","OA",""))</f>
        <v>OA</v>
      </c>
      <c r="C328" t="str">
        <f t="shared" si="25"/>
        <v>EBNGOA0000101327</v>
      </c>
      <c r="D328" t="str">
        <f>IF(Cases!K328="Y","2018-11-10","")</f>
        <v/>
      </c>
      <c r="E328" s="5" t="str">
        <f>IF(Cases!C328="Q","BANKKÁRTYA ELSZ",IF(OR(Cases!C328="A",Cases!C328="E",Cases!C328="B",Cases!C328="K",Cases!C328="M"),CONCATENATE(IF(B328="EB",Accounts!B$7,""),IF(B328="EL",Accounts!B$8,""),IF(AND(B328="OA",Cases!B328="3"),Accounts!B$8,""),IF(AND(B328="OA",Cases!B328="Z"),Accounts!B$7,"")),CONCATENATE(IF(B328="EB",Accounts!B$9,""),IF(B328="EL",Accounts!B$10,""),IF(AND(B328="OA",Cases!B328="3"),Accounts!B$10,""),IF(AND(B328="OA",Cases!B328="Z"),Accounts!B$9,""))))</f>
        <v>Electra számlatípus-művelettípus EUR</v>
      </c>
      <c r="F328" s="5" t="str">
        <f>IF(Cases!C328="Q","0983731042101",IF(OR(Cases!C328="A",Cases!C328="E",Cases!C328="B",Cases!C328="K",Cases!C328="M"),CONCATENATE(IF(B328="EB",Accounts!C$7,""),IF(B328="EL",Accounts!C$8,""),IF(AND(B328="OA",Cases!B328="3"),Accounts!C$8,""),IF(AND(B328="OA",Cases!B328="Z"),Accounts!C$7,"")),CONCATENATE(IF(B328="EB",Accounts!C$9,""),IF(B328="EL",Accounts!C$10,""),IF(AND(B328="OA",Cases!B328="3"),Accounts!C$10,""),IF(AND(B328="OA",Cases!B328="Z"),Accounts!C$9,""))))</f>
        <v>00021018F0119</v>
      </c>
      <c r="G328" t="s">
        <v>17</v>
      </c>
      <c r="H328" s="5" t="str">
        <f t="shared" si="26"/>
        <v>Electra számlatípus-művelettípus EUR</v>
      </c>
      <c r="I328" t="s">
        <v>18</v>
      </c>
      <c r="J328" t="str">
        <f t="shared" si="27"/>
        <v>EBNGOA0000101327</v>
      </c>
      <c r="K328" t="str">
        <f t="shared" si="28"/>
        <v>EBNGOA0000101327</v>
      </c>
      <c r="L328" s="2" t="s">
        <v>22</v>
      </c>
      <c r="M328" s="2" t="str">
        <f>IF(OR(Cases!C328="A",Cases!C328="C",Cases!C328="G",Cases!C328="J",Cases!C328="O"),"DV","DA")</f>
        <v>DA</v>
      </c>
      <c r="N328" t="s">
        <v>1207</v>
      </c>
      <c r="O328" t="str">
        <f>IF(OR(Cases!C328="A",Cases!C328="B",Cases!C328="C",Cases!C328="E",Cases!C328="F",Cases!C328="I",Cases!C328="J",Cases!C328="K",Cases!C328="L",Cases!C328="Q"),"EUR","HUF")</f>
        <v>EUR</v>
      </c>
      <c r="P328" s="5" t="str">
        <f t="shared" si="29"/>
        <v>1.3</v>
      </c>
      <c r="Q328" t="str">
        <f>IF(Cases!I328="Y","INTC","")</f>
        <v>INTC</v>
      </c>
      <c r="R328" t="str">
        <f>IF(OR(Cases!C328="K",Cases!C328="L"),IF(M328="DA",Accounts!B$1,CONCATENATE(
IF(B328="EB",Accounts!D$1,""
),IF(B328="EL",Accounts!F$1,""
),IF(AND(B328="OA",Cases!B328="3"),Accounts!F$1,""
),IF(AND(B328="OA",Cases!B328="Z"),Accounts!D$1,""
)
)
),IF(OR(Cases!C328="B",Cases!C328="I",Cases!C328="O",Cases!C328="J",Cases!C328="H"),IF(M328="DA",Accounts!B$4,CONCATENATE(
IF(B328="EB",Accounts!D$4,""
),IF(B328="EL",Accounts!F$4,""
),IF(AND(B328="OA",Cases!B328="3"),Accounts!F$4,""
),IF(AND(B328="OA",Cases!B328="Z"),Accounts!D$4,""
)
)
),IF(OR(Cases!C328="D",Cases!C328="G",Cases!C328="O",Cases!C328="H",Cases!C328="M",AND(Cases!D328="I",Cases!C328="C"),AND(Cases!D328="I",Cases!C328="F")),IF(M328="DA",Accounts!B$3,CONCATENATE(
IF(B328="EB",Accounts!D$3,""
),IF(B328="EL",Accounts!F$3,""
),IF(AND(B328="OA",Cases!B328="3"),Accounts!F$3,""
),IF(AND(B328="OA",Cases!B328="Z"),Accounts!D$3,""
)
)
),IF(M328="DA",Accounts!B$12,CONCATENATE(
IF(B328="EB",Accounts!D$12,""
),IF(B328="EL",Accounts!F$12,""
),IF(AND(B328="OA",Cases!B328="3"),Accounts!F$12,""
),IF(AND(B328="OA",Cases!B328="Z"),Accounts!D$12,""
)
)
)
)
))</f>
        <v>Bank kívüli Kedvezm.</v>
      </c>
      <c r="S328" t="str">
        <f>IF(OR(Cases!C328="K",Cases!C328="L"),IF(M328="DA",Accounts!C$1,CONCATENATE(
   IF(B328="EB",Accounts!E$1,""
   ),IF(B328="EL",Accounts!G$1,""
   ),IF(AND(B328="OA",Cases!B328="3"),Accounts!G$1,""
   ),IF(AND(B328="OA",Cases!B328="Z"),Accounts!E$1,""
   )
  )
 ),IF(OR(Cases!C328="B",Cases!C328="I",Cases!C328="O",Cases!C328="J",Cases!C328="H"),IF(M328="DA",Accounts!C$4,CONCATENATE(
   IF(B328="EB",Accounts!E$4,""
   ),IF(B328="EL",Accounts!G$4,""
   ),IF(AND(B328="OA",Cases!B328="3"),Accounts!G$4,""
   ),IF(AND(B328="OA",Cases!B328="Z"),Accounts!E$4,""
   )
  )
 ),IF(OR(Cases!C328="D",Cases!C328="G",Cases!C328="O",Cases!C328="H",Cases!C328="M",AND(Cases!D328="I",Cases!C328="C"),AND(Cases!D328="I",Cases!C328="F")),IF(M328="DA",Accounts!C$3,CONCATENATE(
   IF(B328="EB",Accounts!E$3,""
   ),IF(B328="EL",Accounts!G$3,""
   ),IF(AND(B328="OA",Cases!B328="3"),Accounts!G$3,""
   ),IF(AND(B328="OA",Cases!B328="Z"),Accounts!E$3,""
   )
  )
 ),IF(M328="DA",Accounts!C$12,CONCATENATE(
   IF(B328="EB",Accounts!E$12,""
   ),IF(B328="EL",Accounts!G$12,""
   ),IF(AND(B328="OA",Cases!B328="3"),Accounts!G$12,""
   ),IF(AND(B328="OA",Cases!B328="Z"),Accounts!E$12,""
   )
  )
 )
)
))</f>
        <v>HU71117490082015982100000000</v>
      </c>
      <c r="T328" t="str">
        <f>IF(Cases!F328="SHA","SLEV",IF(Cases!F328="OUR","DEBT",IF(Cases!F328="BEN","CRED","")))</f>
        <v>DEBT</v>
      </c>
      <c r="U328" s="5" t="str">
        <f>IF(Cases!H328="N","Instrukciók","")</f>
        <v/>
      </c>
      <c r="V328" s="5" t="str">
        <f>IF(Cases!E328="I","URGP","")</f>
        <v/>
      </c>
      <c r="W328" t="str">
        <f>Cases!L328</f>
        <v>Közl-37A-OpenApi Vállalati-KötelezettSzla FCY-FCY Bankon kívül utalás-InterCompany-Konverziós-EgyediÁrf/NonSTP-KöltsVis Indító</v>
      </c>
    </row>
    <row r="329" spans="1:23" x14ac:dyDescent="0.3">
      <c r="A329" t="str">
        <f>CONCATENATE(IF(B329="EB",CONCATENATE(IF(Cases!B329&lt;&gt;"7","EBNG","EBNL"),TEXT(Refszámok!$B$1+ROW()-2,"000000000000")),""),IF(B329="EL",CONCATENATE("E",TEXT(Refszámok!$B$2+ROW()-2,"0000000000"),"00001"),""),IF(B329="OA",CONCATENATE("EBNGOA",TEXT(Refszámok!$B$3+ROW()-2,"0000000000")),""))</f>
        <v>EBNGOA0000101328</v>
      </c>
      <c r="B329" t="str">
        <f>CONCATENATE(IF(Cases!B329="E","EL",""),IF(Cases!B329="B","EB",""),IF(Cases!B329="Q","EB",""),IF(Cases!B329="7","EB",""),IF(Cases!B329="Z","OA",""),IF(Cases!B329="3","OA",""))</f>
        <v>OA</v>
      </c>
      <c r="C329" t="str">
        <f t="shared" si="25"/>
        <v>EBNGOA0000101328</v>
      </c>
      <c r="D329" t="str">
        <f>IF(Cases!K329="Y","2018-11-10","")</f>
        <v/>
      </c>
      <c r="E329" s="5" t="str">
        <f>IF(Cases!C329="Q","BANKKÁRTYA ELSZ",IF(OR(Cases!C329="A",Cases!C329="E",Cases!C329="B",Cases!C329="K",Cases!C329="M"),CONCATENATE(IF(B329="EB",Accounts!B$7,""),IF(B329="EL",Accounts!B$8,""),IF(AND(B329="OA",Cases!B329="3"),Accounts!B$8,""),IF(AND(B329="OA",Cases!B329="Z"),Accounts!B$7,"")),CONCATENATE(IF(B329="EB",Accounts!B$9,""),IF(B329="EL",Accounts!B$10,""),IF(AND(B329="OA",Cases!B329="3"),Accounts!B$10,""),IF(AND(B329="OA",Cases!B329="Z"),Accounts!B$9,""))))</f>
        <v>Electra számlatípus-művelettípus EUR</v>
      </c>
      <c r="F329" s="5" t="str">
        <f>IF(Cases!C329="Q","0983731042101",IF(OR(Cases!C329="A",Cases!C329="E",Cases!C329="B",Cases!C329="K",Cases!C329="M"),CONCATENATE(IF(B329="EB",Accounts!C$7,""),IF(B329="EL",Accounts!C$8,""),IF(AND(B329="OA",Cases!B329="3"),Accounts!C$8,""),IF(AND(B329="OA",Cases!B329="Z"),Accounts!C$7,"")),CONCATENATE(IF(B329="EB",Accounts!C$9,""),IF(B329="EL",Accounts!C$10,""),IF(AND(B329="OA",Cases!B329="3"),Accounts!C$10,""),IF(AND(B329="OA",Cases!B329="Z"),Accounts!C$9,""))))</f>
        <v>00021018F0119</v>
      </c>
      <c r="G329" t="s">
        <v>17</v>
      </c>
      <c r="H329" s="5" t="str">
        <f t="shared" si="26"/>
        <v>Electra számlatípus-művelettípus EUR</v>
      </c>
      <c r="I329" t="s">
        <v>18</v>
      </c>
      <c r="J329" t="str">
        <f t="shared" si="27"/>
        <v>EBNGOA0000101328</v>
      </c>
      <c r="K329" t="str">
        <f t="shared" si="28"/>
        <v>EBNGOA0000101328</v>
      </c>
      <c r="L329" s="2" t="s">
        <v>22</v>
      </c>
      <c r="M329" s="2" t="str">
        <f>IF(OR(Cases!C329="A",Cases!C329="C",Cases!C329="G",Cases!C329="J",Cases!C329="O"),"DV","DA")</f>
        <v>DA</v>
      </c>
      <c r="N329" t="s">
        <v>1207</v>
      </c>
      <c r="O329" t="str">
        <f>IF(OR(Cases!C329="A",Cases!C329="B",Cases!C329="C",Cases!C329="E",Cases!C329="F",Cases!C329="I",Cases!C329="J",Cases!C329="K",Cases!C329="L",Cases!C329="Q"),"EUR","HUF")</f>
        <v>EUR</v>
      </c>
      <c r="P329" s="5" t="str">
        <f t="shared" si="29"/>
        <v>1.3</v>
      </c>
      <c r="Q329" t="str">
        <f>IF(Cases!I329="Y","INTC","")</f>
        <v>INTC</v>
      </c>
      <c r="R329" t="str">
        <f>IF(OR(Cases!C329="K",Cases!C329="L"),IF(M329="DA",Accounts!B$1,CONCATENATE(
IF(B329="EB",Accounts!D$1,""
),IF(B329="EL",Accounts!F$1,""
),IF(AND(B329="OA",Cases!B329="3"),Accounts!F$1,""
),IF(AND(B329="OA",Cases!B329="Z"),Accounts!D$1,""
)
)
),IF(OR(Cases!C329="B",Cases!C329="I",Cases!C329="O",Cases!C329="J",Cases!C329="H"),IF(M329="DA",Accounts!B$4,CONCATENATE(
IF(B329="EB",Accounts!D$4,""
),IF(B329="EL",Accounts!F$4,""
),IF(AND(B329="OA",Cases!B329="3"),Accounts!F$4,""
),IF(AND(B329="OA",Cases!B329="Z"),Accounts!D$4,""
)
)
),IF(OR(Cases!C329="D",Cases!C329="G",Cases!C329="O",Cases!C329="H",Cases!C329="M",AND(Cases!D329="I",Cases!C329="C"),AND(Cases!D329="I",Cases!C329="F")),IF(M329="DA",Accounts!B$3,CONCATENATE(
IF(B329="EB",Accounts!D$3,""
),IF(B329="EL",Accounts!F$3,""
),IF(AND(B329="OA",Cases!B329="3"),Accounts!F$3,""
),IF(AND(B329="OA",Cases!B329="Z"),Accounts!D$3,""
)
)
),IF(M329="DA",Accounts!B$12,CONCATENATE(
IF(B329="EB",Accounts!D$12,""
),IF(B329="EL",Accounts!F$12,""
),IF(AND(B329="OA",Cases!B329="3"),Accounts!F$12,""
),IF(AND(B329="OA",Cases!B329="Z"),Accounts!D$12,""
)
)
)
)
))</f>
        <v>Bank kívüli Kedvezm.</v>
      </c>
      <c r="S329" t="str">
        <f>IF(OR(Cases!C329="K",Cases!C329="L"),IF(M329="DA",Accounts!C$1,CONCATENATE(
   IF(B329="EB",Accounts!E$1,""
   ),IF(B329="EL",Accounts!G$1,""
   ),IF(AND(B329="OA",Cases!B329="3"),Accounts!G$1,""
   ),IF(AND(B329="OA",Cases!B329="Z"),Accounts!E$1,""
   )
  )
 ),IF(OR(Cases!C329="B",Cases!C329="I",Cases!C329="O",Cases!C329="J",Cases!C329="H"),IF(M329="DA",Accounts!C$4,CONCATENATE(
   IF(B329="EB",Accounts!E$4,""
   ),IF(B329="EL",Accounts!G$4,""
   ),IF(AND(B329="OA",Cases!B329="3"),Accounts!G$4,""
   ),IF(AND(B329="OA",Cases!B329="Z"),Accounts!E$4,""
   )
  )
 ),IF(OR(Cases!C329="D",Cases!C329="G",Cases!C329="O",Cases!C329="H",Cases!C329="M",AND(Cases!D329="I",Cases!C329="C"),AND(Cases!D329="I",Cases!C329="F")),IF(M329="DA",Accounts!C$3,CONCATENATE(
   IF(B329="EB",Accounts!E$3,""
   ),IF(B329="EL",Accounts!G$3,""
   ),IF(AND(B329="OA",Cases!B329="3"),Accounts!G$3,""
   ),IF(AND(B329="OA",Cases!B329="Z"),Accounts!E$3,""
   )
  )
 ),IF(M329="DA",Accounts!C$12,CONCATENATE(
   IF(B329="EB",Accounts!E$12,""
   ),IF(B329="EL",Accounts!G$12,""
   ),IF(AND(B329="OA",Cases!B329="3"),Accounts!G$12,""
   ),IF(AND(B329="OA",Cases!B329="Z"),Accounts!E$12,""
   )
  )
 )
)
))</f>
        <v>HU71117490082015982100000000</v>
      </c>
      <c r="T329" t="str">
        <f>IF(Cases!F329="SHA","SLEV",IF(Cases!F329="OUR","DEBT",IF(Cases!F329="BEN","CRED","")))</f>
        <v>CRED</v>
      </c>
      <c r="U329" s="5" t="str">
        <f>IF(Cases!H329="N","Instrukciók","")</f>
        <v/>
      </c>
      <c r="V329" s="5" t="str">
        <f>IF(Cases!E329="I","URGP","")</f>
        <v/>
      </c>
      <c r="W329" t="str">
        <f>Cases!L329</f>
        <v>Közl-37B-OpenApi Vállalati-KötelezettSzla FCY-FCY Bankon kívül utalás-InterCompany-Konverziós-EgyediÁrf/NonSTP-KöltsVis Kedvezm</v>
      </c>
    </row>
    <row r="330" spans="1:23" x14ac:dyDescent="0.3">
      <c r="A330" t="str">
        <f>CONCATENATE(IF(B330="EB",CONCATENATE(IF(Cases!B330&lt;&gt;"7","EBNG","EBNL"),TEXT(Refszámok!$B$1+ROW()-2,"000000000000")),""),IF(B330="EL",CONCATENATE("E",TEXT(Refszámok!$B$2+ROW()-2,"0000000000"),"00001"),""),IF(B330="OA",CONCATENATE("EBNGOA",TEXT(Refszámok!$B$3+ROW()-2,"0000000000")),""))</f>
        <v>EBNGOA0000101329</v>
      </c>
      <c r="B330" t="str">
        <f>CONCATENATE(IF(Cases!B330="E","EL",""),IF(Cases!B330="B","EB",""),IF(Cases!B330="Q","EB",""),IF(Cases!B330="7","EB",""),IF(Cases!B330="Z","OA",""),IF(Cases!B330="3","OA",""))</f>
        <v>OA</v>
      </c>
      <c r="C330" t="str">
        <f t="shared" si="25"/>
        <v>EBNGOA0000101329</v>
      </c>
      <c r="D330" t="str">
        <f>IF(Cases!K330="Y","2018-11-10","")</f>
        <v/>
      </c>
      <c r="E330" s="5" t="str">
        <f>IF(Cases!C330="Q","BANKKÁRTYA ELSZ",IF(OR(Cases!C330="A",Cases!C330="E",Cases!C330="B",Cases!C330="K",Cases!C330="M"),CONCATENATE(IF(B330="EB",Accounts!B$7,""),IF(B330="EL",Accounts!B$8,""),IF(AND(B330="OA",Cases!B330="3"),Accounts!B$8,""),IF(AND(B330="OA",Cases!B330="Z"),Accounts!B$7,"")),CONCATENATE(IF(B330="EB",Accounts!B$9,""),IF(B330="EL",Accounts!B$10,""),IF(AND(B330="OA",Cases!B330="3"),Accounts!B$10,""),IF(AND(B330="OA",Cases!B330="Z"),Accounts!B$9,""))))</f>
        <v>Electra számlatípus-művelettípus EUR</v>
      </c>
      <c r="F330" s="5" t="str">
        <f>IF(Cases!C330="Q","0983731042101",IF(OR(Cases!C330="A",Cases!C330="E",Cases!C330="B",Cases!C330="K",Cases!C330="M"),CONCATENATE(IF(B330="EB",Accounts!C$7,""),IF(B330="EL",Accounts!C$8,""),IF(AND(B330="OA",Cases!B330="3"),Accounts!C$8,""),IF(AND(B330="OA",Cases!B330="Z"),Accounts!C$7,"")),CONCATENATE(IF(B330="EB",Accounts!C$9,""),IF(B330="EL",Accounts!C$10,""),IF(AND(B330="OA",Cases!B330="3"),Accounts!C$10,""),IF(AND(B330="OA",Cases!B330="Z"),Accounts!C$9,""))))</f>
        <v>00021018F0119</v>
      </c>
      <c r="G330" t="s">
        <v>17</v>
      </c>
      <c r="H330" s="5" t="str">
        <f t="shared" si="26"/>
        <v>Electra számlatípus-művelettípus EUR</v>
      </c>
      <c r="I330" t="s">
        <v>18</v>
      </c>
      <c r="J330" t="str">
        <f t="shared" si="27"/>
        <v>EBNGOA0000101329</v>
      </c>
      <c r="K330" t="str">
        <f t="shared" si="28"/>
        <v>EBNGOA0000101329</v>
      </c>
      <c r="L330" s="2" t="s">
        <v>22</v>
      </c>
      <c r="M330" s="2" t="str">
        <f>IF(OR(Cases!C330="A",Cases!C330="C",Cases!C330="G",Cases!C330="J",Cases!C330="O"),"DV","DA")</f>
        <v>DA</v>
      </c>
      <c r="N330" t="s">
        <v>1207</v>
      </c>
      <c r="O330" t="str">
        <f>IF(OR(Cases!C330="A",Cases!C330="B",Cases!C330="C",Cases!C330="E",Cases!C330="F",Cases!C330="I",Cases!C330="J",Cases!C330="K",Cases!C330="L",Cases!C330="Q"),"EUR","HUF")</f>
        <v>EUR</v>
      </c>
      <c r="P330" s="5" t="str">
        <f t="shared" si="29"/>
        <v>1.3</v>
      </c>
      <c r="Q330" t="str">
        <f>IF(Cases!I330="Y","INTC","")</f>
        <v>INTC</v>
      </c>
      <c r="R330" t="str">
        <f>IF(OR(Cases!C330="K",Cases!C330="L"),IF(M330="DA",Accounts!B$1,CONCATENATE(
IF(B330="EB",Accounts!D$1,""
),IF(B330="EL",Accounts!F$1,""
),IF(AND(B330="OA",Cases!B330="3"),Accounts!F$1,""
),IF(AND(B330="OA",Cases!B330="Z"),Accounts!D$1,""
)
)
),IF(OR(Cases!C330="B",Cases!C330="I",Cases!C330="O",Cases!C330="J",Cases!C330="H"),IF(M330="DA",Accounts!B$4,CONCATENATE(
IF(B330="EB",Accounts!D$4,""
),IF(B330="EL",Accounts!F$4,""
),IF(AND(B330="OA",Cases!B330="3"),Accounts!F$4,""
),IF(AND(B330="OA",Cases!B330="Z"),Accounts!D$4,""
)
)
),IF(OR(Cases!C330="D",Cases!C330="G",Cases!C330="O",Cases!C330="H",Cases!C330="M",AND(Cases!D330="I",Cases!C330="C"),AND(Cases!D330="I",Cases!C330="F")),IF(M330="DA",Accounts!B$3,CONCATENATE(
IF(B330="EB",Accounts!D$3,""
),IF(B330="EL",Accounts!F$3,""
),IF(AND(B330="OA",Cases!B330="3"),Accounts!F$3,""
),IF(AND(B330="OA",Cases!B330="Z"),Accounts!D$3,""
)
)
),IF(M330="DA",Accounts!B$12,CONCATENATE(
IF(B330="EB",Accounts!D$12,""
),IF(B330="EL",Accounts!F$12,""
),IF(AND(B330="OA",Cases!B330="3"),Accounts!F$12,""
),IF(AND(B330="OA",Cases!B330="Z"),Accounts!D$12,""
)
)
)
)
))</f>
        <v>Bank kívüli Kedvezm.</v>
      </c>
      <c r="S330" t="str">
        <f>IF(OR(Cases!C330="K",Cases!C330="L"),IF(M330="DA",Accounts!C$1,CONCATENATE(
   IF(B330="EB",Accounts!E$1,""
   ),IF(B330="EL",Accounts!G$1,""
   ),IF(AND(B330="OA",Cases!B330="3"),Accounts!G$1,""
   ),IF(AND(B330="OA",Cases!B330="Z"),Accounts!E$1,""
   )
  )
 ),IF(OR(Cases!C330="B",Cases!C330="I",Cases!C330="O",Cases!C330="J",Cases!C330="H"),IF(M330="DA",Accounts!C$4,CONCATENATE(
   IF(B330="EB",Accounts!E$4,""
   ),IF(B330="EL",Accounts!G$4,""
   ),IF(AND(B330="OA",Cases!B330="3"),Accounts!G$4,""
   ),IF(AND(B330="OA",Cases!B330="Z"),Accounts!E$4,""
   )
  )
 ),IF(OR(Cases!C330="D",Cases!C330="G",Cases!C330="O",Cases!C330="H",Cases!C330="M",AND(Cases!D330="I",Cases!C330="C"),AND(Cases!D330="I",Cases!C330="F")),IF(M330="DA",Accounts!C$3,CONCATENATE(
   IF(B330="EB",Accounts!E$3,""
   ),IF(B330="EL",Accounts!G$3,""
   ),IF(AND(B330="OA",Cases!B330="3"),Accounts!G$3,""
   ),IF(AND(B330="OA",Cases!B330="Z"),Accounts!E$3,""
   )
  )
 ),IF(M330="DA",Accounts!C$12,CONCATENATE(
   IF(B330="EB",Accounts!E$12,""
   ),IF(B330="EL",Accounts!G$12,""
   ),IF(AND(B330="OA",Cases!B330="3"),Accounts!G$12,""
   ),IF(AND(B330="OA",Cases!B330="Z"),Accounts!E$12,""
   )
  )
 )
)
))</f>
        <v>HU71117490082015982100000000</v>
      </c>
      <c r="T330" t="str">
        <f>IF(Cases!F330="SHA","SLEV",IF(Cases!F330="OUR","DEBT",IF(Cases!F330="BEN","CRED","")))</f>
        <v>SLEV</v>
      </c>
      <c r="U330" s="5" t="str">
        <f>IF(Cases!H330="N","Instrukciók","")</f>
        <v/>
      </c>
      <c r="V330" s="5" t="str">
        <f>IF(Cases!E330="I","URGP","")</f>
        <v>URGP</v>
      </c>
      <c r="W330" t="str">
        <f>Cases!L330</f>
        <v>Közl-37I-OpenApi Vállalati-KötelezettSzla FCY-FCY Bankon kívül utalás-InterCompany-Konverziós-Sürgős/AzonKonv-EgyediÁrf/NonSTP-KöltsVis Osztott</v>
      </c>
    </row>
    <row r="331" spans="1:23" x14ac:dyDescent="0.3">
      <c r="A331" t="str">
        <f>CONCATENATE(IF(B331="EB",CONCATENATE(IF(Cases!B331&lt;&gt;"7","EBNG","EBNL"),TEXT(Refszámok!$B$1+ROW()-2,"000000000000")),""),IF(B331="EL",CONCATENATE("E",TEXT(Refszámok!$B$2+ROW()-2,"0000000000"),"00001"),""),IF(B331="OA",CONCATENATE("EBNGOA",TEXT(Refszámok!$B$3+ROW()-2,"0000000000")),""))</f>
        <v>EBNGOA0000101330</v>
      </c>
      <c r="B331" t="str">
        <f>CONCATENATE(IF(Cases!B331="E","EL",""),IF(Cases!B331="B","EB",""),IF(Cases!B331="Q","EB",""),IF(Cases!B331="7","EB",""),IF(Cases!B331="Z","OA",""),IF(Cases!B331="3","OA",""))</f>
        <v>OA</v>
      </c>
      <c r="C331" t="str">
        <f t="shared" si="25"/>
        <v>EBNGOA0000101330</v>
      </c>
      <c r="D331" t="str">
        <f>IF(Cases!K331="Y","2018-11-10","")</f>
        <v/>
      </c>
      <c r="E331" s="5" t="str">
        <f>IF(Cases!C331="Q","BANKKÁRTYA ELSZ",IF(OR(Cases!C331="A",Cases!C331="E",Cases!C331="B",Cases!C331="K",Cases!C331="M"),CONCATENATE(IF(B331="EB",Accounts!B$7,""),IF(B331="EL",Accounts!B$8,""),IF(AND(B331="OA",Cases!B331="3"),Accounts!B$8,""),IF(AND(B331="OA",Cases!B331="Z"),Accounts!B$7,"")),CONCATENATE(IF(B331="EB",Accounts!B$9,""),IF(B331="EL",Accounts!B$10,""),IF(AND(B331="OA",Cases!B331="3"),Accounts!B$10,""),IF(AND(B331="OA",Cases!B331="Z"),Accounts!B$9,""))))</f>
        <v>Electra számlatípus-művelettípus EUR</v>
      </c>
      <c r="F331" s="5" t="str">
        <f>IF(Cases!C331="Q","0983731042101",IF(OR(Cases!C331="A",Cases!C331="E",Cases!C331="B",Cases!C331="K",Cases!C331="M"),CONCATENATE(IF(B331="EB",Accounts!C$7,""),IF(B331="EL",Accounts!C$8,""),IF(AND(B331="OA",Cases!B331="3"),Accounts!C$8,""),IF(AND(B331="OA",Cases!B331="Z"),Accounts!C$7,"")),CONCATENATE(IF(B331="EB",Accounts!C$9,""),IF(B331="EL",Accounts!C$10,""),IF(AND(B331="OA",Cases!B331="3"),Accounts!C$10,""),IF(AND(B331="OA",Cases!B331="Z"),Accounts!C$9,""))))</f>
        <v>00021018F0119</v>
      </c>
      <c r="G331" t="s">
        <v>17</v>
      </c>
      <c r="H331" s="5" t="str">
        <f t="shared" si="26"/>
        <v>Electra számlatípus-művelettípus EUR</v>
      </c>
      <c r="I331" t="s">
        <v>18</v>
      </c>
      <c r="J331" t="str">
        <f t="shared" si="27"/>
        <v>EBNGOA0000101330</v>
      </c>
      <c r="K331" t="str">
        <f t="shared" si="28"/>
        <v>EBNGOA0000101330</v>
      </c>
      <c r="L331" s="2" t="s">
        <v>22</v>
      </c>
      <c r="M331" s="2" t="str">
        <f>IF(OR(Cases!C331="A",Cases!C331="C",Cases!C331="G",Cases!C331="J",Cases!C331="O"),"DV","DA")</f>
        <v>DA</v>
      </c>
      <c r="N331" t="s">
        <v>1207</v>
      </c>
      <c r="O331" t="str">
        <f>IF(OR(Cases!C331="A",Cases!C331="B",Cases!C331="C",Cases!C331="E",Cases!C331="F",Cases!C331="I",Cases!C331="J",Cases!C331="K",Cases!C331="L",Cases!C331="Q"),"EUR","HUF")</f>
        <v>EUR</v>
      </c>
      <c r="P331" s="5" t="str">
        <f t="shared" si="29"/>
        <v>1.3</v>
      </c>
      <c r="Q331" t="str">
        <f>IF(Cases!I331="Y","INTC","")</f>
        <v>INTC</v>
      </c>
      <c r="R331" t="str">
        <f>IF(OR(Cases!C331="K",Cases!C331="L"),IF(M331="DA",Accounts!B$1,CONCATENATE(
IF(B331="EB",Accounts!D$1,""
),IF(B331="EL",Accounts!F$1,""
),IF(AND(B331="OA",Cases!B331="3"),Accounts!F$1,""
),IF(AND(B331="OA",Cases!B331="Z"),Accounts!D$1,""
)
)
),IF(OR(Cases!C331="B",Cases!C331="I",Cases!C331="O",Cases!C331="J",Cases!C331="H"),IF(M331="DA",Accounts!B$4,CONCATENATE(
IF(B331="EB",Accounts!D$4,""
),IF(B331="EL",Accounts!F$4,""
),IF(AND(B331="OA",Cases!B331="3"),Accounts!F$4,""
),IF(AND(B331="OA",Cases!B331="Z"),Accounts!D$4,""
)
)
),IF(OR(Cases!C331="D",Cases!C331="G",Cases!C331="O",Cases!C331="H",Cases!C331="M",AND(Cases!D331="I",Cases!C331="C"),AND(Cases!D331="I",Cases!C331="F")),IF(M331="DA",Accounts!B$3,CONCATENATE(
IF(B331="EB",Accounts!D$3,""
),IF(B331="EL",Accounts!F$3,""
),IF(AND(B331="OA",Cases!B331="3"),Accounts!F$3,""
),IF(AND(B331="OA",Cases!B331="Z"),Accounts!D$3,""
)
)
),IF(M331="DA",Accounts!B$12,CONCATENATE(
IF(B331="EB",Accounts!D$12,""
),IF(B331="EL",Accounts!F$12,""
),IF(AND(B331="OA",Cases!B331="3"),Accounts!F$12,""
),IF(AND(B331="OA",Cases!B331="Z"),Accounts!D$12,""
)
)
)
)
))</f>
        <v>Bank kívüli Kedvezm.</v>
      </c>
      <c r="S331" t="str">
        <f>IF(OR(Cases!C331="K",Cases!C331="L"),IF(M331="DA",Accounts!C$1,CONCATENATE(
   IF(B331="EB",Accounts!E$1,""
   ),IF(B331="EL",Accounts!G$1,""
   ),IF(AND(B331="OA",Cases!B331="3"),Accounts!G$1,""
   ),IF(AND(B331="OA",Cases!B331="Z"),Accounts!E$1,""
   )
  )
 ),IF(OR(Cases!C331="B",Cases!C331="I",Cases!C331="O",Cases!C331="J",Cases!C331="H"),IF(M331="DA",Accounts!C$4,CONCATENATE(
   IF(B331="EB",Accounts!E$4,""
   ),IF(B331="EL",Accounts!G$4,""
   ),IF(AND(B331="OA",Cases!B331="3"),Accounts!G$4,""
   ),IF(AND(B331="OA",Cases!B331="Z"),Accounts!E$4,""
   )
  )
 ),IF(OR(Cases!C331="D",Cases!C331="G",Cases!C331="O",Cases!C331="H",Cases!C331="M",AND(Cases!D331="I",Cases!C331="C"),AND(Cases!D331="I",Cases!C331="F")),IF(M331="DA",Accounts!C$3,CONCATENATE(
   IF(B331="EB",Accounts!E$3,""
   ),IF(B331="EL",Accounts!G$3,""
   ),IF(AND(B331="OA",Cases!B331="3"),Accounts!G$3,""
   ),IF(AND(B331="OA",Cases!B331="Z"),Accounts!E$3,""
   )
  )
 ),IF(M331="DA",Accounts!C$12,CONCATENATE(
   IF(B331="EB",Accounts!E$12,""
   ),IF(B331="EL",Accounts!G$12,""
   ),IF(AND(B331="OA",Cases!B331="3"),Accounts!G$12,""
   ),IF(AND(B331="OA",Cases!B331="Z"),Accounts!E$12,""
   )
  )
 )
)
))</f>
        <v>HU71117490082015982100000000</v>
      </c>
      <c r="T331" t="str">
        <f>IF(Cases!F331="SHA","SLEV",IF(Cases!F331="OUR","DEBT",IF(Cases!F331="BEN","CRED","")))</f>
        <v>DEBT</v>
      </c>
      <c r="U331" s="5" t="str">
        <f>IF(Cases!H331="N","Instrukciók","")</f>
        <v/>
      </c>
      <c r="V331" s="5" t="str">
        <f>IF(Cases!E331="I","URGP","")</f>
        <v>URGP</v>
      </c>
      <c r="W331" t="str">
        <f>Cases!L331</f>
        <v>Közl-37J-OpenApi Vállalati-KötelezettSzla FCY-FCY Bankon kívül utalás-InterCompany-Konverziós-Sürgős/AzonKonv-EgyediÁrf/NonSTP-KöltsVis Indító</v>
      </c>
    </row>
    <row r="332" spans="1:23" x14ac:dyDescent="0.3">
      <c r="A332" t="str">
        <f>CONCATENATE(IF(B332="EB",CONCATENATE(IF(Cases!B332&lt;&gt;"7","EBNG","EBNL"),TEXT(Refszámok!$B$1+ROW()-2,"000000000000")),""),IF(B332="EL",CONCATENATE("E",TEXT(Refszámok!$B$2+ROW()-2,"0000000000"),"00001"),""),IF(B332="OA",CONCATENATE("EBNGOA",TEXT(Refszámok!$B$3+ROW()-2,"0000000000")),""))</f>
        <v>EBNGOA0000101331</v>
      </c>
      <c r="B332" t="str">
        <f>CONCATENATE(IF(Cases!B332="E","EL",""),IF(Cases!B332="B","EB",""),IF(Cases!B332="Q","EB",""),IF(Cases!B332="7","EB",""),IF(Cases!B332="Z","OA",""),IF(Cases!B332="3","OA",""))</f>
        <v>OA</v>
      </c>
      <c r="C332" t="str">
        <f t="shared" si="25"/>
        <v>EBNGOA0000101331</v>
      </c>
      <c r="D332" t="str">
        <f>IF(Cases!K332="Y","2018-11-10","")</f>
        <v/>
      </c>
      <c r="E332" s="5" t="str">
        <f>IF(Cases!C332="Q","BANKKÁRTYA ELSZ",IF(OR(Cases!C332="A",Cases!C332="E",Cases!C332="B",Cases!C332="K",Cases!C332="M"),CONCATENATE(IF(B332="EB",Accounts!B$7,""),IF(B332="EL",Accounts!B$8,""),IF(AND(B332="OA",Cases!B332="3"),Accounts!B$8,""),IF(AND(B332="OA",Cases!B332="Z"),Accounts!B$7,"")),CONCATENATE(IF(B332="EB",Accounts!B$9,""),IF(B332="EL",Accounts!B$10,""),IF(AND(B332="OA",Cases!B332="3"),Accounts!B$10,""),IF(AND(B332="OA",Cases!B332="Z"),Accounts!B$9,""))))</f>
        <v>Electra számlatípus-művelettípus EUR</v>
      </c>
      <c r="F332" s="5" t="str">
        <f>IF(Cases!C332="Q","0983731042101",IF(OR(Cases!C332="A",Cases!C332="E",Cases!C332="B",Cases!C332="K",Cases!C332="M"),CONCATENATE(IF(B332="EB",Accounts!C$7,""),IF(B332="EL",Accounts!C$8,""),IF(AND(B332="OA",Cases!B332="3"),Accounts!C$8,""),IF(AND(B332="OA",Cases!B332="Z"),Accounts!C$7,"")),CONCATENATE(IF(B332="EB",Accounts!C$9,""),IF(B332="EL",Accounts!C$10,""),IF(AND(B332="OA",Cases!B332="3"),Accounts!C$10,""),IF(AND(B332="OA",Cases!B332="Z"),Accounts!C$9,""))))</f>
        <v>00021018F0119</v>
      </c>
      <c r="G332" t="s">
        <v>17</v>
      </c>
      <c r="H332" s="5" t="str">
        <f t="shared" si="26"/>
        <v>Electra számlatípus-művelettípus EUR</v>
      </c>
      <c r="I332" t="s">
        <v>18</v>
      </c>
      <c r="J332" t="str">
        <f t="shared" si="27"/>
        <v>EBNGOA0000101331</v>
      </c>
      <c r="K332" t="str">
        <f t="shared" si="28"/>
        <v>EBNGOA0000101331</v>
      </c>
      <c r="L332" s="2" t="s">
        <v>22</v>
      </c>
      <c r="M332" s="2" t="str">
        <f>IF(OR(Cases!C332="A",Cases!C332="C",Cases!C332="G",Cases!C332="J",Cases!C332="O"),"DV","DA")</f>
        <v>DA</v>
      </c>
      <c r="N332" t="s">
        <v>1207</v>
      </c>
      <c r="O332" t="str">
        <f>IF(OR(Cases!C332="A",Cases!C332="B",Cases!C332="C",Cases!C332="E",Cases!C332="F",Cases!C332="I",Cases!C332="J",Cases!C332="K",Cases!C332="L",Cases!C332="Q"),"EUR","HUF")</f>
        <v>EUR</v>
      </c>
      <c r="P332" s="5" t="str">
        <f t="shared" si="29"/>
        <v>1.3</v>
      </c>
      <c r="Q332" t="str">
        <f>IF(Cases!I332="Y","INTC","")</f>
        <v>INTC</v>
      </c>
      <c r="R332" t="str">
        <f>IF(OR(Cases!C332="K",Cases!C332="L"),IF(M332="DA",Accounts!B$1,CONCATENATE(
IF(B332="EB",Accounts!D$1,""
),IF(B332="EL",Accounts!F$1,""
),IF(AND(B332="OA",Cases!B332="3"),Accounts!F$1,""
),IF(AND(B332="OA",Cases!B332="Z"),Accounts!D$1,""
)
)
),IF(OR(Cases!C332="B",Cases!C332="I",Cases!C332="O",Cases!C332="J",Cases!C332="H"),IF(M332="DA",Accounts!B$4,CONCATENATE(
IF(B332="EB",Accounts!D$4,""
),IF(B332="EL",Accounts!F$4,""
),IF(AND(B332="OA",Cases!B332="3"),Accounts!F$4,""
),IF(AND(B332="OA",Cases!B332="Z"),Accounts!D$4,""
)
)
),IF(OR(Cases!C332="D",Cases!C332="G",Cases!C332="O",Cases!C332="H",Cases!C332="M",AND(Cases!D332="I",Cases!C332="C"),AND(Cases!D332="I",Cases!C332="F")),IF(M332="DA",Accounts!B$3,CONCATENATE(
IF(B332="EB",Accounts!D$3,""
),IF(B332="EL",Accounts!F$3,""
),IF(AND(B332="OA",Cases!B332="3"),Accounts!F$3,""
),IF(AND(B332="OA",Cases!B332="Z"),Accounts!D$3,""
)
)
),IF(M332="DA",Accounts!B$12,CONCATENATE(
IF(B332="EB",Accounts!D$12,""
),IF(B332="EL",Accounts!F$12,""
),IF(AND(B332="OA",Cases!B332="3"),Accounts!F$12,""
),IF(AND(B332="OA",Cases!B332="Z"),Accounts!D$12,""
)
)
)
)
))</f>
        <v>Bank kívüli Kedvezm.</v>
      </c>
      <c r="S332" t="str">
        <f>IF(OR(Cases!C332="K",Cases!C332="L"),IF(M332="DA",Accounts!C$1,CONCATENATE(
   IF(B332="EB",Accounts!E$1,""
   ),IF(B332="EL",Accounts!G$1,""
   ),IF(AND(B332="OA",Cases!B332="3"),Accounts!G$1,""
   ),IF(AND(B332="OA",Cases!B332="Z"),Accounts!E$1,""
   )
  )
 ),IF(OR(Cases!C332="B",Cases!C332="I",Cases!C332="O",Cases!C332="J",Cases!C332="H"),IF(M332="DA",Accounts!C$4,CONCATENATE(
   IF(B332="EB",Accounts!E$4,""
   ),IF(B332="EL",Accounts!G$4,""
   ),IF(AND(B332="OA",Cases!B332="3"),Accounts!G$4,""
   ),IF(AND(B332="OA",Cases!B332="Z"),Accounts!E$4,""
   )
  )
 ),IF(OR(Cases!C332="D",Cases!C332="G",Cases!C332="O",Cases!C332="H",Cases!C332="M",AND(Cases!D332="I",Cases!C332="C"),AND(Cases!D332="I",Cases!C332="F")),IF(M332="DA",Accounts!C$3,CONCATENATE(
   IF(B332="EB",Accounts!E$3,""
   ),IF(B332="EL",Accounts!G$3,""
   ),IF(AND(B332="OA",Cases!B332="3"),Accounts!G$3,""
   ),IF(AND(B332="OA",Cases!B332="Z"),Accounts!E$3,""
   )
  )
 ),IF(M332="DA",Accounts!C$12,CONCATENATE(
   IF(B332="EB",Accounts!E$12,""
   ),IF(B332="EL",Accounts!G$12,""
   ),IF(AND(B332="OA",Cases!B332="3"),Accounts!G$12,""
   ),IF(AND(B332="OA",Cases!B332="Z"),Accounts!E$12,""
   )
  )
 )
)
))</f>
        <v>HU71117490082015982100000000</v>
      </c>
      <c r="T332" t="str">
        <f>IF(Cases!F332="SHA","SLEV",IF(Cases!F332="OUR","DEBT",IF(Cases!F332="BEN","CRED","")))</f>
        <v>CRED</v>
      </c>
      <c r="U332" s="5" t="str">
        <f>IF(Cases!H332="N","Instrukciók","")</f>
        <v/>
      </c>
      <c r="V332" s="5" t="str">
        <f>IF(Cases!E332="I","URGP","")</f>
        <v>URGP</v>
      </c>
      <c r="W332" t="str">
        <f>Cases!L332</f>
        <v>Közl-37K-OpenApi Vállalati-KötelezettSzla FCY-FCY Bankon kívül utalás-InterCompany-Konverziós-Sürgős/AzonKonv-EgyediÁrf/NonSTP-KöltsVis Kedvezm</v>
      </c>
    </row>
    <row r="333" spans="1:23" x14ac:dyDescent="0.3">
      <c r="A333" t="str">
        <f>CONCATENATE(IF(B333="EB",CONCATENATE(IF(Cases!B333&lt;&gt;"7","EBNG","EBNL"),TEXT(Refszámok!$B$1+ROW()-2,"000000000000")),""),IF(B333="EL",CONCATENATE("E",TEXT(Refszámok!$B$2+ROW()-2,"0000000000"),"00001"),""),IF(B333="OA",CONCATENATE("EBNGOA",TEXT(Refszámok!$B$3+ROW()-2,"0000000000")),""))</f>
        <v>EBNGOA0000101332</v>
      </c>
      <c r="B333" t="str">
        <f>CONCATENATE(IF(Cases!B333="E","EL",""),IF(Cases!B333="B","EB",""),IF(Cases!B333="Q","EB",""),IF(Cases!B333="7","EB",""),IF(Cases!B333="Z","OA",""),IF(Cases!B333="3","OA",""))</f>
        <v>OA</v>
      </c>
      <c r="C333" t="str">
        <f t="shared" si="25"/>
        <v>EBNGOA0000101332</v>
      </c>
      <c r="D333" t="str">
        <f>IF(Cases!K333="Y","2018-11-10","")</f>
        <v/>
      </c>
      <c r="E333" s="5" t="str">
        <f>IF(Cases!C333="Q","BANKKÁRTYA ELSZ",IF(OR(Cases!C333="A",Cases!C333="E",Cases!C333="B",Cases!C333="K",Cases!C333="M"),CONCATENATE(IF(B333="EB",Accounts!B$7,""),IF(B333="EL",Accounts!B$8,""),IF(AND(B333="OA",Cases!B333="3"),Accounts!B$8,""),IF(AND(B333="OA",Cases!B333="Z"),Accounts!B$7,"")),CONCATENATE(IF(B333="EB",Accounts!B$9,""),IF(B333="EL",Accounts!B$10,""),IF(AND(B333="OA",Cases!B333="3"),Accounts!B$10,""),IF(AND(B333="OA",Cases!B333="Z"),Accounts!B$9,""))))</f>
        <v>Electra számlatípus-művelettípus EUR</v>
      </c>
      <c r="F333" s="5" t="str">
        <f>IF(Cases!C333="Q","0983731042101",IF(OR(Cases!C333="A",Cases!C333="E",Cases!C333="B",Cases!C333="K",Cases!C333="M"),CONCATENATE(IF(B333="EB",Accounts!C$7,""),IF(B333="EL",Accounts!C$8,""),IF(AND(B333="OA",Cases!B333="3"),Accounts!C$8,""),IF(AND(B333="OA",Cases!B333="Z"),Accounts!C$7,"")),CONCATENATE(IF(B333="EB",Accounts!C$9,""),IF(B333="EL",Accounts!C$10,""),IF(AND(B333="OA",Cases!B333="3"),Accounts!C$10,""),IF(AND(B333="OA",Cases!B333="Z"),Accounts!C$9,""))))</f>
        <v>00021018F0119</v>
      </c>
      <c r="G333" t="s">
        <v>17</v>
      </c>
      <c r="H333" s="5" t="str">
        <f t="shared" si="26"/>
        <v>Electra számlatípus-művelettípus EUR</v>
      </c>
      <c r="I333" t="s">
        <v>18</v>
      </c>
      <c r="J333" t="str">
        <f t="shared" si="27"/>
        <v>EBNGOA0000101332</v>
      </c>
      <c r="K333" t="str">
        <f t="shared" si="28"/>
        <v>EBNGOA0000101332</v>
      </c>
      <c r="L333" s="2" t="s">
        <v>22</v>
      </c>
      <c r="M333" s="2" t="str">
        <f>IF(OR(Cases!C333="A",Cases!C333="C",Cases!C333="G",Cases!C333="J",Cases!C333="O"),"DV","DA")</f>
        <v>DA</v>
      </c>
      <c r="N333" t="s">
        <v>1207</v>
      </c>
      <c r="O333" t="str">
        <f>IF(OR(Cases!C333="A",Cases!C333="B",Cases!C333="C",Cases!C333="E",Cases!C333="F",Cases!C333="I",Cases!C333="J",Cases!C333="K",Cases!C333="L",Cases!C333="Q"),"EUR","HUF")</f>
        <v>EUR</v>
      </c>
      <c r="P333" s="5" t="str">
        <f t="shared" si="29"/>
        <v>1.3</v>
      </c>
      <c r="Q333" t="str">
        <f>IF(Cases!I333="Y","INTC","")</f>
        <v/>
      </c>
      <c r="R333" t="str">
        <f>IF(OR(Cases!C333="K",Cases!C333="L"),IF(M333="DA",Accounts!B$1,CONCATENATE(
IF(B333="EB",Accounts!D$1,""
),IF(B333="EL",Accounts!F$1,""
),IF(AND(B333="OA",Cases!B333="3"),Accounts!F$1,""
),IF(AND(B333="OA",Cases!B333="Z"),Accounts!D$1,""
)
)
),IF(OR(Cases!C333="B",Cases!C333="I",Cases!C333="O",Cases!C333="J",Cases!C333="H"),IF(M333="DA",Accounts!B$4,CONCATENATE(
IF(B333="EB",Accounts!D$4,""
),IF(B333="EL",Accounts!F$4,""
),IF(AND(B333="OA",Cases!B333="3"),Accounts!F$4,""
),IF(AND(B333="OA",Cases!B333="Z"),Accounts!D$4,""
)
)
),IF(OR(Cases!C333="D",Cases!C333="G",Cases!C333="O",Cases!C333="H",Cases!C333="M",AND(Cases!D333="I",Cases!C333="C"),AND(Cases!D333="I",Cases!C333="F")),IF(M333="DA",Accounts!B$3,CONCATENATE(
IF(B333="EB",Accounts!D$3,""
),IF(B333="EL",Accounts!F$3,""
),IF(AND(B333="OA",Cases!B333="3"),Accounts!F$3,""
),IF(AND(B333="OA",Cases!B333="Z"),Accounts!D$3,""
)
)
),IF(M333="DA",Accounts!B$12,CONCATENATE(
IF(B333="EB",Accounts!D$12,""
),IF(B333="EL",Accounts!F$12,""
),IF(AND(B333="OA",Cases!B333="3"),Accounts!F$12,""
),IF(AND(B333="OA",Cases!B333="Z"),Accounts!D$12,""
)
)
)
)
))</f>
        <v>Bank kívüli Kedvezm.</v>
      </c>
      <c r="S333" t="str">
        <f>IF(OR(Cases!C333="K",Cases!C333="L"),IF(M333="DA",Accounts!C$1,CONCATENATE(
   IF(B333="EB",Accounts!E$1,""
   ),IF(B333="EL",Accounts!G$1,""
   ),IF(AND(B333="OA",Cases!B333="3"),Accounts!G$1,""
   ),IF(AND(B333="OA",Cases!B333="Z"),Accounts!E$1,""
   )
  )
 ),IF(OR(Cases!C333="B",Cases!C333="I",Cases!C333="O",Cases!C333="J",Cases!C333="H"),IF(M333="DA",Accounts!C$4,CONCATENATE(
   IF(B333="EB",Accounts!E$4,""
   ),IF(B333="EL",Accounts!G$4,""
   ),IF(AND(B333="OA",Cases!B333="3"),Accounts!G$4,""
   ),IF(AND(B333="OA",Cases!B333="Z"),Accounts!E$4,""
   )
  )
 ),IF(OR(Cases!C333="D",Cases!C333="G",Cases!C333="O",Cases!C333="H",Cases!C333="M",AND(Cases!D333="I",Cases!C333="C"),AND(Cases!D333="I",Cases!C333="F")),IF(M333="DA",Accounts!C$3,CONCATENATE(
   IF(B333="EB",Accounts!E$3,""
   ),IF(B333="EL",Accounts!G$3,""
   ),IF(AND(B333="OA",Cases!B333="3"),Accounts!G$3,""
   ),IF(AND(B333="OA",Cases!B333="Z"),Accounts!E$3,""
   )
  )
 ),IF(M333="DA",Accounts!C$12,CONCATENATE(
   IF(B333="EB",Accounts!E$12,""
   ),IF(B333="EL",Accounts!G$12,""
   ),IF(AND(B333="OA",Cases!B333="3"),Accounts!G$12,""
   ),IF(AND(B333="OA",Cases!B333="Z"),Accounts!E$12,""
   )
  )
 )
)
))</f>
        <v>HU71117490082015982100000000</v>
      </c>
      <c r="T333" t="str">
        <f>IF(Cases!F333="SHA","SLEV",IF(Cases!F333="OUR","DEBT",IF(Cases!F333="BEN","CRED","")))</f>
        <v>SLEV</v>
      </c>
      <c r="U333" s="5" t="str">
        <f>IF(Cases!H333="N","Instrukciók","")</f>
        <v/>
      </c>
      <c r="V333" s="5" t="str">
        <f>IF(Cases!E333="I","URGP","")</f>
        <v>URGP</v>
      </c>
      <c r="W333" t="str">
        <f>Cases!L333</f>
        <v>Közl-370-OpenApi Vállalati-KötelezettSzla FCY-FCY Bankon kívül utalás-Konverziós-Sürgős/AzonKonv-EgyediÁrf/NonSTP-KöltsVis Osztott</v>
      </c>
    </row>
    <row r="334" spans="1:23" x14ac:dyDescent="0.3">
      <c r="A334" t="str">
        <f>CONCATENATE(IF(B334="EB",CONCATENATE(IF(Cases!B334&lt;&gt;"7","EBNG","EBNL"),TEXT(Refszámok!$B$1+ROW()-2,"000000000000")),""),IF(B334="EL",CONCATENATE("E",TEXT(Refszámok!$B$2+ROW()-2,"0000000000"),"00001"),""),IF(B334="OA",CONCATENATE("EBNGOA",TEXT(Refszámok!$B$3+ROW()-2,"0000000000")),""))</f>
        <v>EBNGOA0000101333</v>
      </c>
      <c r="B334" t="str">
        <f>CONCATENATE(IF(Cases!B334="E","EL",""),IF(Cases!B334="B","EB",""),IF(Cases!B334="Q","EB",""),IF(Cases!B334="7","EB",""),IF(Cases!B334="Z","OA",""),IF(Cases!B334="3","OA",""))</f>
        <v>OA</v>
      </c>
      <c r="C334" t="str">
        <f t="shared" si="25"/>
        <v>EBNGOA0000101333</v>
      </c>
      <c r="D334" t="str">
        <f>IF(Cases!K334="Y","2018-11-10","")</f>
        <v/>
      </c>
      <c r="E334" s="5" t="str">
        <f>IF(Cases!C334="Q","BANKKÁRTYA ELSZ",IF(OR(Cases!C334="A",Cases!C334="E",Cases!C334="B",Cases!C334="K",Cases!C334="M"),CONCATENATE(IF(B334="EB",Accounts!B$7,""),IF(B334="EL",Accounts!B$8,""),IF(AND(B334="OA",Cases!B334="3"),Accounts!B$8,""),IF(AND(B334="OA",Cases!B334="Z"),Accounts!B$7,"")),CONCATENATE(IF(B334="EB",Accounts!B$9,""),IF(B334="EL",Accounts!B$10,""),IF(AND(B334="OA",Cases!B334="3"),Accounts!B$10,""),IF(AND(B334="OA",Cases!B334="Z"),Accounts!B$9,""))))</f>
        <v>Electra számlatípus-művelettípus EUR</v>
      </c>
      <c r="F334" s="5" t="str">
        <f>IF(Cases!C334="Q","0983731042101",IF(OR(Cases!C334="A",Cases!C334="E",Cases!C334="B",Cases!C334="K",Cases!C334="M"),CONCATENATE(IF(B334="EB",Accounts!C$7,""),IF(B334="EL",Accounts!C$8,""),IF(AND(B334="OA",Cases!B334="3"),Accounts!C$8,""),IF(AND(B334="OA",Cases!B334="Z"),Accounts!C$7,"")),CONCATENATE(IF(B334="EB",Accounts!C$9,""),IF(B334="EL",Accounts!C$10,""),IF(AND(B334="OA",Cases!B334="3"),Accounts!C$10,""),IF(AND(B334="OA",Cases!B334="Z"),Accounts!C$9,""))))</f>
        <v>00021018F0119</v>
      </c>
      <c r="G334" t="s">
        <v>17</v>
      </c>
      <c r="H334" s="5" t="str">
        <f t="shared" si="26"/>
        <v>Electra számlatípus-művelettípus EUR</v>
      </c>
      <c r="I334" t="s">
        <v>18</v>
      </c>
      <c r="J334" t="str">
        <f t="shared" si="27"/>
        <v>EBNGOA0000101333</v>
      </c>
      <c r="K334" t="str">
        <f t="shared" si="28"/>
        <v>EBNGOA0000101333</v>
      </c>
      <c r="L334" s="2" t="s">
        <v>22</v>
      </c>
      <c r="M334" s="2" t="str">
        <f>IF(OR(Cases!C334="A",Cases!C334="C",Cases!C334="G",Cases!C334="J",Cases!C334="O"),"DV","DA")</f>
        <v>DA</v>
      </c>
      <c r="N334" t="s">
        <v>1207</v>
      </c>
      <c r="O334" t="str">
        <f>IF(OR(Cases!C334="A",Cases!C334="B",Cases!C334="C",Cases!C334="E",Cases!C334="F",Cases!C334="I",Cases!C334="J",Cases!C334="K",Cases!C334="L",Cases!C334="Q"),"EUR","HUF")</f>
        <v>EUR</v>
      </c>
      <c r="P334" s="5" t="str">
        <f t="shared" si="29"/>
        <v>1.3</v>
      </c>
      <c r="Q334" t="str">
        <f>IF(Cases!I334="Y","INTC","")</f>
        <v/>
      </c>
      <c r="R334" t="str">
        <f>IF(OR(Cases!C334="K",Cases!C334="L"),IF(M334="DA",Accounts!B$1,CONCATENATE(
IF(B334="EB",Accounts!D$1,""
),IF(B334="EL",Accounts!F$1,""
),IF(AND(B334="OA",Cases!B334="3"),Accounts!F$1,""
),IF(AND(B334="OA",Cases!B334="Z"),Accounts!D$1,""
)
)
),IF(OR(Cases!C334="B",Cases!C334="I",Cases!C334="O",Cases!C334="J",Cases!C334="H"),IF(M334="DA",Accounts!B$4,CONCATENATE(
IF(B334="EB",Accounts!D$4,""
),IF(B334="EL",Accounts!F$4,""
),IF(AND(B334="OA",Cases!B334="3"),Accounts!F$4,""
),IF(AND(B334="OA",Cases!B334="Z"),Accounts!D$4,""
)
)
),IF(OR(Cases!C334="D",Cases!C334="G",Cases!C334="O",Cases!C334="H",Cases!C334="M",AND(Cases!D334="I",Cases!C334="C"),AND(Cases!D334="I",Cases!C334="F")),IF(M334="DA",Accounts!B$3,CONCATENATE(
IF(B334="EB",Accounts!D$3,""
),IF(B334="EL",Accounts!F$3,""
),IF(AND(B334="OA",Cases!B334="3"),Accounts!F$3,""
),IF(AND(B334="OA",Cases!B334="Z"),Accounts!D$3,""
)
)
),IF(M334="DA",Accounts!B$12,CONCATENATE(
IF(B334="EB",Accounts!D$12,""
),IF(B334="EL",Accounts!F$12,""
),IF(AND(B334="OA",Cases!B334="3"),Accounts!F$12,""
),IF(AND(B334="OA",Cases!B334="Z"),Accounts!D$12,""
)
)
)
)
))</f>
        <v>Bank kívüli Kedvezm.</v>
      </c>
      <c r="S334" t="str">
        <f>IF(OR(Cases!C334="K",Cases!C334="L"),IF(M334="DA",Accounts!C$1,CONCATENATE(
   IF(B334="EB",Accounts!E$1,""
   ),IF(B334="EL",Accounts!G$1,""
   ),IF(AND(B334="OA",Cases!B334="3"),Accounts!G$1,""
   ),IF(AND(B334="OA",Cases!B334="Z"),Accounts!E$1,""
   )
  )
 ),IF(OR(Cases!C334="B",Cases!C334="I",Cases!C334="O",Cases!C334="J",Cases!C334="H"),IF(M334="DA",Accounts!C$4,CONCATENATE(
   IF(B334="EB",Accounts!E$4,""
   ),IF(B334="EL",Accounts!G$4,""
   ),IF(AND(B334="OA",Cases!B334="3"),Accounts!G$4,""
   ),IF(AND(B334="OA",Cases!B334="Z"),Accounts!E$4,""
   )
  )
 ),IF(OR(Cases!C334="D",Cases!C334="G",Cases!C334="O",Cases!C334="H",Cases!C334="M",AND(Cases!D334="I",Cases!C334="C"),AND(Cases!D334="I",Cases!C334="F")),IF(M334="DA",Accounts!C$3,CONCATENATE(
   IF(B334="EB",Accounts!E$3,""
   ),IF(B334="EL",Accounts!G$3,""
   ),IF(AND(B334="OA",Cases!B334="3"),Accounts!G$3,""
   ),IF(AND(B334="OA",Cases!B334="Z"),Accounts!E$3,""
   )
  )
 ),IF(M334="DA",Accounts!C$12,CONCATENATE(
   IF(B334="EB",Accounts!E$12,""
   ),IF(B334="EL",Accounts!G$12,""
   ),IF(AND(B334="OA",Cases!B334="3"),Accounts!G$12,""
   ),IF(AND(B334="OA",Cases!B334="Z"),Accounts!E$12,""
   )
  )
 )
)
))</f>
        <v>HU71117490082015982100000000</v>
      </c>
      <c r="T334" t="str">
        <f>IF(Cases!F334="SHA","SLEV",IF(Cases!F334="OUR","DEBT",IF(Cases!F334="BEN","CRED","")))</f>
        <v>DEBT</v>
      </c>
      <c r="U334" s="5" t="str">
        <f>IF(Cases!H334="N","Instrukciók","")</f>
        <v/>
      </c>
      <c r="V334" s="5" t="str">
        <f>IF(Cases!E334="I","URGP","")</f>
        <v>URGP</v>
      </c>
      <c r="W334" t="str">
        <f>Cases!L334</f>
        <v>Közl-371-OpenApi Vállalati-KötelezettSzla FCY-FCY Bankon kívül utalás-Konverziós-Sürgős/AzonKonv-EgyediÁrf/NonSTP-KöltsVis Indító</v>
      </c>
    </row>
    <row r="335" spans="1:23" x14ac:dyDescent="0.3">
      <c r="A335" t="str">
        <f>CONCATENATE(IF(B335="EB",CONCATENATE(IF(Cases!B335&lt;&gt;"7","EBNG","EBNL"),TEXT(Refszámok!$B$1+ROW()-2,"000000000000")),""),IF(B335="EL",CONCATENATE("E",TEXT(Refszámok!$B$2+ROW()-2,"0000000000"),"00001"),""),IF(B335="OA",CONCATENATE("EBNGOA",TEXT(Refszámok!$B$3+ROW()-2,"0000000000")),""))</f>
        <v>EBNGOA0000101334</v>
      </c>
      <c r="B335" t="str">
        <f>CONCATENATE(IF(Cases!B335="E","EL",""),IF(Cases!B335="B","EB",""),IF(Cases!B335="Q","EB",""),IF(Cases!B335="7","EB",""),IF(Cases!B335="Z","OA",""),IF(Cases!B335="3","OA",""))</f>
        <v>OA</v>
      </c>
      <c r="C335" t="str">
        <f t="shared" si="25"/>
        <v>EBNGOA0000101334</v>
      </c>
      <c r="D335" t="str">
        <f>IF(Cases!K335="Y","2018-11-10","")</f>
        <v/>
      </c>
      <c r="E335" s="5" t="str">
        <f>IF(Cases!C335="Q","BANKKÁRTYA ELSZ",IF(OR(Cases!C335="A",Cases!C335="E",Cases!C335="B",Cases!C335="K",Cases!C335="M"),CONCATENATE(IF(B335="EB",Accounts!B$7,""),IF(B335="EL",Accounts!B$8,""),IF(AND(B335="OA",Cases!B335="3"),Accounts!B$8,""),IF(AND(B335="OA",Cases!B335="Z"),Accounts!B$7,"")),CONCATENATE(IF(B335="EB",Accounts!B$9,""),IF(B335="EL",Accounts!B$10,""),IF(AND(B335="OA",Cases!B335="3"),Accounts!B$10,""),IF(AND(B335="OA",Cases!B335="Z"),Accounts!B$9,""))))</f>
        <v>Electra számlatípus-művelettípus EUR</v>
      </c>
      <c r="F335" s="5" t="str">
        <f>IF(Cases!C335="Q","0983731042101",IF(OR(Cases!C335="A",Cases!C335="E",Cases!C335="B",Cases!C335="K",Cases!C335="M"),CONCATENATE(IF(B335="EB",Accounts!C$7,""),IF(B335="EL",Accounts!C$8,""),IF(AND(B335="OA",Cases!B335="3"),Accounts!C$8,""),IF(AND(B335="OA",Cases!B335="Z"),Accounts!C$7,"")),CONCATENATE(IF(B335="EB",Accounts!C$9,""),IF(B335="EL",Accounts!C$10,""),IF(AND(B335="OA",Cases!B335="3"),Accounts!C$10,""),IF(AND(B335="OA",Cases!B335="Z"),Accounts!C$9,""))))</f>
        <v>00021018F0119</v>
      </c>
      <c r="G335" t="s">
        <v>17</v>
      </c>
      <c r="H335" s="5" t="str">
        <f t="shared" si="26"/>
        <v>Electra számlatípus-művelettípus EUR</v>
      </c>
      <c r="I335" t="s">
        <v>18</v>
      </c>
      <c r="J335" t="str">
        <f t="shared" si="27"/>
        <v>EBNGOA0000101334</v>
      </c>
      <c r="K335" t="str">
        <f t="shared" si="28"/>
        <v>EBNGOA0000101334</v>
      </c>
      <c r="L335" s="2" t="s">
        <v>22</v>
      </c>
      <c r="M335" s="2" t="str">
        <f>IF(OR(Cases!C335="A",Cases!C335="C",Cases!C335="G",Cases!C335="J",Cases!C335="O"),"DV","DA")</f>
        <v>DA</v>
      </c>
      <c r="N335" t="s">
        <v>1207</v>
      </c>
      <c r="O335" t="str">
        <f>IF(OR(Cases!C335="A",Cases!C335="B",Cases!C335="C",Cases!C335="E",Cases!C335="F",Cases!C335="I",Cases!C335="J",Cases!C335="K",Cases!C335="L",Cases!C335="Q"),"EUR","HUF")</f>
        <v>EUR</v>
      </c>
      <c r="P335" s="5" t="str">
        <f t="shared" si="29"/>
        <v>1.3</v>
      </c>
      <c r="Q335" t="str">
        <f>IF(Cases!I335="Y","INTC","")</f>
        <v/>
      </c>
      <c r="R335" t="str">
        <f>IF(OR(Cases!C335="K",Cases!C335="L"),IF(M335="DA",Accounts!B$1,CONCATENATE(
IF(B335="EB",Accounts!D$1,""
),IF(B335="EL",Accounts!F$1,""
),IF(AND(B335="OA",Cases!B335="3"),Accounts!F$1,""
),IF(AND(B335="OA",Cases!B335="Z"),Accounts!D$1,""
)
)
),IF(OR(Cases!C335="B",Cases!C335="I",Cases!C335="O",Cases!C335="J",Cases!C335="H"),IF(M335="DA",Accounts!B$4,CONCATENATE(
IF(B335="EB",Accounts!D$4,""
),IF(B335="EL",Accounts!F$4,""
),IF(AND(B335="OA",Cases!B335="3"),Accounts!F$4,""
),IF(AND(B335="OA",Cases!B335="Z"),Accounts!D$4,""
)
)
),IF(OR(Cases!C335="D",Cases!C335="G",Cases!C335="O",Cases!C335="H",Cases!C335="M",AND(Cases!D335="I",Cases!C335="C"),AND(Cases!D335="I",Cases!C335="F")),IF(M335="DA",Accounts!B$3,CONCATENATE(
IF(B335="EB",Accounts!D$3,""
),IF(B335="EL",Accounts!F$3,""
),IF(AND(B335="OA",Cases!B335="3"),Accounts!F$3,""
),IF(AND(B335="OA",Cases!B335="Z"),Accounts!D$3,""
)
)
),IF(M335="DA",Accounts!B$12,CONCATENATE(
IF(B335="EB",Accounts!D$12,""
),IF(B335="EL",Accounts!F$12,""
),IF(AND(B335="OA",Cases!B335="3"),Accounts!F$12,""
),IF(AND(B335="OA",Cases!B335="Z"),Accounts!D$12,""
)
)
)
)
))</f>
        <v>Bank kívüli Kedvezm.</v>
      </c>
      <c r="S335" t="str">
        <f>IF(OR(Cases!C335="K",Cases!C335="L"),IF(M335="DA",Accounts!C$1,CONCATENATE(
   IF(B335="EB",Accounts!E$1,""
   ),IF(B335="EL",Accounts!G$1,""
   ),IF(AND(B335="OA",Cases!B335="3"),Accounts!G$1,""
   ),IF(AND(B335="OA",Cases!B335="Z"),Accounts!E$1,""
   )
  )
 ),IF(OR(Cases!C335="B",Cases!C335="I",Cases!C335="O",Cases!C335="J",Cases!C335="H"),IF(M335="DA",Accounts!C$4,CONCATENATE(
   IF(B335="EB",Accounts!E$4,""
   ),IF(B335="EL",Accounts!G$4,""
   ),IF(AND(B335="OA",Cases!B335="3"),Accounts!G$4,""
   ),IF(AND(B335="OA",Cases!B335="Z"),Accounts!E$4,""
   )
  )
 ),IF(OR(Cases!C335="D",Cases!C335="G",Cases!C335="O",Cases!C335="H",Cases!C335="M",AND(Cases!D335="I",Cases!C335="C"),AND(Cases!D335="I",Cases!C335="F")),IF(M335="DA",Accounts!C$3,CONCATENATE(
   IF(B335="EB",Accounts!E$3,""
   ),IF(B335="EL",Accounts!G$3,""
   ),IF(AND(B335="OA",Cases!B335="3"),Accounts!G$3,""
   ),IF(AND(B335="OA",Cases!B335="Z"),Accounts!E$3,""
   )
  )
 ),IF(M335="DA",Accounts!C$12,CONCATENATE(
   IF(B335="EB",Accounts!E$12,""
   ),IF(B335="EL",Accounts!G$12,""
   ),IF(AND(B335="OA",Cases!B335="3"),Accounts!G$12,""
   ),IF(AND(B335="OA",Cases!B335="Z"),Accounts!E$12,""
   )
  )
 )
)
))</f>
        <v>HU71117490082015982100000000</v>
      </c>
      <c r="T335" t="str">
        <f>IF(Cases!F335="SHA","SLEV",IF(Cases!F335="OUR","DEBT",IF(Cases!F335="BEN","CRED","")))</f>
        <v>CRED</v>
      </c>
      <c r="U335" s="5" t="str">
        <f>IF(Cases!H335="N","Instrukciók","")</f>
        <v/>
      </c>
      <c r="V335" s="5" t="str">
        <f>IF(Cases!E335="I","URGP","")</f>
        <v/>
      </c>
      <c r="W335" t="str">
        <f>Cases!L335</f>
        <v>Közl-372-OpenApi Vállalati-KötelezettSzla FCY-FCY Bankon kívül utalás-Konverziós-EgyediÁrf/NonSTP-KöltsVis Kedvezm</v>
      </c>
    </row>
    <row r="336" spans="1:23" x14ac:dyDescent="0.3">
      <c r="A336" t="str">
        <f>CONCATENATE(IF(B336="EB",CONCATENATE(IF(Cases!B336&lt;&gt;"7","EBNG","EBNL"),TEXT(Refszámok!$B$1+ROW()-2,"000000000000")),""),IF(B336="EL",CONCATENATE("E",TEXT(Refszámok!$B$2+ROW()-2,"0000000000"),"00001"),""),IF(B336="OA",CONCATENATE("EBNGOA",TEXT(Refszámok!$B$3+ROW()-2,"0000000000")),""))</f>
        <v>EBNGOA0000101335</v>
      </c>
      <c r="B336" t="str">
        <f>CONCATENATE(IF(Cases!B336="E","EL",""),IF(Cases!B336="B","EB",""),IF(Cases!B336="Q","EB",""),IF(Cases!B336="7","EB",""),IF(Cases!B336="Z","OA",""),IF(Cases!B336="3","OA",""))</f>
        <v>OA</v>
      </c>
      <c r="C336" t="str">
        <f t="shared" si="25"/>
        <v>EBNGOA0000101335</v>
      </c>
      <c r="D336" t="str">
        <f>IF(Cases!K336="Y","2018-11-10","")</f>
        <v/>
      </c>
      <c r="E336" s="5" t="str">
        <f>IF(Cases!C336="Q","BANKKÁRTYA ELSZ",IF(OR(Cases!C336="A",Cases!C336="E",Cases!C336="B",Cases!C336="K",Cases!C336="M"),CONCATENATE(IF(B336="EB",Accounts!B$7,""),IF(B336="EL",Accounts!B$8,""),IF(AND(B336="OA",Cases!B336="3"),Accounts!B$8,""),IF(AND(B336="OA",Cases!B336="Z"),Accounts!B$7,"")),CONCATENATE(IF(B336="EB",Accounts!B$9,""),IF(B336="EL",Accounts!B$10,""),IF(AND(B336="OA",Cases!B336="3"),Accounts!B$10,""),IF(AND(B336="OA",Cases!B336="Z"),Accounts!B$9,""))))</f>
        <v>Electra számlatípus-művelettípus EUR</v>
      </c>
      <c r="F336" s="5" t="str">
        <f>IF(Cases!C336="Q","0983731042101",IF(OR(Cases!C336="A",Cases!C336="E",Cases!C336="B",Cases!C336="K",Cases!C336="M"),CONCATENATE(IF(B336="EB",Accounts!C$7,""),IF(B336="EL",Accounts!C$8,""),IF(AND(B336="OA",Cases!B336="3"),Accounts!C$8,""),IF(AND(B336="OA",Cases!B336="Z"),Accounts!C$7,"")),CONCATENATE(IF(B336="EB",Accounts!C$9,""),IF(B336="EL",Accounts!C$10,""),IF(AND(B336="OA",Cases!B336="3"),Accounts!C$10,""),IF(AND(B336="OA",Cases!B336="Z"),Accounts!C$9,""))))</f>
        <v>00021018F0119</v>
      </c>
      <c r="G336" t="s">
        <v>17</v>
      </c>
      <c r="H336" s="5" t="str">
        <f t="shared" si="26"/>
        <v>Electra számlatípus-művelettípus EUR</v>
      </c>
      <c r="I336" t="s">
        <v>18</v>
      </c>
      <c r="J336" t="str">
        <f t="shared" si="27"/>
        <v>EBNGOA0000101335</v>
      </c>
      <c r="K336" t="str">
        <f t="shared" si="28"/>
        <v>EBNGOA0000101335</v>
      </c>
      <c r="L336" s="2" t="s">
        <v>22</v>
      </c>
      <c r="M336" s="2" t="str">
        <f>IF(OR(Cases!C336="A",Cases!C336="C",Cases!C336="G",Cases!C336="J",Cases!C336="O"),"DV","DA")</f>
        <v>DA</v>
      </c>
      <c r="N336" t="s">
        <v>1207</v>
      </c>
      <c r="O336" t="str">
        <f>IF(OR(Cases!C336="A",Cases!C336="B",Cases!C336="C",Cases!C336="E",Cases!C336="F",Cases!C336="I",Cases!C336="J",Cases!C336="K",Cases!C336="L",Cases!C336="Q"),"EUR","HUF")</f>
        <v>EUR</v>
      </c>
      <c r="P336" s="5" t="str">
        <f t="shared" si="29"/>
        <v>1.3</v>
      </c>
      <c r="Q336" t="str">
        <f>IF(Cases!I336="Y","INTC","")</f>
        <v/>
      </c>
      <c r="R336" t="str">
        <f>IF(OR(Cases!C336="K",Cases!C336="L"),IF(M336="DA",Accounts!B$1,CONCATENATE(
IF(B336="EB",Accounts!D$1,""
),IF(B336="EL",Accounts!F$1,""
),IF(AND(B336="OA",Cases!B336="3"),Accounts!F$1,""
),IF(AND(B336="OA",Cases!B336="Z"),Accounts!D$1,""
)
)
),IF(OR(Cases!C336="B",Cases!C336="I",Cases!C336="O",Cases!C336="J",Cases!C336="H"),IF(M336="DA",Accounts!B$4,CONCATENATE(
IF(B336="EB",Accounts!D$4,""
),IF(B336="EL",Accounts!F$4,""
),IF(AND(B336="OA",Cases!B336="3"),Accounts!F$4,""
),IF(AND(B336="OA",Cases!B336="Z"),Accounts!D$4,""
)
)
),IF(OR(Cases!C336="D",Cases!C336="G",Cases!C336="O",Cases!C336="H",Cases!C336="M",AND(Cases!D336="I",Cases!C336="C"),AND(Cases!D336="I",Cases!C336="F")),IF(M336="DA",Accounts!B$3,CONCATENATE(
IF(B336="EB",Accounts!D$3,""
),IF(B336="EL",Accounts!F$3,""
),IF(AND(B336="OA",Cases!B336="3"),Accounts!F$3,""
),IF(AND(B336="OA",Cases!B336="Z"),Accounts!D$3,""
)
)
),IF(M336="DA",Accounts!B$12,CONCATENATE(
IF(B336="EB",Accounts!D$12,""
),IF(B336="EL",Accounts!F$12,""
),IF(AND(B336="OA",Cases!B336="3"),Accounts!F$12,""
),IF(AND(B336="OA",Cases!B336="Z"),Accounts!D$12,""
)
)
)
)
))</f>
        <v>Bank kívüli Kedvezm.</v>
      </c>
      <c r="S336" t="str">
        <f>IF(OR(Cases!C336="K",Cases!C336="L"),IF(M336="DA",Accounts!C$1,CONCATENATE(
   IF(B336="EB",Accounts!E$1,""
   ),IF(B336="EL",Accounts!G$1,""
   ),IF(AND(B336="OA",Cases!B336="3"),Accounts!G$1,""
   ),IF(AND(B336="OA",Cases!B336="Z"),Accounts!E$1,""
   )
  )
 ),IF(OR(Cases!C336="B",Cases!C336="I",Cases!C336="O",Cases!C336="J",Cases!C336="H"),IF(M336="DA",Accounts!C$4,CONCATENATE(
   IF(B336="EB",Accounts!E$4,""
   ),IF(B336="EL",Accounts!G$4,""
   ),IF(AND(B336="OA",Cases!B336="3"),Accounts!G$4,""
   ),IF(AND(B336="OA",Cases!B336="Z"),Accounts!E$4,""
   )
  )
 ),IF(OR(Cases!C336="D",Cases!C336="G",Cases!C336="O",Cases!C336="H",Cases!C336="M",AND(Cases!D336="I",Cases!C336="C"),AND(Cases!D336="I",Cases!C336="F")),IF(M336="DA",Accounts!C$3,CONCATENATE(
   IF(B336="EB",Accounts!E$3,""
   ),IF(B336="EL",Accounts!G$3,""
   ),IF(AND(B336="OA",Cases!B336="3"),Accounts!G$3,""
   ),IF(AND(B336="OA",Cases!B336="Z"),Accounts!E$3,""
   )
  )
 ),IF(M336="DA",Accounts!C$12,CONCATENATE(
   IF(B336="EB",Accounts!E$12,""
   ),IF(B336="EL",Accounts!G$12,""
   ),IF(AND(B336="OA",Cases!B336="3"),Accounts!G$12,""
   ),IF(AND(B336="OA",Cases!B336="Z"),Accounts!E$12,""
   )
  )
 )
)
))</f>
        <v>HU71117490082015982100000000</v>
      </c>
      <c r="T336" t="str">
        <f>IF(Cases!F336="SHA","SLEV",IF(Cases!F336="OUR","DEBT",IF(Cases!F336="BEN","CRED","")))</f>
        <v>CRED</v>
      </c>
      <c r="U336" s="5" t="str">
        <f>IF(Cases!H336="N","Instrukciók","")</f>
        <v/>
      </c>
      <c r="V336" s="5" t="str">
        <f>IF(Cases!E336="I","URGP","")</f>
        <v>URGP</v>
      </c>
      <c r="W336" t="str">
        <f>Cases!L336</f>
        <v>Közl-373-OpenApi Vállalati-KötelezettSzla FCY-FCY Bankon kívül utalás-Konverziós-Sürgős/AzonKonv-EgyediÁrf/NonSTP-KöltsVis Kedvezm</v>
      </c>
    </row>
    <row r="337" spans="1:23" x14ac:dyDescent="0.3">
      <c r="A337" t="str">
        <f>CONCATENATE(IF(B337="EB",CONCATENATE(IF(Cases!B337&lt;&gt;"7","EBNG","EBNL"),TEXT(Refszámok!$B$1+ROW()-2,"000000000000")),""),IF(B337="EL",CONCATENATE("E",TEXT(Refszámok!$B$2+ROW()-2,"0000000000"),"00001"),""),IF(B337="OA",CONCATENATE("EBNGOA",TEXT(Refszámok!$B$3+ROW()-2,"0000000000")),""))</f>
        <v>EBNGOA0000101336</v>
      </c>
      <c r="B337" t="str">
        <f>CONCATENATE(IF(Cases!B337="E","EL",""),IF(Cases!B337="B","EB",""),IF(Cases!B337="Q","EB",""),IF(Cases!B337="7","EB",""),IF(Cases!B337="Z","OA",""),IF(Cases!B337="3","OA",""))</f>
        <v>OA</v>
      </c>
      <c r="C337" t="str">
        <f t="shared" si="25"/>
        <v>EBNGOA0000101336</v>
      </c>
      <c r="D337" t="str">
        <f>IF(Cases!K337="Y","2018-11-10","")</f>
        <v/>
      </c>
      <c r="E337" s="5" t="str">
        <f>IF(Cases!C337="Q","BANKKÁRTYA ELSZ",IF(OR(Cases!C337="A",Cases!C337="E",Cases!C337="B",Cases!C337="K",Cases!C337="M"),CONCATENATE(IF(B337="EB",Accounts!B$7,""),IF(B337="EL",Accounts!B$8,""),IF(AND(B337="OA",Cases!B337="3"),Accounts!B$8,""),IF(AND(B337="OA",Cases!B337="Z"),Accounts!B$7,"")),CONCATENATE(IF(B337="EB",Accounts!B$9,""),IF(B337="EL",Accounts!B$10,""),IF(AND(B337="OA",Cases!B337="3"),Accounts!B$10,""),IF(AND(B337="OA",Cases!B337="Z"),Accounts!B$9,""))))</f>
        <v>Electra számlatípus-művelettípus EUR</v>
      </c>
      <c r="F337" s="5" t="str">
        <f>IF(Cases!C337="Q","0983731042101",IF(OR(Cases!C337="A",Cases!C337="E",Cases!C337="B",Cases!C337="K",Cases!C337="M"),CONCATENATE(IF(B337="EB",Accounts!C$7,""),IF(B337="EL",Accounts!C$8,""),IF(AND(B337="OA",Cases!B337="3"),Accounts!C$8,""),IF(AND(B337="OA",Cases!B337="Z"),Accounts!C$7,"")),CONCATENATE(IF(B337="EB",Accounts!C$9,""),IF(B337="EL",Accounts!C$10,""),IF(AND(B337="OA",Cases!B337="3"),Accounts!C$10,""),IF(AND(B337="OA",Cases!B337="Z"),Accounts!C$9,""))))</f>
        <v>00021018F0119</v>
      </c>
      <c r="G337" t="s">
        <v>17</v>
      </c>
      <c r="H337" s="5" t="str">
        <f t="shared" si="26"/>
        <v>Electra számlatípus-művelettípus EUR</v>
      </c>
      <c r="I337" t="s">
        <v>18</v>
      </c>
      <c r="J337" t="str">
        <f t="shared" si="27"/>
        <v>EBNGOA0000101336</v>
      </c>
      <c r="K337" t="str">
        <f t="shared" si="28"/>
        <v>EBNGOA0000101336</v>
      </c>
      <c r="L337" s="2" t="s">
        <v>22</v>
      </c>
      <c r="M337" s="2" t="str">
        <f>IF(OR(Cases!C337="A",Cases!C337="C",Cases!C337="G",Cases!C337="J",Cases!C337="O"),"DV","DA")</f>
        <v>DA</v>
      </c>
      <c r="N337" t="s">
        <v>1207</v>
      </c>
      <c r="O337" t="str">
        <f>IF(OR(Cases!C337="A",Cases!C337="B",Cases!C337="C",Cases!C337="E",Cases!C337="F",Cases!C337="I",Cases!C337="J",Cases!C337="K",Cases!C337="L",Cases!C337="Q"),"EUR","HUF")</f>
        <v>EUR</v>
      </c>
      <c r="P337" s="5" t="str">
        <f t="shared" si="29"/>
        <v>1.3</v>
      </c>
      <c r="Q337" t="str">
        <f>IF(Cases!I337="Y","INTC","")</f>
        <v/>
      </c>
      <c r="R337" t="str">
        <f>IF(OR(Cases!C337="K",Cases!C337="L"),IF(M337="DA",Accounts!B$1,CONCATENATE(
IF(B337="EB",Accounts!D$1,""
),IF(B337="EL",Accounts!F$1,""
),IF(AND(B337="OA",Cases!B337="3"),Accounts!F$1,""
),IF(AND(B337="OA",Cases!B337="Z"),Accounts!D$1,""
)
)
),IF(OR(Cases!C337="B",Cases!C337="I",Cases!C337="O",Cases!C337="J",Cases!C337="H"),IF(M337="DA",Accounts!B$4,CONCATENATE(
IF(B337="EB",Accounts!D$4,""
),IF(B337="EL",Accounts!F$4,""
),IF(AND(B337="OA",Cases!B337="3"),Accounts!F$4,""
),IF(AND(B337="OA",Cases!B337="Z"),Accounts!D$4,""
)
)
),IF(OR(Cases!C337="D",Cases!C337="G",Cases!C337="O",Cases!C337="H",Cases!C337="M",AND(Cases!D337="I",Cases!C337="C"),AND(Cases!D337="I",Cases!C337="F")),IF(M337="DA",Accounts!B$3,CONCATENATE(
IF(B337="EB",Accounts!D$3,""
),IF(B337="EL",Accounts!F$3,""
),IF(AND(B337="OA",Cases!B337="3"),Accounts!F$3,""
),IF(AND(B337="OA",Cases!B337="Z"),Accounts!D$3,""
)
)
),IF(M337="DA",Accounts!B$12,CONCATENATE(
IF(B337="EB",Accounts!D$12,""
),IF(B337="EL",Accounts!F$12,""
),IF(AND(B337="OA",Cases!B337="3"),Accounts!F$12,""
),IF(AND(B337="OA",Cases!B337="Z"),Accounts!D$12,""
)
)
)
)
))</f>
        <v>Bank kívüli Kedvezm.</v>
      </c>
      <c r="S337" t="str">
        <f>IF(OR(Cases!C337="K",Cases!C337="L"),IF(M337="DA",Accounts!C$1,CONCATENATE(
   IF(B337="EB",Accounts!E$1,""
   ),IF(B337="EL",Accounts!G$1,""
   ),IF(AND(B337="OA",Cases!B337="3"),Accounts!G$1,""
   ),IF(AND(B337="OA",Cases!B337="Z"),Accounts!E$1,""
   )
  )
 ),IF(OR(Cases!C337="B",Cases!C337="I",Cases!C337="O",Cases!C337="J",Cases!C337="H"),IF(M337="DA",Accounts!C$4,CONCATENATE(
   IF(B337="EB",Accounts!E$4,""
   ),IF(B337="EL",Accounts!G$4,""
   ),IF(AND(B337="OA",Cases!B337="3"),Accounts!G$4,""
   ),IF(AND(B337="OA",Cases!B337="Z"),Accounts!E$4,""
   )
  )
 ),IF(OR(Cases!C337="D",Cases!C337="G",Cases!C337="O",Cases!C337="H",Cases!C337="M",AND(Cases!D337="I",Cases!C337="C"),AND(Cases!D337="I",Cases!C337="F")),IF(M337="DA",Accounts!C$3,CONCATENATE(
   IF(B337="EB",Accounts!E$3,""
   ),IF(B337="EL",Accounts!G$3,""
   ),IF(AND(B337="OA",Cases!B337="3"),Accounts!G$3,""
   ),IF(AND(B337="OA",Cases!B337="Z"),Accounts!E$3,""
   )
  )
 ),IF(M337="DA",Accounts!C$12,CONCATENATE(
   IF(B337="EB",Accounts!E$12,""
   ),IF(B337="EL",Accounts!G$12,""
   ),IF(AND(B337="OA",Cases!B337="3"),Accounts!G$12,""
   ),IF(AND(B337="OA",Cases!B337="Z"),Accounts!E$12,""
   )
  )
 )
)
))</f>
        <v>HU71117490082015982100000000</v>
      </c>
      <c r="T337" t="str">
        <f>IF(Cases!F337="SHA","SLEV",IF(Cases!F337="OUR","DEBT",IF(Cases!F337="BEN","CRED","")))</f>
        <v>SLEV</v>
      </c>
      <c r="U337" s="5" t="str">
        <f>IF(Cases!H337="N","Instrukciók","")</f>
        <v/>
      </c>
      <c r="V337" s="5" t="str">
        <f>IF(Cases!E337="I","URGP","")</f>
        <v>URGP</v>
      </c>
      <c r="W337" t="str">
        <f>Cases!L337</f>
        <v>Közl-39T-OpenApi Vállalati-KötelezettSzla FCY-FCY Bankon kívül utalás-Sürgős/AzonKonv-EgyediÁrf/NonSTP-KöltsVis Osztott</v>
      </c>
    </row>
    <row r="338" spans="1:23" x14ac:dyDescent="0.3">
      <c r="A338" t="str">
        <f>CONCATENATE(IF(B338="EB",CONCATENATE(IF(Cases!B338&lt;&gt;"7","EBNG","EBNL"),TEXT(Refszámok!$B$1+ROW()-2,"000000000000")),""),IF(B338="EL",CONCATENATE("E",TEXT(Refszámok!$B$2+ROW()-2,"0000000000"),"00001"),""),IF(B338="OA",CONCATENATE("EBNGOA",TEXT(Refszámok!$B$3+ROW()-2,"0000000000")),""))</f>
        <v>EBNGOA0000101337</v>
      </c>
      <c r="B338" t="str">
        <f>CONCATENATE(IF(Cases!B338="E","EL",""),IF(Cases!B338="B","EB",""),IF(Cases!B338="Q","EB",""),IF(Cases!B338="7","EB",""),IF(Cases!B338="Z","OA",""),IF(Cases!B338="3","OA",""))</f>
        <v>OA</v>
      </c>
      <c r="C338" t="str">
        <f t="shared" si="25"/>
        <v>EBNGOA0000101337</v>
      </c>
      <c r="D338" t="str">
        <f>IF(Cases!K338="Y","2018-11-10","")</f>
        <v/>
      </c>
      <c r="E338" s="5" t="str">
        <f>IF(Cases!C338="Q","BANKKÁRTYA ELSZ",IF(OR(Cases!C338="A",Cases!C338="E",Cases!C338="B",Cases!C338="K",Cases!C338="M"),CONCATENATE(IF(B338="EB",Accounts!B$7,""),IF(B338="EL",Accounts!B$8,""),IF(AND(B338="OA",Cases!B338="3"),Accounts!B$8,""),IF(AND(B338="OA",Cases!B338="Z"),Accounts!B$7,"")),CONCATENATE(IF(B338="EB",Accounts!B$9,""),IF(B338="EL",Accounts!B$10,""),IF(AND(B338="OA",Cases!B338="3"),Accounts!B$10,""),IF(AND(B338="OA",Cases!B338="Z"),Accounts!B$9,""))))</f>
        <v>Electra számlatípus-művelettípus EUR</v>
      </c>
      <c r="F338" s="5" t="str">
        <f>IF(Cases!C338="Q","0983731042101",IF(OR(Cases!C338="A",Cases!C338="E",Cases!C338="B",Cases!C338="K",Cases!C338="M"),CONCATENATE(IF(B338="EB",Accounts!C$7,""),IF(B338="EL",Accounts!C$8,""),IF(AND(B338="OA",Cases!B338="3"),Accounts!C$8,""),IF(AND(B338="OA",Cases!B338="Z"),Accounts!C$7,"")),CONCATENATE(IF(B338="EB",Accounts!C$9,""),IF(B338="EL",Accounts!C$10,""),IF(AND(B338="OA",Cases!B338="3"),Accounts!C$10,""),IF(AND(B338="OA",Cases!B338="Z"),Accounts!C$9,""))))</f>
        <v>00021018F0119</v>
      </c>
      <c r="G338" t="s">
        <v>17</v>
      </c>
      <c r="H338" s="5" t="str">
        <f t="shared" si="26"/>
        <v>Electra számlatípus-művelettípus EUR</v>
      </c>
      <c r="I338" t="s">
        <v>18</v>
      </c>
      <c r="J338" t="str">
        <f t="shared" si="27"/>
        <v>EBNGOA0000101337</v>
      </c>
      <c r="K338" t="str">
        <f t="shared" si="28"/>
        <v>EBNGOA0000101337</v>
      </c>
      <c r="L338" s="2" t="s">
        <v>22</v>
      </c>
      <c r="M338" s="2" t="str">
        <f>IF(OR(Cases!C338="A",Cases!C338="C",Cases!C338="G",Cases!C338="J",Cases!C338="O"),"DV","DA")</f>
        <v>DA</v>
      </c>
      <c r="N338" t="s">
        <v>1207</v>
      </c>
      <c r="O338" t="str">
        <f>IF(OR(Cases!C338="A",Cases!C338="B",Cases!C338="C",Cases!C338="E",Cases!C338="F",Cases!C338="I",Cases!C338="J",Cases!C338="K",Cases!C338="L",Cases!C338="Q"),"EUR","HUF")</f>
        <v>EUR</v>
      </c>
      <c r="P338" s="5" t="str">
        <f t="shared" si="29"/>
        <v>1.3</v>
      </c>
      <c r="Q338" t="str">
        <f>IF(Cases!I338="Y","INTC","")</f>
        <v/>
      </c>
      <c r="R338" t="str">
        <f>IF(OR(Cases!C338="K",Cases!C338="L"),IF(M338="DA",Accounts!B$1,CONCATENATE(
IF(B338="EB",Accounts!D$1,""
),IF(B338="EL",Accounts!F$1,""
),IF(AND(B338="OA",Cases!B338="3"),Accounts!F$1,""
),IF(AND(B338="OA",Cases!B338="Z"),Accounts!D$1,""
)
)
),IF(OR(Cases!C338="B",Cases!C338="I",Cases!C338="O",Cases!C338="J",Cases!C338="H"),IF(M338="DA",Accounts!B$4,CONCATENATE(
IF(B338="EB",Accounts!D$4,""
),IF(B338="EL",Accounts!F$4,""
),IF(AND(B338="OA",Cases!B338="3"),Accounts!F$4,""
),IF(AND(B338="OA",Cases!B338="Z"),Accounts!D$4,""
)
)
),IF(OR(Cases!C338="D",Cases!C338="G",Cases!C338="O",Cases!C338="H",Cases!C338="M",AND(Cases!D338="I",Cases!C338="C"),AND(Cases!D338="I",Cases!C338="F")),IF(M338="DA",Accounts!B$3,CONCATENATE(
IF(B338="EB",Accounts!D$3,""
),IF(B338="EL",Accounts!F$3,""
),IF(AND(B338="OA",Cases!B338="3"),Accounts!F$3,""
),IF(AND(B338="OA",Cases!B338="Z"),Accounts!D$3,""
)
)
),IF(M338="DA",Accounts!B$12,CONCATENATE(
IF(B338="EB",Accounts!D$12,""
),IF(B338="EL",Accounts!F$12,""
),IF(AND(B338="OA",Cases!B338="3"),Accounts!F$12,""
),IF(AND(B338="OA",Cases!B338="Z"),Accounts!D$12,""
)
)
)
)
))</f>
        <v>Bank kívüli Kedvezm.</v>
      </c>
      <c r="S338" t="str">
        <f>IF(OR(Cases!C338="K",Cases!C338="L"),IF(M338="DA",Accounts!C$1,CONCATENATE(
   IF(B338="EB",Accounts!E$1,""
   ),IF(B338="EL",Accounts!G$1,""
   ),IF(AND(B338="OA",Cases!B338="3"),Accounts!G$1,""
   ),IF(AND(B338="OA",Cases!B338="Z"),Accounts!E$1,""
   )
  )
 ),IF(OR(Cases!C338="B",Cases!C338="I",Cases!C338="O",Cases!C338="J",Cases!C338="H"),IF(M338="DA",Accounts!C$4,CONCATENATE(
   IF(B338="EB",Accounts!E$4,""
   ),IF(B338="EL",Accounts!G$4,""
   ),IF(AND(B338="OA",Cases!B338="3"),Accounts!G$4,""
   ),IF(AND(B338="OA",Cases!B338="Z"),Accounts!E$4,""
   )
  )
 ),IF(OR(Cases!C338="D",Cases!C338="G",Cases!C338="O",Cases!C338="H",Cases!C338="M",AND(Cases!D338="I",Cases!C338="C"),AND(Cases!D338="I",Cases!C338="F")),IF(M338="DA",Accounts!C$3,CONCATENATE(
   IF(B338="EB",Accounts!E$3,""
   ),IF(B338="EL",Accounts!G$3,""
   ),IF(AND(B338="OA",Cases!B338="3"),Accounts!G$3,""
   ),IF(AND(B338="OA",Cases!B338="Z"),Accounts!E$3,""
   )
  )
 ),IF(M338="DA",Accounts!C$12,CONCATENATE(
   IF(B338="EB",Accounts!E$12,""
   ),IF(B338="EL",Accounts!G$12,""
   ),IF(AND(B338="OA",Cases!B338="3"),Accounts!G$12,""
   ),IF(AND(B338="OA",Cases!B338="Z"),Accounts!E$12,""
   )
  )
 )
)
))</f>
        <v>HU71117490082015982100000000</v>
      </c>
      <c r="T338" t="str">
        <f>IF(Cases!F338="SHA","SLEV",IF(Cases!F338="OUR","DEBT",IF(Cases!F338="BEN","CRED","")))</f>
        <v>DEBT</v>
      </c>
      <c r="U338" s="5" t="str">
        <f>IF(Cases!H338="N","Instrukciók","")</f>
        <v/>
      </c>
      <c r="V338" s="5" t="str">
        <f>IF(Cases!E338="I","URGP","")</f>
        <v>URGP</v>
      </c>
      <c r="W338" t="str">
        <f>Cases!L338</f>
        <v>Közl-39U-OpenApi Vállalati-KötelezettSzla FCY-FCY Bankon kívül utalás-Sürgős/AzonKonv-EgyediÁrf/NonSTP-KöltsVis Indító</v>
      </c>
    </row>
    <row r="339" spans="1:23" x14ac:dyDescent="0.3">
      <c r="A339" t="str">
        <f>CONCATENATE(IF(B339="EB",CONCATENATE(IF(Cases!B339&lt;&gt;"7","EBNG","EBNL"),TEXT(Refszámok!$B$1+ROW()-2,"000000000000")),""),IF(B339="EL",CONCATENATE("E",TEXT(Refszámok!$B$2+ROW()-2,"0000000000"),"00001"),""),IF(B339="OA",CONCATENATE("EBNGOA",TEXT(Refszámok!$B$3+ROW()-2,"0000000000")),""))</f>
        <v>EBNGOA0000101338</v>
      </c>
      <c r="B339" t="str">
        <f>CONCATENATE(IF(Cases!B339="E","EL",""),IF(Cases!B339="B","EB",""),IF(Cases!B339="Q","EB",""),IF(Cases!B339="7","EB",""),IF(Cases!B339="Z","OA",""),IF(Cases!B339="3","OA",""))</f>
        <v>OA</v>
      </c>
      <c r="C339" t="str">
        <f t="shared" si="25"/>
        <v>EBNGOA0000101338</v>
      </c>
      <c r="D339" t="str">
        <f>IF(Cases!K339="Y","2018-11-10","")</f>
        <v/>
      </c>
      <c r="E339" s="5" t="str">
        <f>IF(Cases!C339="Q","BANKKÁRTYA ELSZ",IF(OR(Cases!C339="A",Cases!C339="E",Cases!C339="B",Cases!C339="K",Cases!C339="M"),CONCATENATE(IF(B339="EB",Accounts!B$7,""),IF(B339="EL",Accounts!B$8,""),IF(AND(B339="OA",Cases!B339="3"),Accounts!B$8,""),IF(AND(B339="OA",Cases!B339="Z"),Accounts!B$7,"")),CONCATENATE(IF(B339="EB",Accounts!B$9,""),IF(B339="EL",Accounts!B$10,""),IF(AND(B339="OA",Cases!B339="3"),Accounts!B$10,""),IF(AND(B339="OA",Cases!B339="Z"),Accounts!B$9,""))))</f>
        <v>Electra számlatípus-művelettípus EUR</v>
      </c>
      <c r="F339" s="5" t="str">
        <f>IF(Cases!C339="Q","0983731042101",IF(OR(Cases!C339="A",Cases!C339="E",Cases!C339="B",Cases!C339="K",Cases!C339="M"),CONCATENATE(IF(B339="EB",Accounts!C$7,""),IF(B339="EL",Accounts!C$8,""),IF(AND(B339="OA",Cases!B339="3"),Accounts!C$8,""),IF(AND(B339="OA",Cases!B339="Z"),Accounts!C$7,"")),CONCATENATE(IF(B339="EB",Accounts!C$9,""),IF(B339="EL",Accounts!C$10,""),IF(AND(B339="OA",Cases!B339="3"),Accounts!C$10,""),IF(AND(B339="OA",Cases!B339="Z"),Accounts!C$9,""))))</f>
        <v>00021018F0119</v>
      </c>
      <c r="G339" t="s">
        <v>17</v>
      </c>
      <c r="H339" s="5" t="str">
        <f t="shared" si="26"/>
        <v>Electra számlatípus-művelettípus EUR</v>
      </c>
      <c r="I339" t="s">
        <v>18</v>
      </c>
      <c r="J339" t="str">
        <f t="shared" si="27"/>
        <v>EBNGOA0000101338</v>
      </c>
      <c r="K339" t="str">
        <f t="shared" si="28"/>
        <v>EBNGOA0000101338</v>
      </c>
      <c r="L339" s="2" t="s">
        <v>22</v>
      </c>
      <c r="M339" s="2" t="str">
        <f>IF(OR(Cases!C339="A",Cases!C339="C",Cases!C339="G",Cases!C339="J",Cases!C339="O"),"DV","DA")</f>
        <v>DA</v>
      </c>
      <c r="N339" t="s">
        <v>1207</v>
      </c>
      <c r="O339" t="str">
        <f>IF(OR(Cases!C339="A",Cases!C339="B",Cases!C339="C",Cases!C339="E",Cases!C339="F",Cases!C339="I",Cases!C339="J",Cases!C339="K",Cases!C339="L",Cases!C339="Q"),"EUR","HUF")</f>
        <v>EUR</v>
      </c>
      <c r="P339" s="5" t="str">
        <f t="shared" si="29"/>
        <v>1.3</v>
      </c>
      <c r="Q339" t="str">
        <f>IF(Cases!I339="Y","INTC","")</f>
        <v/>
      </c>
      <c r="R339" t="str">
        <f>IF(OR(Cases!C339="K",Cases!C339="L"),IF(M339="DA",Accounts!B$1,CONCATENATE(
IF(B339="EB",Accounts!D$1,""
),IF(B339="EL",Accounts!F$1,""
),IF(AND(B339="OA",Cases!B339="3"),Accounts!F$1,""
),IF(AND(B339="OA",Cases!B339="Z"),Accounts!D$1,""
)
)
),IF(OR(Cases!C339="B",Cases!C339="I",Cases!C339="O",Cases!C339="J",Cases!C339="H"),IF(M339="DA",Accounts!B$4,CONCATENATE(
IF(B339="EB",Accounts!D$4,""
),IF(B339="EL",Accounts!F$4,""
),IF(AND(B339="OA",Cases!B339="3"),Accounts!F$4,""
),IF(AND(B339="OA",Cases!B339="Z"),Accounts!D$4,""
)
)
),IF(OR(Cases!C339="D",Cases!C339="G",Cases!C339="O",Cases!C339="H",Cases!C339="M",AND(Cases!D339="I",Cases!C339="C"),AND(Cases!D339="I",Cases!C339="F")),IF(M339="DA",Accounts!B$3,CONCATENATE(
IF(B339="EB",Accounts!D$3,""
),IF(B339="EL",Accounts!F$3,""
),IF(AND(B339="OA",Cases!B339="3"),Accounts!F$3,""
),IF(AND(B339="OA",Cases!B339="Z"),Accounts!D$3,""
)
)
),IF(M339="DA",Accounts!B$12,CONCATENATE(
IF(B339="EB",Accounts!D$12,""
),IF(B339="EL",Accounts!F$12,""
),IF(AND(B339="OA",Cases!B339="3"),Accounts!F$12,""
),IF(AND(B339="OA",Cases!B339="Z"),Accounts!D$12,""
)
)
)
)
))</f>
        <v>Bank kívüli Kedvezm.</v>
      </c>
      <c r="S339" t="str">
        <f>IF(OR(Cases!C339="K",Cases!C339="L"),IF(M339="DA",Accounts!C$1,CONCATENATE(
   IF(B339="EB",Accounts!E$1,""
   ),IF(B339="EL",Accounts!G$1,""
   ),IF(AND(B339="OA",Cases!B339="3"),Accounts!G$1,""
   ),IF(AND(B339="OA",Cases!B339="Z"),Accounts!E$1,""
   )
  )
 ),IF(OR(Cases!C339="B",Cases!C339="I",Cases!C339="O",Cases!C339="J",Cases!C339="H"),IF(M339="DA",Accounts!C$4,CONCATENATE(
   IF(B339="EB",Accounts!E$4,""
   ),IF(B339="EL",Accounts!G$4,""
   ),IF(AND(B339="OA",Cases!B339="3"),Accounts!G$4,""
   ),IF(AND(B339="OA",Cases!B339="Z"),Accounts!E$4,""
   )
  )
 ),IF(OR(Cases!C339="D",Cases!C339="G",Cases!C339="O",Cases!C339="H",Cases!C339="M",AND(Cases!D339="I",Cases!C339="C"),AND(Cases!D339="I",Cases!C339="F")),IF(M339="DA",Accounts!C$3,CONCATENATE(
   IF(B339="EB",Accounts!E$3,""
   ),IF(B339="EL",Accounts!G$3,""
   ),IF(AND(B339="OA",Cases!B339="3"),Accounts!G$3,""
   ),IF(AND(B339="OA",Cases!B339="Z"),Accounts!E$3,""
   )
  )
 ),IF(M339="DA",Accounts!C$12,CONCATENATE(
   IF(B339="EB",Accounts!E$12,""
   ),IF(B339="EL",Accounts!G$12,""
   ),IF(AND(B339="OA",Cases!B339="3"),Accounts!G$12,""
   ),IF(AND(B339="OA",Cases!B339="Z"),Accounts!E$12,""
   )
  )
 )
)
))</f>
        <v>HU71117490082015982100000000</v>
      </c>
      <c r="T339" t="str">
        <f>IF(Cases!F339="SHA","SLEV",IF(Cases!F339="OUR","DEBT",IF(Cases!F339="BEN","CRED","")))</f>
        <v>CRED</v>
      </c>
      <c r="U339" s="5" t="str">
        <f>IF(Cases!H339="N","Instrukciók","")</f>
        <v/>
      </c>
      <c r="V339" s="5" t="str">
        <f>IF(Cases!E339="I","URGP","")</f>
        <v>URGP</v>
      </c>
      <c r="W339" t="str">
        <f>Cases!L339</f>
        <v>Közl-39V-OpenApi Vállalati-KötelezettSzla FCY-FCY Bankon kívül utalás-Sürgős/AzonKonv-EgyediÁrf/NonSTP-KöltsVis Kedvezm</v>
      </c>
    </row>
    <row r="340" spans="1:23" x14ac:dyDescent="0.3">
      <c r="A340" t="str">
        <f>CONCATENATE(IF(B340="EB",CONCATENATE(IF(Cases!B340&lt;&gt;"7","EBNG","EBNL"),TEXT(Refszámok!$B$1+ROW()-2,"000000000000")),""),IF(B340="EL",CONCATENATE("E",TEXT(Refszámok!$B$2+ROW()-2,"0000000000"),"00001"),""),IF(B340="OA",CONCATENATE("EBNGOA",TEXT(Refszámok!$B$3+ROW()-2,"0000000000")),""))</f>
        <v>EBNGOA0000101339</v>
      </c>
      <c r="B340" t="str">
        <f>CONCATENATE(IF(Cases!B340="E","EL",""),IF(Cases!B340="B","EB",""),IF(Cases!B340="Q","EB",""),IF(Cases!B340="7","EB",""),IF(Cases!B340="Z","OA",""),IF(Cases!B340="3","OA",""))</f>
        <v>OA</v>
      </c>
      <c r="C340" t="str">
        <f t="shared" si="25"/>
        <v>EBNGOA0000101339</v>
      </c>
      <c r="D340" t="str">
        <f>IF(Cases!K340="Y","2018-11-10","")</f>
        <v/>
      </c>
      <c r="E340" s="5" t="str">
        <f>IF(Cases!C340="Q","BANKKÁRTYA ELSZ",IF(OR(Cases!C340="A",Cases!C340="E",Cases!C340="B",Cases!C340="K",Cases!C340="M"),CONCATENATE(IF(B340="EB",Accounts!B$7,""),IF(B340="EL",Accounts!B$8,""),IF(AND(B340="OA",Cases!B340="3"),Accounts!B$8,""),IF(AND(B340="OA",Cases!B340="Z"),Accounts!B$7,"")),CONCATENATE(IF(B340="EB",Accounts!B$9,""),IF(B340="EL",Accounts!B$10,""),IF(AND(B340="OA",Cases!B340="3"),Accounts!B$10,""),IF(AND(B340="OA",Cases!B340="Z"),Accounts!B$9,""))))</f>
        <v>Electra számlatípus-művelettípus EUR</v>
      </c>
      <c r="F340" s="5" t="str">
        <f>IF(Cases!C340="Q","0983731042101",IF(OR(Cases!C340="A",Cases!C340="E",Cases!C340="B",Cases!C340="K",Cases!C340="M"),CONCATENATE(IF(B340="EB",Accounts!C$7,""),IF(B340="EL",Accounts!C$8,""),IF(AND(B340="OA",Cases!B340="3"),Accounts!C$8,""),IF(AND(B340="OA",Cases!B340="Z"),Accounts!C$7,"")),CONCATENATE(IF(B340="EB",Accounts!C$9,""),IF(B340="EL",Accounts!C$10,""),IF(AND(B340="OA",Cases!B340="3"),Accounts!C$10,""),IF(AND(B340="OA",Cases!B340="Z"),Accounts!C$9,""))))</f>
        <v>00021018F0119</v>
      </c>
      <c r="G340" t="s">
        <v>17</v>
      </c>
      <c r="H340" s="5" t="str">
        <f t="shared" si="26"/>
        <v>Electra számlatípus-művelettípus EUR</v>
      </c>
      <c r="I340" t="s">
        <v>18</v>
      </c>
      <c r="J340" t="str">
        <f t="shared" si="27"/>
        <v>EBNGOA0000101339</v>
      </c>
      <c r="K340" t="str">
        <f t="shared" si="28"/>
        <v>EBNGOA0000101339</v>
      </c>
      <c r="L340" s="2" t="s">
        <v>22</v>
      </c>
      <c r="M340" s="2" t="str">
        <f>IF(OR(Cases!C340="A",Cases!C340="C",Cases!C340="G",Cases!C340="J",Cases!C340="O"),"DV","DA")</f>
        <v>DA</v>
      </c>
      <c r="N340" t="s">
        <v>1207</v>
      </c>
      <c r="O340" t="str">
        <f>IF(OR(Cases!C340="A",Cases!C340="B",Cases!C340="C",Cases!C340="E",Cases!C340="F",Cases!C340="I",Cases!C340="J",Cases!C340="K",Cases!C340="L",Cases!C340="Q"),"EUR","HUF")</f>
        <v>EUR</v>
      </c>
      <c r="P340" s="5" t="str">
        <f t="shared" si="29"/>
        <v>1.3</v>
      </c>
      <c r="Q340" t="str">
        <f>IF(Cases!I340="Y","INTC","")</f>
        <v/>
      </c>
      <c r="R340" t="str">
        <f>IF(OR(Cases!C340="K",Cases!C340="L"),IF(M340="DA",Accounts!B$1,CONCATENATE(
IF(B340="EB",Accounts!D$1,""
),IF(B340="EL",Accounts!F$1,""
),IF(AND(B340="OA",Cases!B340="3"),Accounts!F$1,""
),IF(AND(B340="OA",Cases!B340="Z"),Accounts!D$1,""
)
)
),IF(OR(Cases!C340="B",Cases!C340="I",Cases!C340="O",Cases!C340="J",Cases!C340="H"),IF(M340="DA",Accounts!B$4,CONCATENATE(
IF(B340="EB",Accounts!D$4,""
),IF(B340="EL",Accounts!F$4,""
),IF(AND(B340="OA",Cases!B340="3"),Accounts!F$4,""
),IF(AND(B340="OA",Cases!B340="Z"),Accounts!D$4,""
)
)
),IF(OR(Cases!C340="D",Cases!C340="G",Cases!C340="O",Cases!C340="H",Cases!C340="M",AND(Cases!D340="I",Cases!C340="C"),AND(Cases!D340="I",Cases!C340="F")),IF(M340="DA",Accounts!B$3,CONCATENATE(
IF(B340="EB",Accounts!D$3,""
),IF(B340="EL",Accounts!F$3,""
),IF(AND(B340="OA",Cases!B340="3"),Accounts!F$3,""
),IF(AND(B340="OA",Cases!B340="Z"),Accounts!D$3,""
)
)
),IF(M340="DA",Accounts!B$12,CONCATENATE(
IF(B340="EB",Accounts!D$12,""
),IF(B340="EL",Accounts!F$12,""
),IF(AND(B340="OA",Cases!B340="3"),Accounts!F$12,""
),IF(AND(B340="OA",Cases!B340="Z"),Accounts!D$12,""
)
)
)
)
))</f>
        <v>Bank kívüli Kedvezm.</v>
      </c>
      <c r="S340" t="str">
        <f>IF(OR(Cases!C340="K",Cases!C340="L"),IF(M340="DA",Accounts!C$1,CONCATENATE(
   IF(B340="EB",Accounts!E$1,""
   ),IF(B340="EL",Accounts!G$1,""
   ),IF(AND(B340="OA",Cases!B340="3"),Accounts!G$1,""
   ),IF(AND(B340="OA",Cases!B340="Z"),Accounts!E$1,""
   )
  )
 ),IF(OR(Cases!C340="B",Cases!C340="I",Cases!C340="O",Cases!C340="J",Cases!C340="H"),IF(M340="DA",Accounts!C$4,CONCATENATE(
   IF(B340="EB",Accounts!E$4,""
   ),IF(B340="EL",Accounts!G$4,""
   ),IF(AND(B340="OA",Cases!B340="3"),Accounts!G$4,""
   ),IF(AND(B340="OA",Cases!B340="Z"),Accounts!E$4,""
   )
  )
 ),IF(OR(Cases!C340="D",Cases!C340="G",Cases!C340="O",Cases!C340="H",Cases!C340="M",AND(Cases!D340="I",Cases!C340="C"),AND(Cases!D340="I",Cases!C340="F")),IF(M340="DA",Accounts!C$3,CONCATENATE(
   IF(B340="EB",Accounts!E$3,""
   ),IF(B340="EL",Accounts!G$3,""
   ),IF(AND(B340="OA",Cases!B340="3"),Accounts!G$3,""
   ),IF(AND(B340="OA",Cases!B340="Z"),Accounts!E$3,""
   )
  )
 ),IF(M340="DA",Accounts!C$12,CONCATENATE(
   IF(B340="EB",Accounts!E$12,""
   ),IF(B340="EL",Accounts!G$12,""
   ),IF(AND(B340="OA",Cases!B340="3"),Accounts!G$12,""
   ),IF(AND(B340="OA",Cases!B340="Z"),Accounts!E$12,""
   )
  )
 )
)
))</f>
        <v>HU71117490082015982100000000</v>
      </c>
      <c r="T340" t="str">
        <f>IF(Cases!F340="SHA","SLEV",IF(Cases!F340="OUR","DEBT",IF(Cases!F340="BEN","CRED","")))</f>
        <v>SLEV</v>
      </c>
      <c r="U340" s="5" t="str">
        <f>IF(Cases!H340="N","Instrukciók","")</f>
        <v/>
      </c>
      <c r="V340" s="5" t="str">
        <f>IF(Cases!E340="I","URGP","")</f>
        <v/>
      </c>
      <c r="W340" t="str">
        <f>Cases!L340</f>
        <v>Közl-392-OpenApi Vállalati-KötelezettSzla FCY-FCY Bankon kívül utalás-EgyediÁrf/NonSTP-KöltsVis Osztott</v>
      </c>
    </row>
    <row r="341" spans="1:23" x14ac:dyDescent="0.3">
      <c r="A341" t="str">
        <f>CONCATENATE(IF(B341="EB",CONCATENATE(IF(Cases!B341&lt;&gt;"7","EBNG","EBNL"),TEXT(Refszámok!$B$1+ROW()-2,"000000000000")),""),IF(B341="EL",CONCATENATE("E",TEXT(Refszámok!$B$2+ROW()-2,"0000000000"),"00001"),""),IF(B341="OA",CONCATENATE("EBNGOA",TEXT(Refszámok!$B$3+ROW()-2,"0000000000")),""))</f>
        <v>EBNGOA0000101340</v>
      </c>
      <c r="B341" t="str">
        <f>CONCATENATE(IF(Cases!B341="E","EL",""),IF(Cases!B341="B","EB",""),IF(Cases!B341="Q","EB",""),IF(Cases!B341="7","EB",""),IF(Cases!B341="Z","OA",""),IF(Cases!B341="3","OA",""))</f>
        <v>OA</v>
      </c>
      <c r="C341" t="str">
        <f t="shared" si="25"/>
        <v>EBNGOA0000101340</v>
      </c>
      <c r="D341" t="str">
        <f>IF(Cases!K341="Y","2018-11-10","")</f>
        <v/>
      </c>
      <c r="E341" s="5" t="str">
        <f>IF(Cases!C341="Q","BANKKÁRTYA ELSZ",IF(OR(Cases!C341="A",Cases!C341="E",Cases!C341="B",Cases!C341="K",Cases!C341="M"),CONCATENATE(IF(B341="EB",Accounts!B$7,""),IF(B341="EL",Accounts!B$8,""),IF(AND(B341="OA",Cases!B341="3"),Accounts!B$8,""),IF(AND(B341="OA",Cases!B341="Z"),Accounts!B$7,"")),CONCATENATE(IF(B341="EB",Accounts!B$9,""),IF(B341="EL",Accounts!B$10,""),IF(AND(B341="OA",Cases!B341="3"),Accounts!B$10,""),IF(AND(B341="OA",Cases!B341="Z"),Accounts!B$9,""))))</f>
        <v>Electra számlatípus-művelettípus EUR</v>
      </c>
      <c r="F341" s="5" t="str">
        <f>IF(Cases!C341="Q","0983731042101",IF(OR(Cases!C341="A",Cases!C341="E",Cases!C341="B",Cases!C341="K",Cases!C341="M"),CONCATENATE(IF(B341="EB",Accounts!C$7,""),IF(B341="EL",Accounts!C$8,""),IF(AND(B341="OA",Cases!B341="3"),Accounts!C$8,""),IF(AND(B341="OA",Cases!B341="Z"),Accounts!C$7,"")),CONCATENATE(IF(B341="EB",Accounts!C$9,""),IF(B341="EL",Accounts!C$10,""),IF(AND(B341="OA",Cases!B341="3"),Accounts!C$10,""),IF(AND(B341="OA",Cases!B341="Z"),Accounts!C$9,""))))</f>
        <v>00021018F0119</v>
      </c>
      <c r="G341" t="s">
        <v>17</v>
      </c>
      <c r="H341" s="5" t="str">
        <f t="shared" si="26"/>
        <v>Electra számlatípus-művelettípus EUR</v>
      </c>
      <c r="I341" t="s">
        <v>18</v>
      </c>
      <c r="J341" t="str">
        <f t="shared" si="27"/>
        <v>EBNGOA0000101340</v>
      </c>
      <c r="K341" t="str">
        <f t="shared" si="28"/>
        <v>EBNGOA0000101340</v>
      </c>
      <c r="L341" s="2" t="s">
        <v>22</v>
      </c>
      <c r="M341" s="2" t="str">
        <f>IF(OR(Cases!C341="A",Cases!C341="C",Cases!C341="G",Cases!C341="J",Cases!C341="O"),"DV","DA")</f>
        <v>DA</v>
      </c>
      <c r="N341" t="s">
        <v>1207</v>
      </c>
      <c r="O341" t="str">
        <f>IF(OR(Cases!C341="A",Cases!C341="B",Cases!C341="C",Cases!C341="E",Cases!C341="F",Cases!C341="I",Cases!C341="J",Cases!C341="K",Cases!C341="L",Cases!C341="Q"),"EUR","HUF")</f>
        <v>EUR</v>
      </c>
      <c r="P341" s="5" t="str">
        <f t="shared" si="29"/>
        <v>1.3</v>
      </c>
      <c r="Q341" t="str">
        <f>IF(Cases!I341="Y","INTC","")</f>
        <v/>
      </c>
      <c r="R341" t="str">
        <f>IF(OR(Cases!C341="K",Cases!C341="L"),IF(M341="DA",Accounts!B$1,CONCATENATE(
IF(B341="EB",Accounts!D$1,""
),IF(B341="EL",Accounts!F$1,""
),IF(AND(B341="OA",Cases!B341="3"),Accounts!F$1,""
),IF(AND(B341="OA",Cases!B341="Z"),Accounts!D$1,""
)
)
),IF(OR(Cases!C341="B",Cases!C341="I",Cases!C341="O",Cases!C341="J",Cases!C341="H"),IF(M341="DA",Accounts!B$4,CONCATENATE(
IF(B341="EB",Accounts!D$4,""
),IF(B341="EL",Accounts!F$4,""
),IF(AND(B341="OA",Cases!B341="3"),Accounts!F$4,""
),IF(AND(B341="OA",Cases!B341="Z"),Accounts!D$4,""
)
)
),IF(OR(Cases!C341="D",Cases!C341="G",Cases!C341="O",Cases!C341="H",Cases!C341="M",AND(Cases!D341="I",Cases!C341="C"),AND(Cases!D341="I",Cases!C341="F")),IF(M341="DA",Accounts!B$3,CONCATENATE(
IF(B341="EB",Accounts!D$3,""
),IF(B341="EL",Accounts!F$3,""
),IF(AND(B341="OA",Cases!B341="3"),Accounts!F$3,""
),IF(AND(B341="OA",Cases!B341="Z"),Accounts!D$3,""
)
)
),IF(M341="DA",Accounts!B$12,CONCATENATE(
IF(B341="EB",Accounts!D$12,""
),IF(B341="EL",Accounts!F$12,""
),IF(AND(B341="OA",Cases!B341="3"),Accounts!F$12,""
),IF(AND(B341="OA",Cases!B341="Z"),Accounts!D$12,""
)
)
)
)
))</f>
        <v>Bank kívüli Kedvezm.</v>
      </c>
      <c r="S341" t="str">
        <f>IF(OR(Cases!C341="K",Cases!C341="L"),IF(M341="DA",Accounts!C$1,CONCATENATE(
   IF(B341="EB",Accounts!E$1,""
   ),IF(B341="EL",Accounts!G$1,""
   ),IF(AND(B341="OA",Cases!B341="3"),Accounts!G$1,""
   ),IF(AND(B341="OA",Cases!B341="Z"),Accounts!E$1,""
   )
  )
 ),IF(OR(Cases!C341="B",Cases!C341="I",Cases!C341="O",Cases!C341="J",Cases!C341="H"),IF(M341="DA",Accounts!C$4,CONCATENATE(
   IF(B341="EB",Accounts!E$4,""
   ),IF(B341="EL",Accounts!G$4,""
   ),IF(AND(B341="OA",Cases!B341="3"),Accounts!G$4,""
   ),IF(AND(B341="OA",Cases!B341="Z"),Accounts!E$4,""
   )
  )
 ),IF(OR(Cases!C341="D",Cases!C341="G",Cases!C341="O",Cases!C341="H",Cases!C341="M",AND(Cases!D341="I",Cases!C341="C"),AND(Cases!D341="I",Cases!C341="F")),IF(M341="DA",Accounts!C$3,CONCATENATE(
   IF(B341="EB",Accounts!E$3,""
   ),IF(B341="EL",Accounts!G$3,""
   ),IF(AND(B341="OA",Cases!B341="3"),Accounts!G$3,""
   ),IF(AND(B341="OA",Cases!B341="Z"),Accounts!E$3,""
   )
  )
 ),IF(M341="DA",Accounts!C$12,CONCATENATE(
   IF(B341="EB",Accounts!E$12,""
   ),IF(B341="EL",Accounts!G$12,""
   ),IF(AND(B341="OA",Cases!B341="3"),Accounts!G$12,""
   ),IF(AND(B341="OA",Cases!B341="Z"),Accounts!E$12,""
   )
  )
 )
)
))</f>
        <v>HU71117490082015982100000000</v>
      </c>
      <c r="T341" t="str">
        <f>IF(Cases!F341="SHA","SLEV",IF(Cases!F341="OUR","DEBT",IF(Cases!F341="BEN","CRED","")))</f>
        <v>DEBT</v>
      </c>
      <c r="U341" s="5" t="str">
        <f>IF(Cases!H341="N","Instrukciók","")</f>
        <v/>
      </c>
      <c r="V341" s="5" t="str">
        <f>IF(Cases!E341="I","URGP","")</f>
        <v/>
      </c>
      <c r="W341" t="str">
        <f>Cases!L341</f>
        <v>Közl-393-OpenApi Vállalati-KötelezettSzla FCY-FCY Bankon kívül utalás-EgyediÁrf/NonSTP-KöltsVis Indító</v>
      </c>
    </row>
    <row r="342" spans="1:23" x14ac:dyDescent="0.3">
      <c r="A342" t="str">
        <f>CONCATENATE(IF(B342="EB",CONCATENATE(IF(Cases!B342&lt;&gt;"7","EBNG","EBNL"),TEXT(Refszámok!$B$1+ROW()-2,"000000000000")),""),IF(B342="EL",CONCATENATE("E",TEXT(Refszámok!$B$2+ROW()-2,"0000000000"),"00001"),""),IF(B342="OA",CONCATENATE("EBNGOA",TEXT(Refszámok!$B$3+ROW()-2,"0000000000")),""))</f>
        <v>EBNGOA0000101341</v>
      </c>
      <c r="B342" t="str">
        <f>CONCATENATE(IF(Cases!B342="E","EL",""),IF(Cases!B342="B","EB",""),IF(Cases!B342="Q","EB",""),IF(Cases!B342="7","EB",""),IF(Cases!B342="Z","OA",""),IF(Cases!B342="3","OA",""))</f>
        <v>OA</v>
      </c>
      <c r="C342" t="str">
        <f t="shared" si="25"/>
        <v>EBNGOA0000101341</v>
      </c>
      <c r="D342" t="str">
        <f>IF(Cases!K342="Y","2018-11-10","")</f>
        <v/>
      </c>
      <c r="E342" s="5" t="str">
        <f>IF(Cases!C342="Q","BANKKÁRTYA ELSZ",IF(OR(Cases!C342="A",Cases!C342="E",Cases!C342="B",Cases!C342="K",Cases!C342="M"),CONCATENATE(IF(B342="EB",Accounts!B$7,""),IF(B342="EL",Accounts!B$8,""),IF(AND(B342="OA",Cases!B342="3"),Accounts!B$8,""),IF(AND(B342="OA",Cases!B342="Z"),Accounts!B$7,"")),CONCATENATE(IF(B342="EB",Accounts!B$9,""),IF(B342="EL",Accounts!B$10,""),IF(AND(B342="OA",Cases!B342="3"),Accounts!B$10,""),IF(AND(B342="OA",Cases!B342="Z"),Accounts!B$9,""))))</f>
        <v>Electra számlatípus-művelettípus EUR</v>
      </c>
      <c r="F342" s="5" t="str">
        <f>IF(Cases!C342="Q","0983731042101",IF(OR(Cases!C342="A",Cases!C342="E",Cases!C342="B",Cases!C342="K",Cases!C342="M"),CONCATENATE(IF(B342="EB",Accounts!C$7,""),IF(B342="EL",Accounts!C$8,""),IF(AND(B342="OA",Cases!B342="3"),Accounts!C$8,""),IF(AND(B342="OA",Cases!B342="Z"),Accounts!C$7,"")),CONCATENATE(IF(B342="EB",Accounts!C$9,""),IF(B342="EL",Accounts!C$10,""),IF(AND(B342="OA",Cases!B342="3"),Accounts!C$10,""),IF(AND(B342="OA",Cases!B342="Z"),Accounts!C$9,""))))</f>
        <v>00021018F0119</v>
      </c>
      <c r="G342" t="s">
        <v>17</v>
      </c>
      <c r="H342" s="5" t="str">
        <f t="shared" si="26"/>
        <v>Electra számlatípus-művelettípus EUR</v>
      </c>
      <c r="I342" t="s">
        <v>18</v>
      </c>
      <c r="J342" t="str">
        <f t="shared" si="27"/>
        <v>EBNGOA0000101341</v>
      </c>
      <c r="K342" t="str">
        <f t="shared" si="28"/>
        <v>EBNGOA0000101341</v>
      </c>
      <c r="L342" s="2" t="s">
        <v>22</v>
      </c>
      <c r="M342" s="2" t="str">
        <f>IF(OR(Cases!C342="A",Cases!C342="C",Cases!C342="G",Cases!C342="J",Cases!C342="O"),"DV","DA")</f>
        <v>DA</v>
      </c>
      <c r="N342" t="s">
        <v>1207</v>
      </c>
      <c r="O342" t="str">
        <f>IF(OR(Cases!C342="A",Cases!C342="B",Cases!C342="C",Cases!C342="E",Cases!C342="F",Cases!C342="I",Cases!C342="J",Cases!C342="K",Cases!C342="L",Cases!C342="Q"),"EUR","HUF")</f>
        <v>EUR</v>
      </c>
      <c r="P342" s="5" t="str">
        <f t="shared" si="29"/>
        <v>1.3</v>
      </c>
      <c r="Q342" t="str">
        <f>IF(Cases!I342="Y","INTC","")</f>
        <v/>
      </c>
      <c r="R342" t="str">
        <f>IF(OR(Cases!C342="K",Cases!C342="L"),IF(M342="DA",Accounts!B$1,CONCATENATE(
IF(B342="EB",Accounts!D$1,""
),IF(B342="EL",Accounts!F$1,""
),IF(AND(B342="OA",Cases!B342="3"),Accounts!F$1,""
),IF(AND(B342="OA",Cases!B342="Z"),Accounts!D$1,""
)
)
),IF(OR(Cases!C342="B",Cases!C342="I",Cases!C342="O",Cases!C342="J",Cases!C342="H"),IF(M342="DA",Accounts!B$4,CONCATENATE(
IF(B342="EB",Accounts!D$4,""
),IF(B342="EL",Accounts!F$4,""
),IF(AND(B342="OA",Cases!B342="3"),Accounts!F$4,""
),IF(AND(B342="OA",Cases!B342="Z"),Accounts!D$4,""
)
)
),IF(OR(Cases!C342="D",Cases!C342="G",Cases!C342="O",Cases!C342="H",Cases!C342="M",AND(Cases!D342="I",Cases!C342="C"),AND(Cases!D342="I",Cases!C342="F")),IF(M342="DA",Accounts!B$3,CONCATENATE(
IF(B342="EB",Accounts!D$3,""
),IF(B342="EL",Accounts!F$3,""
),IF(AND(B342="OA",Cases!B342="3"),Accounts!F$3,""
),IF(AND(B342="OA",Cases!B342="Z"),Accounts!D$3,""
)
)
),IF(M342="DA",Accounts!B$12,CONCATENATE(
IF(B342="EB",Accounts!D$12,""
),IF(B342="EL",Accounts!F$12,""
),IF(AND(B342="OA",Cases!B342="3"),Accounts!F$12,""
),IF(AND(B342="OA",Cases!B342="Z"),Accounts!D$12,""
)
)
)
)
))</f>
        <v>Bank kívüli Kedvezm.</v>
      </c>
      <c r="S342" t="str">
        <f>IF(OR(Cases!C342="K",Cases!C342="L"),IF(M342="DA",Accounts!C$1,CONCATENATE(
   IF(B342="EB",Accounts!E$1,""
   ),IF(B342="EL",Accounts!G$1,""
   ),IF(AND(B342="OA",Cases!B342="3"),Accounts!G$1,""
   ),IF(AND(B342="OA",Cases!B342="Z"),Accounts!E$1,""
   )
  )
 ),IF(OR(Cases!C342="B",Cases!C342="I",Cases!C342="O",Cases!C342="J",Cases!C342="H"),IF(M342="DA",Accounts!C$4,CONCATENATE(
   IF(B342="EB",Accounts!E$4,""
   ),IF(B342="EL",Accounts!G$4,""
   ),IF(AND(B342="OA",Cases!B342="3"),Accounts!G$4,""
   ),IF(AND(B342="OA",Cases!B342="Z"),Accounts!E$4,""
   )
  )
 ),IF(OR(Cases!C342="D",Cases!C342="G",Cases!C342="O",Cases!C342="H",Cases!C342="M",AND(Cases!D342="I",Cases!C342="C"),AND(Cases!D342="I",Cases!C342="F")),IF(M342="DA",Accounts!C$3,CONCATENATE(
   IF(B342="EB",Accounts!E$3,""
   ),IF(B342="EL",Accounts!G$3,""
   ),IF(AND(B342="OA",Cases!B342="3"),Accounts!G$3,""
   ),IF(AND(B342="OA",Cases!B342="Z"),Accounts!E$3,""
   )
  )
 ),IF(M342="DA",Accounts!C$12,CONCATENATE(
   IF(B342="EB",Accounts!E$12,""
   ),IF(B342="EL",Accounts!G$12,""
   ),IF(AND(B342="OA",Cases!B342="3"),Accounts!G$12,""
   ),IF(AND(B342="OA",Cases!B342="Z"),Accounts!E$12,""
   )
  )
 )
)
))</f>
        <v>HU71117490082015982100000000</v>
      </c>
      <c r="T342" t="str">
        <f>IF(Cases!F342="SHA","SLEV",IF(Cases!F342="OUR","DEBT",IF(Cases!F342="BEN","CRED","")))</f>
        <v>CRED</v>
      </c>
      <c r="U342" s="5" t="str">
        <f>IF(Cases!H342="N","Instrukciók","")</f>
        <v/>
      </c>
      <c r="V342" s="5" t="str">
        <f>IF(Cases!E342="I","URGP","")</f>
        <v/>
      </c>
      <c r="W342" t="str">
        <f>Cases!L342</f>
        <v>Közl-394-OpenApi Vállalati-KötelezettSzla FCY-FCY Bankon kívül utalás-EgyediÁrf/NonSTP-KöltsVis Kedvezm</v>
      </c>
    </row>
    <row r="343" spans="1:23" x14ac:dyDescent="0.3">
      <c r="A343" t="str">
        <f>CONCATENATE(IF(B343="EB",CONCATENATE(IF(Cases!B343&lt;&gt;"7","EBNG","EBNL"),TEXT(Refszámok!$B$1+ROW()-2,"000000000000")),""),IF(B343="EL",CONCATENATE("E",TEXT(Refszámok!$B$2+ROW()-2,"0000000000"),"00001"),""),IF(B343="OA",CONCATENATE("EBNGOA",TEXT(Refszámok!$B$3+ROW()-2,"0000000000")),""))</f>
        <v>EBNGOA0000101342</v>
      </c>
      <c r="B343" t="str">
        <f>CONCATENATE(IF(Cases!B343="E","EL",""),IF(Cases!B343="B","EB",""),IF(Cases!B343="Q","EB",""),IF(Cases!B343="7","EB",""),IF(Cases!B343="Z","OA",""),IF(Cases!B343="3","OA",""))</f>
        <v>OA</v>
      </c>
      <c r="C343" t="str">
        <f t="shared" si="25"/>
        <v>EBNGOA0000101342</v>
      </c>
      <c r="D343" t="str">
        <f>IF(Cases!K343="Y","2018-11-10","")</f>
        <v/>
      </c>
      <c r="E343" s="5" t="str">
        <f>IF(Cases!C343="Q","BANKKÁRTYA ELSZ",IF(OR(Cases!C343="A",Cases!C343="E",Cases!C343="B",Cases!C343="K",Cases!C343="M"),CONCATENATE(IF(B343="EB",Accounts!B$7,""),IF(B343="EL",Accounts!B$8,""),IF(AND(B343="OA",Cases!B343="3"),Accounts!B$8,""),IF(AND(B343="OA",Cases!B343="Z"),Accounts!B$7,"")),CONCATENATE(IF(B343="EB",Accounts!B$9,""),IF(B343="EL",Accounts!B$10,""),IF(AND(B343="OA",Cases!B343="3"),Accounts!B$10,""),IF(AND(B343="OA",Cases!B343="Z"),Accounts!B$9,""))))</f>
        <v>Electra számlatípus-művelettípus EUR</v>
      </c>
      <c r="F343" s="5" t="str">
        <f>IF(Cases!C343="Q","0983731042101",IF(OR(Cases!C343="A",Cases!C343="E",Cases!C343="B",Cases!C343="K",Cases!C343="M"),CONCATENATE(IF(B343="EB",Accounts!C$7,""),IF(B343="EL",Accounts!C$8,""),IF(AND(B343="OA",Cases!B343="3"),Accounts!C$8,""),IF(AND(B343="OA",Cases!B343="Z"),Accounts!C$7,"")),CONCATENATE(IF(B343="EB",Accounts!C$9,""),IF(B343="EL",Accounts!C$10,""),IF(AND(B343="OA",Cases!B343="3"),Accounts!C$10,""),IF(AND(B343="OA",Cases!B343="Z"),Accounts!C$9,""))))</f>
        <v>00021018F0119</v>
      </c>
      <c r="G343" t="s">
        <v>17</v>
      </c>
      <c r="H343" s="5" t="str">
        <f t="shared" si="26"/>
        <v>Electra számlatípus-művelettípus EUR</v>
      </c>
      <c r="I343" t="s">
        <v>18</v>
      </c>
      <c r="J343" t="str">
        <f t="shared" si="27"/>
        <v>EBNGOA0000101342</v>
      </c>
      <c r="K343" t="str">
        <f t="shared" si="28"/>
        <v>EBNGOA0000101342</v>
      </c>
      <c r="L343" s="2" t="s">
        <v>22</v>
      </c>
      <c r="M343" s="2" t="str">
        <f>IF(OR(Cases!C343="A",Cases!C343="C",Cases!C343="G",Cases!C343="J",Cases!C343="O"),"DV","DA")</f>
        <v>DA</v>
      </c>
      <c r="N343" t="s">
        <v>1207</v>
      </c>
      <c r="O343" t="str">
        <f>IF(OR(Cases!C343="A",Cases!C343="B",Cases!C343="C",Cases!C343="E",Cases!C343="F",Cases!C343="I",Cases!C343="J",Cases!C343="K",Cases!C343="L",Cases!C343="Q"),"EUR","HUF")</f>
        <v>EUR</v>
      </c>
      <c r="P343" s="5" t="str">
        <f t="shared" si="29"/>
        <v>1.3</v>
      </c>
      <c r="Q343" t="str">
        <f>IF(Cases!I343="Y","INTC","")</f>
        <v>INTC</v>
      </c>
      <c r="R343" t="str">
        <f>IF(OR(Cases!C343="K",Cases!C343="L"),IF(M343="DA",Accounts!B$1,CONCATENATE(
IF(B343="EB",Accounts!D$1,""
),IF(B343="EL",Accounts!F$1,""
),IF(AND(B343="OA",Cases!B343="3"),Accounts!F$1,""
),IF(AND(B343="OA",Cases!B343="Z"),Accounts!D$1,""
)
)
),IF(OR(Cases!C343="B",Cases!C343="I",Cases!C343="O",Cases!C343="J",Cases!C343="H"),IF(M343="DA",Accounts!B$4,CONCATENATE(
IF(B343="EB",Accounts!D$4,""
),IF(B343="EL",Accounts!F$4,""
),IF(AND(B343="OA",Cases!B343="3"),Accounts!F$4,""
),IF(AND(B343="OA",Cases!B343="Z"),Accounts!D$4,""
)
)
),IF(OR(Cases!C343="D",Cases!C343="G",Cases!C343="O",Cases!C343="H",Cases!C343="M",AND(Cases!D343="I",Cases!C343="C"),AND(Cases!D343="I",Cases!C343="F")),IF(M343="DA",Accounts!B$3,CONCATENATE(
IF(B343="EB",Accounts!D$3,""
),IF(B343="EL",Accounts!F$3,""
),IF(AND(B343="OA",Cases!B343="3"),Accounts!F$3,""
),IF(AND(B343="OA",Cases!B343="Z"),Accounts!D$3,""
)
)
),IF(M343="DA",Accounts!B$12,CONCATENATE(
IF(B343="EB",Accounts!D$12,""
),IF(B343="EL",Accounts!F$12,""
),IF(AND(B343="OA",Cases!B343="3"),Accounts!F$12,""
),IF(AND(B343="OA",Cases!B343="Z"),Accounts!D$12,""
)
)
)
)
))</f>
        <v>Bank kívüli Kedvezm.</v>
      </c>
      <c r="S343" t="str">
        <f>IF(OR(Cases!C343="K",Cases!C343="L"),IF(M343="DA",Accounts!C$1,CONCATENATE(
   IF(B343="EB",Accounts!E$1,""
   ),IF(B343="EL",Accounts!G$1,""
   ),IF(AND(B343="OA",Cases!B343="3"),Accounts!G$1,""
   ),IF(AND(B343="OA",Cases!B343="Z"),Accounts!E$1,""
   )
  )
 ),IF(OR(Cases!C343="B",Cases!C343="I",Cases!C343="O",Cases!C343="J",Cases!C343="H"),IF(M343="DA",Accounts!C$4,CONCATENATE(
   IF(B343="EB",Accounts!E$4,""
   ),IF(B343="EL",Accounts!G$4,""
   ),IF(AND(B343="OA",Cases!B343="3"),Accounts!G$4,""
   ),IF(AND(B343="OA",Cases!B343="Z"),Accounts!E$4,""
   )
  )
 ),IF(OR(Cases!C343="D",Cases!C343="G",Cases!C343="O",Cases!C343="H",Cases!C343="M",AND(Cases!D343="I",Cases!C343="C"),AND(Cases!D343="I",Cases!C343="F")),IF(M343="DA",Accounts!C$3,CONCATENATE(
   IF(B343="EB",Accounts!E$3,""
   ),IF(B343="EL",Accounts!G$3,""
   ),IF(AND(B343="OA",Cases!B343="3"),Accounts!G$3,""
   ),IF(AND(B343="OA",Cases!B343="Z"),Accounts!E$3,""
   )
  )
 ),IF(M343="DA",Accounts!C$12,CONCATENATE(
   IF(B343="EB",Accounts!E$12,""
   ),IF(B343="EL",Accounts!G$12,""
   ),IF(AND(B343="OA",Cases!B343="3"),Accounts!G$12,""
   ),IF(AND(B343="OA",Cases!B343="Z"),Accounts!E$12,""
   )
  )
 )
)
))</f>
        <v>HU71117490082015982100000000</v>
      </c>
      <c r="T343" t="str">
        <f>IF(Cases!F343="SHA","SLEV",IF(Cases!F343="OUR","DEBT",IF(Cases!F343="BEN","CRED","")))</f>
        <v>SLEV</v>
      </c>
      <c r="U343" s="5" t="str">
        <f>IF(Cases!H343="N","Instrukciók","")</f>
        <v/>
      </c>
      <c r="V343" s="5" t="str">
        <f>IF(Cases!E343="I","URGP","")</f>
        <v/>
      </c>
      <c r="W343" t="str">
        <f>Cases!L343</f>
        <v>Közl-40F-OpenApi Vállalati-KötelezettSzla FCY-FCY Bankon kívül utalás-InterCompany-EgyediÁrf/NonSTP-KöltsVis Osztott</v>
      </c>
    </row>
    <row r="344" spans="1:23" x14ac:dyDescent="0.3">
      <c r="A344" t="str">
        <f>CONCATENATE(IF(B344="EB",CONCATENATE(IF(Cases!B344&lt;&gt;"7","EBNG","EBNL"),TEXT(Refszámok!$B$1+ROW()-2,"000000000000")),""),IF(B344="EL",CONCATENATE("E",TEXT(Refszámok!$B$2+ROW()-2,"0000000000"),"00001"),""),IF(B344="OA",CONCATENATE("EBNGOA",TEXT(Refszámok!$B$3+ROW()-2,"0000000000")),""))</f>
        <v>EBNGOA0000101343</v>
      </c>
      <c r="B344" t="str">
        <f>CONCATENATE(IF(Cases!B344="E","EL",""),IF(Cases!B344="B","EB",""),IF(Cases!B344="Q","EB",""),IF(Cases!B344="7","EB",""),IF(Cases!B344="Z","OA",""),IF(Cases!B344="3","OA",""))</f>
        <v>OA</v>
      </c>
      <c r="C344" t="str">
        <f t="shared" si="25"/>
        <v>EBNGOA0000101343</v>
      </c>
      <c r="D344" t="str">
        <f>IF(Cases!K344="Y","2018-11-10","")</f>
        <v/>
      </c>
      <c r="E344" s="5" t="str">
        <f>IF(Cases!C344="Q","BANKKÁRTYA ELSZ",IF(OR(Cases!C344="A",Cases!C344="E",Cases!C344="B",Cases!C344="K",Cases!C344="M"),CONCATENATE(IF(B344="EB",Accounts!B$7,""),IF(B344="EL",Accounts!B$8,""),IF(AND(B344="OA",Cases!B344="3"),Accounts!B$8,""),IF(AND(B344="OA",Cases!B344="Z"),Accounts!B$7,"")),CONCATENATE(IF(B344="EB",Accounts!B$9,""),IF(B344="EL",Accounts!B$10,""),IF(AND(B344="OA",Cases!B344="3"),Accounts!B$10,""),IF(AND(B344="OA",Cases!B344="Z"),Accounts!B$9,""))))</f>
        <v>Electra számlatípus-művelettípus EUR</v>
      </c>
      <c r="F344" s="5" t="str">
        <f>IF(Cases!C344="Q","0983731042101",IF(OR(Cases!C344="A",Cases!C344="E",Cases!C344="B",Cases!C344="K",Cases!C344="M"),CONCATENATE(IF(B344="EB",Accounts!C$7,""),IF(B344="EL",Accounts!C$8,""),IF(AND(B344="OA",Cases!B344="3"),Accounts!C$8,""),IF(AND(B344="OA",Cases!B344="Z"),Accounts!C$7,"")),CONCATENATE(IF(B344="EB",Accounts!C$9,""),IF(B344="EL",Accounts!C$10,""),IF(AND(B344="OA",Cases!B344="3"),Accounts!C$10,""),IF(AND(B344="OA",Cases!B344="Z"),Accounts!C$9,""))))</f>
        <v>00021018F0119</v>
      </c>
      <c r="G344" t="s">
        <v>17</v>
      </c>
      <c r="H344" s="5" t="str">
        <f t="shared" si="26"/>
        <v>Electra számlatípus-művelettípus EUR</v>
      </c>
      <c r="I344" t="s">
        <v>18</v>
      </c>
      <c r="J344" t="str">
        <f t="shared" si="27"/>
        <v>EBNGOA0000101343</v>
      </c>
      <c r="K344" t="str">
        <f t="shared" si="28"/>
        <v>EBNGOA0000101343</v>
      </c>
      <c r="L344" s="2" t="s">
        <v>22</v>
      </c>
      <c r="M344" s="2" t="str">
        <f>IF(OR(Cases!C344="A",Cases!C344="C",Cases!C344="G",Cases!C344="J",Cases!C344="O"),"DV","DA")</f>
        <v>DA</v>
      </c>
      <c r="N344" t="s">
        <v>1207</v>
      </c>
      <c r="O344" t="str">
        <f>IF(OR(Cases!C344="A",Cases!C344="B",Cases!C344="C",Cases!C344="E",Cases!C344="F",Cases!C344="I",Cases!C344="J",Cases!C344="K",Cases!C344="L",Cases!C344="Q"),"EUR","HUF")</f>
        <v>EUR</v>
      </c>
      <c r="P344" s="5" t="str">
        <f t="shared" si="29"/>
        <v>1.3</v>
      </c>
      <c r="Q344" t="str">
        <f>IF(Cases!I344="Y","INTC","")</f>
        <v>INTC</v>
      </c>
      <c r="R344" t="str">
        <f>IF(OR(Cases!C344="K",Cases!C344="L"),IF(M344="DA",Accounts!B$1,CONCATENATE(
IF(B344="EB",Accounts!D$1,""
),IF(B344="EL",Accounts!F$1,""
),IF(AND(B344="OA",Cases!B344="3"),Accounts!F$1,""
),IF(AND(B344="OA",Cases!B344="Z"),Accounts!D$1,""
)
)
),IF(OR(Cases!C344="B",Cases!C344="I",Cases!C344="O",Cases!C344="J",Cases!C344="H"),IF(M344="DA",Accounts!B$4,CONCATENATE(
IF(B344="EB",Accounts!D$4,""
),IF(B344="EL",Accounts!F$4,""
),IF(AND(B344="OA",Cases!B344="3"),Accounts!F$4,""
),IF(AND(B344="OA",Cases!B344="Z"),Accounts!D$4,""
)
)
),IF(OR(Cases!C344="D",Cases!C344="G",Cases!C344="O",Cases!C344="H",Cases!C344="M",AND(Cases!D344="I",Cases!C344="C"),AND(Cases!D344="I",Cases!C344="F")),IF(M344="DA",Accounts!B$3,CONCATENATE(
IF(B344="EB",Accounts!D$3,""
),IF(B344="EL",Accounts!F$3,""
),IF(AND(B344="OA",Cases!B344="3"),Accounts!F$3,""
),IF(AND(B344="OA",Cases!B344="Z"),Accounts!D$3,""
)
)
),IF(M344="DA",Accounts!B$12,CONCATENATE(
IF(B344="EB",Accounts!D$12,""
),IF(B344="EL",Accounts!F$12,""
),IF(AND(B344="OA",Cases!B344="3"),Accounts!F$12,""
),IF(AND(B344="OA",Cases!B344="Z"),Accounts!D$12,""
)
)
)
)
))</f>
        <v>Bank kívüli Kedvezm.</v>
      </c>
      <c r="S344" t="str">
        <f>IF(OR(Cases!C344="K",Cases!C344="L"),IF(M344="DA",Accounts!C$1,CONCATENATE(
   IF(B344="EB",Accounts!E$1,""
   ),IF(B344="EL",Accounts!G$1,""
   ),IF(AND(B344="OA",Cases!B344="3"),Accounts!G$1,""
   ),IF(AND(B344="OA",Cases!B344="Z"),Accounts!E$1,""
   )
  )
 ),IF(OR(Cases!C344="B",Cases!C344="I",Cases!C344="O",Cases!C344="J",Cases!C344="H"),IF(M344="DA",Accounts!C$4,CONCATENATE(
   IF(B344="EB",Accounts!E$4,""
   ),IF(B344="EL",Accounts!G$4,""
   ),IF(AND(B344="OA",Cases!B344="3"),Accounts!G$4,""
   ),IF(AND(B344="OA",Cases!B344="Z"),Accounts!E$4,""
   )
  )
 ),IF(OR(Cases!C344="D",Cases!C344="G",Cases!C344="O",Cases!C344="H",Cases!C344="M",AND(Cases!D344="I",Cases!C344="C"),AND(Cases!D344="I",Cases!C344="F")),IF(M344="DA",Accounts!C$3,CONCATENATE(
   IF(B344="EB",Accounts!E$3,""
   ),IF(B344="EL",Accounts!G$3,""
   ),IF(AND(B344="OA",Cases!B344="3"),Accounts!G$3,""
   ),IF(AND(B344="OA",Cases!B344="Z"),Accounts!E$3,""
   )
  )
 ),IF(M344="DA",Accounts!C$12,CONCATENATE(
   IF(B344="EB",Accounts!E$12,""
   ),IF(B344="EL",Accounts!G$12,""
   ),IF(AND(B344="OA",Cases!B344="3"),Accounts!G$12,""
   ),IF(AND(B344="OA",Cases!B344="Z"),Accounts!E$12,""
   )
  )
 )
)
))</f>
        <v>HU71117490082015982100000000</v>
      </c>
      <c r="T344" t="str">
        <f>IF(Cases!F344="SHA","SLEV",IF(Cases!F344="OUR","DEBT",IF(Cases!F344="BEN","CRED","")))</f>
        <v>DEBT</v>
      </c>
      <c r="U344" s="5" t="str">
        <f>IF(Cases!H344="N","Instrukciók","")</f>
        <v/>
      </c>
      <c r="V344" s="5" t="str">
        <f>IF(Cases!E344="I","URGP","")</f>
        <v/>
      </c>
      <c r="W344" t="str">
        <f>Cases!L344</f>
        <v>Közl-40G-OpenApi Vállalati-KötelezettSzla FCY-FCY Bankon kívül utalás-InterCompany-EgyediÁrf/NonSTP-KöltsVis Indító</v>
      </c>
    </row>
    <row r="345" spans="1:23" x14ac:dyDescent="0.3">
      <c r="A345" t="str">
        <f>CONCATENATE(IF(B345="EB",CONCATENATE(IF(Cases!B345&lt;&gt;"7","EBNG","EBNL"),TEXT(Refszámok!$B$1+ROW()-2,"000000000000")),""),IF(B345="EL",CONCATENATE("E",TEXT(Refszámok!$B$2+ROW()-2,"0000000000"),"00001"),""),IF(B345="OA",CONCATENATE("EBNGOA",TEXT(Refszámok!$B$3+ROW()-2,"0000000000")),""))</f>
        <v>EBNGOA0000101344</v>
      </c>
      <c r="B345" t="str">
        <f>CONCATENATE(IF(Cases!B345="E","EL",""),IF(Cases!B345="B","EB",""),IF(Cases!B345="Q","EB",""),IF(Cases!B345="7","EB",""),IF(Cases!B345="Z","OA",""),IF(Cases!B345="3","OA",""))</f>
        <v>OA</v>
      </c>
      <c r="C345" t="str">
        <f t="shared" si="25"/>
        <v>EBNGOA0000101344</v>
      </c>
      <c r="D345" t="str">
        <f>IF(Cases!K345="Y","2018-11-10","")</f>
        <v/>
      </c>
      <c r="E345" s="5" t="str">
        <f>IF(Cases!C345="Q","BANKKÁRTYA ELSZ",IF(OR(Cases!C345="A",Cases!C345="E",Cases!C345="B",Cases!C345="K",Cases!C345="M"),CONCATENATE(IF(B345="EB",Accounts!B$7,""),IF(B345="EL",Accounts!B$8,""),IF(AND(B345="OA",Cases!B345="3"),Accounts!B$8,""),IF(AND(B345="OA",Cases!B345="Z"),Accounts!B$7,"")),CONCATENATE(IF(B345="EB",Accounts!B$9,""),IF(B345="EL",Accounts!B$10,""),IF(AND(B345="OA",Cases!B345="3"),Accounts!B$10,""),IF(AND(B345="OA",Cases!B345="Z"),Accounts!B$9,""))))</f>
        <v>Electra számlatípus-művelettípus EUR</v>
      </c>
      <c r="F345" s="5" t="str">
        <f>IF(Cases!C345="Q","0983731042101",IF(OR(Cases!C345="A",Cases!C345="E",Cases!C345="B",Cases!C345="K",Cases!C345="M"),CONCATENATE(IF(B345="EB",Accounts!C$7,""),IF(B345="EL",Accounts!C$8,""),IF(AND(B345="OA",Cases!B345="3"),Accounts!C$8,""),IF(AND(B345="OA",Cases!B345="Z"),Accounts!C$7,"")),CONCATENATE(IF(B345="EB",Accounts!C$9,""),IF(B345="EL",Accounts!C$10,""),IF(AND(B345="OA",Cases!B345="3"),Accounts!C$10,""),IF(AND(B345="OA",Cases!B345="Z"),Accounts!C$9,""))))</f>
        <v>00021018F0119</v>
      </c>
      <c r="G345" t="s">
        <v>17</v>
      </c>
      <c r="H345" s="5" t="str">
        <f t="shared" si="26"/>
        <v>Electra számlatípus-művelettípus EUR</v>
      </c>
      <c r="I345" t="s">
        <v>18</v>
      </c>
      <c r="J345" t="str">
        <f t="shared" si="27"/>
        <v>EBNGOA0000101344</v>
      </c>
      <c r="K345" t="str">
        <f t="shared" si="28"/>
        <v>EBNGOA0000101344</v>
      </c>
      <c r="L345" s="2" t="s">
        <v>22</v>
      </c>
      <c r="M345" s="2" t="str">
        <f>IF(OR(Cases!C345="A",Cases!C345="C",Cases!C345="G",Cases!C345="J",Cases!C345="O"),"DV","DA")</f>
        <v>DA</v>
      </c>
      <c r="N345" t="s">
        <v>1207</v>
      </c>
      <c r="O345" t="str">
        <f>IF(OR(Cases!C345="A",Cases!C345="B",Cases!C345="C",Cases!C345="E",Cases!C345="F",Cases!C345="I",Cases!C345="J",Cases!C345="K",Cases!C345="L",Cases!C345="Q"),"EUR","HUF")</f>
        <v>EUR</v>
      </c>
      <c r="P345" s="5" t="str">
        <f t="shared" si="29"/>
        <v>1.3</v>
      </c>
      <c r="Q345" t="str">
        <f>IF(Cases!I345="Y","INTC","")</f>
        <v>INTC</v>
      </c>
      <c r="R345" t="str">
        <f>IF(OR(Cases!C345="K",Cases!C345="L"),IF(M345="DA",Accounts!B$1,CONCATENATE(
IF(B345="EB",Accounts!D$1,""
),IF(B345="EL",Accounts!F$1,""
),IF(AND(B345="OA",Cases!B345="3"),Accounts!F$1,""
),IF(AND(B345="OA",Cases!B345="Z"),Accounts!D$1,""
)
)
),IF(OR(Cases!C345="B",Cases!C345="I",Cases!C345="O",Cases!C345="J",Cases!C345="H"),IF(M345="DA",Accounts!B$4,CONCATENATE(
IF(B345="EB",Accounts!D$4,""
),IF(B345="EL",Accounts!F$4,""
),IF(AND(B345="OA",Cases!B345="3"),Accounts!F$4,""
),IF(AND(B345="OA",Cases!B345="Z"),Accounts!D$4,""
)
)
),IF(OR(Cases!C345="D",Cases!C345="G",Cases!C345="O",Cases!C345="H",Cases!C345="M",AND(Cases!D345="I",Cases!C345="C"),AND(Cases!D345="I",Cases!C345="F")),IF(M345="DA",Accounts!B$3,CONCATENATE(
IF(B345="EB",Accounts!D$3,""
),IF(B345="EL",Accounts!F$3,""
),IF(AND(B345="OA",Cases!B345="3"),Accounts!F$3,""
),IF(AND(B345="OA",Cases!B345="Z"),Accounts!D$3,""
)
)
),IF(M345="DA",Accounts!B$12,CONCATENATE(
IF(B345="EB",Accounts!D$12,""
),IF(B345="EL",Accounts!F$12,""
),IF(AND(B345="OA",Cases!B345="3"),Accounts!F$12,""
),IF(AND(B345="OA",Cases!B345="Z"),Accounts!D$12,""
)
)
)
)
))</f>
        <v>Bank kívüli Kedvezm.</v>
      </c>
      <c r="S345" t="str">
        <f>IF(OR(Cases!C345="K",Cases!C345="L"),IF(M345="DA",Accounts!C$1,CONCATENATE(
   IF(B345="EB",Accounts!E$1,""
   ),IF(B345="EL",Accounts!G$1,""
   ),IF(AND(B345="OA",Cases!B345="3"),Accounts!G$1,""
   ),IF(AND(B345="OA",Cases!B345="Z"),Accounts!E$1,""
   )
  )
 ),IF(OR(Cases!C345="B",Cases!C345="I",Cases!C345="O",Cases!C345="J",Cases!C345="H"),IF(M345="DA",Accounts!C$4,CONCATENATE(
   IF(B345="EB",Accounts!E$4,""
   ),IF(B345="EL",Accounts!G$4,""
   ),IF(AND(B345="OA",Cases!B345="3"),Accounts!G$4,""
   ),IF(AND(B345="OA",Cases!B345="Z"),Accounts!E$4,""
   )
  )
 ),IF(OR(Cases!C345="D",Cases!C345="G",Cases!C345="O",Cases!C345="H",Cases!C345="M",AND(Cases!D345="I",Cases!C345="C"),AND(Cases!D345="I",Cases!C345="F")),IF(M345="DA",Accounts!C$3,CONCATENATE(
   IF(B345="EB",Accounts!E$3,""
   ),IF(B345="EL",Accounts!G$3,""
   ),IF(AND(B345="OA",Cases!B345="3"),Accounts!G$3,""
   ),IF(AND(B345="OA",Cases!B345="Z"),Accounts!E$3,""
   )
  )
 ),IF(M345="DA",Accounts!C$12,CONCATENATE(
   IF(B345="EB",Accounts!E$12,""
   ),IF(B345="EL",Accounts!G$12,""
   ),IF(AND(B345="OA",Cases!B345="3"),Accounts!G$12,""
   ),IF(AND(B345="OA",Cases!B345="Z"),Accounts!E$12,""
   )
  )
 )
)
))</f>
        <v>HU71117490082015982100000000</v>
      </c>
      <c r="T345" t="str">
        <f>IF(Cases!F345="SHA","SLEV",IF(Cases!F345="OUR","DEBT",IF(Cases!F345="BEN","CRED","")))</f>
        <v>CRED</v>
      </c>
      <c r="U345" s="5" t="str">
        <f>IF(Cases!H345="N","Instrukciók","")</f>
        <v/>
      </c>
      <c r="V345" s="5" t="str">
        <f>IF(Cases!E345="I","URGP","")</f>
        <v/>
      </c>
      <c r="W345" t="str">
        <f>Cases!L345</f>
        <v>Közl-40H-OpenApi Vállalati-KötelezettSzla FCY-FCY Bankon kívül utalás-InterCompany-EgyediÁrf/NonSTP-KöltsVis Kedvezm</v>
      </c>
    </row>
    <row r="346" spans="1:23" x14ac:dyDescent="0.3">
      <c r="A346" t="str">
        <f>CONCATENATE(IF(B346="EB",CONCATENATE(IF(Cases!B346&lt;&gt;"7","EBNG","EBNL"),TEXT(Refszámok!$B$1+ROW()-2,"000000000000")),""),IF(B346="EL",CONCATENATE("E",TEXT(Refszámok!$B$2+ROW()-2,"0000000000"),"00001"),""),IF(B346="OA",CONCATENATE("EBNGOA",TEXT(Refszámok!$B$3+ROW()-2,"0000000000")),""))</f>
        <v>EBNGOA0000101345</v>
      </c>
      <c r="B346" t="str">
        <f>CONCATENATE(IF(Cases!B346="E","EL",""),IF(Cases!B346="B","EB",""),IF(Cases!B346="Q","EB",""),IF(Cases!B346="7","EB",""),IF(Cases!B346="Z","OA",""),IF(Cases!B346="3","OA",""))</f>
        <v>OA</v>
      </c>
      <c r="C346" t="str">
        <f t="shared" si="25"/>
        <v>EBNGOA0000101345</v>
      </c>
      <c r="D346" t="str">
        <f>IF(Cases!K346="Y","2018-11-10","")</f>
        <v/>
      </c>
      <c r="E346" s="5" t="str">
        <f>IF(Cases!C346="Q","BANKKÁRTYA ELSZ",IF(OR(Cases!C346="A",Cases!C346="E",Cases!C346="B",Cases!C346="K",Cases!C346="M"),CONCATENATE(IF(B346="EB",Accounts!B$7,""),IF(B346="EL",Accounts!B$8,""),IF(AND(B346="OA",Cases!B346="3"),Accounts!B$8,""),IF(AND(B346="OA",Cases!B346="Z"),Accounts!B$7,"")),CONCATENATE(IF(B346="EB",Accounts!B$9,""),IF(B346="EL",Accounts!B$10,""),IF(AND(B346="OA",Cases!B346="3"),Accounts!B$10,""),IF(AND(B346="OA",Cases!B346="Z"),Accounts!B$9,""))))</f>
        <v>Electra számlatípus-művelettípus EUR</v>
      </c>
      <c r="F346" s="5" t="str">
        <f>IF(Cases!C346="Q","0983731042101",IF(OR(Cases!C346="A",Cases!C346="E",Cases!C346="B",Cases!C346="K",Cases!C346="M"),CONCATENATE(IF(B346="EB",Accounts!C$7,""),IF(B346="EL",Accounts!C$8,""),IF(AND(B346="OA",Cases!B346="3"),Accounts!C$8,""),IF(AND(B346="OA",Cases!B346="Z"),Accounts!C$7,"")),CONCATENATE(IF(B346="EB",Accounts!C$9,""),IF(B346="EL",Accounts!C$10,""),IF(AND(B346="OA",Cases!B346="3"),Accounts!C$10,""),IF(AND(B346="OA",Cases!B346="Z"),Accounts!C$9,""))))</f>
        <v>00021018F0119</v>
      </c>
      <c r="G346" t="s">
        <v>17</v>
      </c>
      <c r="H346" s="5" t="str">
        <f t="shared" si="26"/>
        <v>Electra számlatípus-művelettípus EUR</v>
      </c>
      <c r="I346" t="s">
        <v>18</v>
      </c>
      <c r="J346" t="str">
        <f t="shared" si="27"/>
        <v>EBNGOA0000101345</v>
      </c>
      <c r="K346" t="str">
        <f t="shared" si="28"/>
        <v>EBNGOA0000101345</v>
      </c>
      <c r="L346" s="2" t="s">
        <v>22</v>
      </c>
      <c r="M346" s="2" t="str">
        <f>IF(OR(Cases!C346="A",Cases!C346="C",Cases!C346="G",Cases!C346="J",Cases!C346="O"),"DV","DA")</f>
        <v>DA</v>
      </c>
      <c r="N346" t="s">
        <v>1207</v>
      </c>
      <c r="O346" t="str">
        <f>IF(OR(Cases!C346="A",Cases!C346="B",Cases!C346="C",Cases!C346="E",Cases!C346="F",Cases!C346="I",Cases!C346="J",Cases!C346="K",Cases!C346="L",Cases!C346="Q"),"EUR","HUF")</f>
        <v>EUR</v>
      </c>
      <c r="P346" s="5" t="str">
        <f t="shared" si="29"/>
        <v>1.3</v>
      </c>
      <c r="Q346" t="str">
        <f>IF(Cases!I346="Y","INTC","")</f>
        <v>INTC</v>
      </c>
      <c r="R346" t="str">
        <f>IF(OR(Cases!C346="K",Cases!C346="L"),IF(M346="DA",Accounts!B$1,CONCATENATE(
IF(B346="EB",Accounts!D$1,""
),IF(B346="EL",Accounts!F$1,""
),IF(AND(B346="OA",Cases!B346="3"),Accounts!F$1,""
),IF(AND(B346="OA",Cases!B346="Z"),Accounts!D$1,""
)
)
),IF(OR(Cases!C346="B",Cases!C346="I",Cases!C346="O",Cases!C346="J",Cases!C346="H"),IF(M346="DA",Accounts!B$4,CONCATENATE(
IF(B346="EB",Accounts!D$4,""
),IF(B346="EL",Accounts!F$4,""
),IF(AND(B346="OA",Cases!B346="3"),Accounts!F$4,""
),IF(AND(B346="OA",Cases!B346="Z"),Accounts!D$4,""
)
)
),IF(OR(Cases!C346="D",Cases!C346="G",Cases!C346="O",Cases!C346="H",Cases!C346="M",AND(Cases!D346="I",Cases!C346="C"),AND(Cases!D346="I",Cases!C346="F")),IF(M346="DA",Accounts!B$3,CONCATENATE(
IF(B346="EB",Accounts!D$3,""
),IF(B346="EL",Accounts!F$3,""
),IF(AND(B346="OA",Cases!B346="3"),Accounts!F$3,""
),IF(AND(B346="OA",Cases!B346="Z"),Accounts!D$3,""
)
)
),IF(M346="DA",Accounts!B$12,CONCATENATE(
IF(B346="EB",Accounts!D$12,""
),IF(B346="EL",Accounts!F$12,""
),IF(AND(B346="OA",Cases!B346="3"),Accounts!F$12,""
),IF(AND(B346="OA",Cases!B346="Z"),Accounts!D$12,""
)
)
)
)
))</f>
        <v>Bank kívüli Kedvezm.</v>
      </c>
      <c r="S346" t="str">
        <f>IF(OR(Cases!C346="K",Cases!C346="L"),IF(M346="DA",Accounts!C$1,CONCATENATE(
   IF(B346="EB",Accounts!E$1,""
   ),IF(B346="EL",Accounts!G$1,""
   ),IF(AND(B346="OA",Cases!B346="3"),Accounts!G$1,""
   ),IF(AND(B346="OA",Cases!B346="Z"),Accounts!E$1,""
   )
  )
 ),IF(OR(Cases!C346="B",Cases!C346="I",Cases!C346="O",Cases!C346="J",Cases!C346="H"),IF(M346="DA",Accounts!C$4,CONCATENATE(
   IF(B346="EB",Accounts!E$4,""
   ),IF(B346="EL",Accounts!G$4,""
   ),IF(AND(B346="OA",Cases!B346="3"),Accounts!G$4,""
   ),IF(AND(B346="OA",Cases!B346="Z"),Accounts!E$4,""
   )
  )
 ),IF(OR(Cases!C346="D",Cases!C346="G",Cases!C346="O",Cases!C346="H",Cases!C346="M",AND(Cases!D346="I",Cases!C346="C"),AND(Cases!D346="I",Cases!C346="F")),IF(M346="DA",Accounts!C$3,CONCATENATE(
   IF(B346="EB",Accounts!E$3,""
   ),IF(B346="EL",Accounts!G$3,""
   ),IF(AND(B346="OA",Cases!B346="3"),Accounts!G$3,""
   ),IF(AND(B346="OA",Cases!B346="Z"),Accounts!E$3,""
   )
  )
 ),IF(M346="DA",Accounts!C$12,CONCATENATE(
   IF(B346="EB",Accounts!E$12,""
   ),IF(B346="EL",Accounts!G$12,""
   ),IF(AND(B346="OA",Cases!B346="3"),Accounts!G$12,""
   ),IF(AND(B346="OA",Cases!B346="Z"),Accounts!E$12,""
   )
  )
 )
)
))</f>
        <v>HU71117490082015982100000000</v>
      </c>
      <c r="T346" t="str">
        <f>IF(Cases!F346="SHA","SLEV",IF(Cases!F346="OUR","DEBT",IF(Cases!F346="BEN","CRED","")))</f>
        <v>SLEV</v>
      </c>
      <c r="U346" s="5" t="str">
        <f>IF(Cases!H346="N","Instrukciók","")</f>
        <v/>
      </c>
      <c r="V346" s="5" t="str">
        <f>IF(Cases!E346="I","URGP","")</f>
        <v>URGP</v>
      </c>
      <c r="W346" t="str">
        <f>Cases!L346</f>
        <v>Közl-40O-OpenApi Vállalati-KötelezettSzla FCY-FCY Bankon kívül utalás-InterCompany-Sürgős/AzonKonv-EgyediÁrf/NonSTP-KöltsVis Osztott</v>
      </c>
    </row>
    <row r="347" spans="1:23" x14ac:dyDescent="0.3">
      <c r="A347" t="str">
        <f>CONCATENATE(IF(B347="EB",CONCATENATE(IF(Cases!B347&lt;&gt;"7","EBNG","EBNL"),TEXT(Refszámok!$B$1+ROW()-2,"000000000000")),""),IF(B347="EL",CONCATENATE("E",TEXT(Refszámok!$B$2+ROW()-2,"0000000000"),"00001"),""),IF(B347="OA",CONCATENATE("EBNGOA",TEXT(Refszámok!$B$3+ROW()-2,"0000000000")),""))</f>
        <v>EBNGOA0000101346</v>
      </c>
      <c r="B347" t="str">
        <f>CONCATENATE(IF(Cases!B347="E","EL",""),IF(Cases!B347="B","EB",""),IF(Cases!B347="Q","EB",""),IF(Cases!B347="7","EB",""),IF(Cases!B347="Z","OA",""),IF(Cases!B347="3","OA",""))</f>
        <v>OA</v>
      </c>
      <c r="C347" t="str">
        <f t="shared" si="25"/>
        <v>EBNGOA0000101346</v>
      </c>
      <c r="D347" t="str">
        <f>IF(Cases!K347="Y","2018-11-10","")</f>
        <v/>
      </c>
      <c r="E347" s="5" t="str">
        <f>IF(Cases!C347="Q","BANKKÁRTYA ELSZ",IF(OR(Cases!C347="A",Cases!C347="E",Cases!C347="B",Cases!C347="K",Cases!C347="M"),CONCATENATE(IF(B347="EB",Accounts!B$7,""),IF(B347="EL",Accounts!B$8,""),IF(AND(B347="OA",Cases!B347="3"),Accounts!B$8,""),IF(AND(B347="OA",Cases!B347="Z"),Accounts!B$7,"")),CONCATENATE(IF(B347="EB",Accounts!B$9,""),IF(B347="EL",Accounts!B$10,""),IF(AND(B347="OA",Cases!B347="3"),Accounts!B$10,""),IF(AND(B347="OA",Cases!B347="Z"),Accounts!B$9,""))))</f>
        <v>Electra számlatípus-művelettípus EUR</v>
      </c>
      <c r="F347" s="5" t="str">
        <f>IF(Cases!C347="Q","0983731042101",IF(OR(Cases!C347="A",Cases!C347="E",Cases!C347="B",Cases!C347="K",Cases!C347="M"),CONCATENATE(IF(B347="EB",Accounts!C$7,""),IF(B347="EL",Accounts!C$8,""),IF(AND(B347="OA",Cases!B347="3"),Accounts!C$8,""),IF(AND(B347="OA",Cases!B347="Z"),Accounts!C$7,"")),CONCATENATE(IF(B347="EB",Accounts!C$9,""),IF(B347="EL",Accounts!C$10,""),IF(AND(B347="OA",Cases!B347="3"),Accounts!C$10,""),IF(AND(B347="OA",Cases!B347="Z"),Accounts!C$9,""))))</f>
        <v>00021018F0119</v>
      </c>
      <c r="G347" t="s">
        <v>17</v>
      </c>
      <c r="H347" s="5" t="str">
        <f t="shared" si="26"/>
        <v>Electra számlatípus-művelettípus EUR</v>
      </c>
      <c r="I347" t="s">
        <v>18</v>
      </c>
      <c r="J347" t="str">
        <f t="shared" si="27"/>
        <v>EBNGOA0000101346</v>
      </c>
      <c r="K347" t="str">
        <f t="shared" si="28"/>
        <v>EBNGOA0000101346</v>
      </c>
      <c r="L347" s="2" t="s">
        <v>22</v>
      </c>
      <c r="M347" s="2" t="str">
        <f>IF(OR(Cases!C347="A",Cases!C347="C",Cases!C347="G",Cases!C347="J",Cases!C347="O"),"DV","DA")</f>
        <v>DA</v>
      </c>
      <c r="N347" t="s">
        <v>1207</v>
      </c>
      <c r="O347" t="str">
        <f>IF(OR(Cases!C347="A",Cases!C347="B",Cases!C347="C",Cases!C347="E",Cases!C347="F",Cases!C347="I",Cases!C347="J",Cases!C347="K",Cases!C347="L",Cases!C347="Q"),"EUR","HUF")</f>
        <v>EUR</v>
      </c>
      <c r="P347" s="5" t="str">
        <f t="shared" si="29"/>
        <v>1.3</v>
      </c>
      <c r="Q347" t="str">
        <f>IF(Cases!I347="Y","INTC","")</f>
        <v>INTC</v>
      </c>
      <c r="R347" t="str">
        <f>IF(OR(Cases!C347="K",Cases!C347="L"),IF(M347="DA",Accounts!B$1,CONCATENATE(
IF(B347="EB",Accounts!D$1,""
),IF(B347="EL",Accounts!F$1,""
),IF(AND(B347="OA",Cases!B347="3"),Accounts!F$1,""
),IF(AND(B347="OA",Cases!B347="Z"),Accounts!D$1,""
)
)
),IF(OR(Cases!C347="B",Cases!C347="I",Cases!C347="O",Cases!C347="J",Cases!C347="H"),IF(M347="DA",Accounts!B$4,CONCATENATE(
IF(B347="EB",Accounts!D$4,""
),IF(B347="EL",Accounts!F$4,""
),IF(AND(B347="OA",Cases!B347="3"),Accounts!F$4,""
),IF(AND(B347="OA",Cases!B347="Z"),Accounts!D$4,""
)
)
),IF(OR(Cases!C347="D",Cases!C347="G",Cases!C347="O",Cases!C347="H",Cases!C347="M",AND(Cases!D347="I",Cases!C347="C"),AND(Cases!D347="I",Cases!C347="F")),IF(M347="DA",Accounts!B$3,CONCATENATE(
IF(B347="EB",Accounts!D$3,""
),IF(B347="EL",Accounts!F$3,""
),IF(AND(B347="OA",Cases!B347="3"),Accounts!F$3,""
),IF(AND(B347="OA",Cases!B347="Z"),Accounts!D$3,""
)
)
),IF(M347="DA",Accounts!B$12,CONCATENATE(
IF(B347="EB",Accounts!D$12,""
),IF(B347="EL",Accounts!F$12,""
),IF(AND(B347="OA",Cases!B347="3"),Accounts!F$12,""
),IF(AND(B347="OA",Cases!B347="Z"),Accounts!D$12,""
)
)
)
)
))</f>
        <v>Bank kívüli Kedvezm.</v>
      </c>
      <c r="S347" t="str">
        <f>IF(OR(Cases!C347="K",Cases!C347="L"),IF(M347="DA",Accounts!C$1,CONCATENATE(
   IF(B347="EB",Accounts!E$1,""
   ),IF(B347="EL",Accounts!G$1,""
   ),IF(AND(B347="OA",Cases!B347="3"),Accounts!G$1,""
   ),IF(AND(B347="OA",Cases!B347="Z"),Accounts!E$1,""
   )
  )
 ),IF(OR(Cases!C347="B",Cases!C347="I",Cases!C347="O",Cases!C347="J",Cases!C347="H"),IF(M347="DA",Accounts!C$4,CONCATENATE(
   IF(B347="EB",Accounts!E$4,""
   ),IF(B347="EL",Accounts!G$4,""
   ),IF(AND(B347="OA",Cases!B347="3"),Accounts!G$4,""
   ),IF(AND(B347="OA",Cases!B347="Z"),Accounts!E$4,""
   )
  )
 ),IF(OR(Cases!C347="D",Cases!C347="G",Cases!C347="O",Cases!C347="H",Cases!C347="M",AND(Cases!D347="I",Cases!C347="C"),AND(Cases!D347="I",Cases!C347="F")),IF(M347="DA",Accounts!C$3,CONCATENATE(
   IF(B347="EB",Accounts!E$3,""
   ),IF(B347="EL",Accounts!G$3,""
   ),IF(AND(B347="OA",Cases!B347="3"),Accounts!G$3,""
   ),IF(AND(B347="OA",Cases!B347="Z"),Accounts!E$3,""
   )
  )
 ),IF(M347="DA",Accounts!C$12,CONCATENATE(
   IF(B347="EB",Accounts!E$12,""
   ),IF(B347="EL",Accounts!G$12,""
   ),IF(AND(B347="OA",Cases!B347="3"),Accounts!G$12,""
   ),IF(AND(B347="OA",Cases!B347="Z"),Accounts!E$12,""
   )
  )
 )
)
))</f>
        <v>HU71117490082015982100000000</v>
      </c>
      <c r="T347" t="str">
        <f>IF(Cases!F347="SHA","SLEV",IF(Cases!F347="OUR","DEBT",IF(Cases!F347="BEN","CRED","")))</f>
        <v>DEBT</v>
      </c>
      <c r="U347" s="5" t="str">
        <f>IF(Cases!H347="N","Instrukciók","")</f>
        <v/>
      </c>
      <c r="V347" s="5" t="str">
        <f>IF(Cases!E347="I","URGP","")</f>
        <v>URGP</v>
      </c>
      <c r="W347" t="str">
        <f>Cases!L347</f>
        <v>Közl-40P-OpenApi Vállalati-KötelezettSzla FCY-FCY Bankon kívül utalás-InterCompany-Sürgős/AzonKonv-EgyediÁrf/NonSTP-KöltsVis Indító</v>
      </c>
    </row>
    <row r="348" spans="1:23" x14ac:dyDescent="0.3">
      <c r="A348" t="str">
        <f>CONCATENATE(IF(B348="EB",CONCATENATE(IF(Cases!B348&lt;&gt;"7","EBNG","EBNL"),TEXT(Refszámok!$B$1+ROW()-2,"000000000000")),""),IF(B348="EL",CONCATENATE("E",TEXT(Refszámok!$B$2+ROW()-2,"0000000000"),"00001"),""),IF(B348="OA",CONCATENATE("EBNGOA",TEXT(Refszámok!$B$3+ROW()-2,"0000000000")),""))</f>
        <v>EBNGOA0000101347</v>
      </c>
      <c r="B348" t="str">
        <f>CONCATENATE(IF(Cases!B348="E","EL",""),IF(Cases!B348="B","EB",""),IF(Cases!B348="Q","EB",""),IF(Cases!B348="7","EB",""),IF(Cases!B348="Z","OA",""),IF(Cases!B348="3","OA",""))</f>
        <v>OA</v>
      </c>
      <c r="C348" t="str">
        <f t="shared" si="25"/>
        <v>EBNGOA0000101347</v>
      </c>
      <c r="D348" t="str">
        <f>IF(Cases!K348="Y","2018-11-10","")</f>
        <v/>
      </c>
      <c r="E348" s="5" t="str">
        <f>IF(Cases!C348="Q","BANKKÁRTYA ELSZ",IF(OR(Cases!C348="A",Cases!C348="E",Cases!C348="B",Cases!C348="K",Cases!C348="M"),CONCATENATE(IF(B348="EB",Accounts!B$7,""),IF(B348="EL",Accounts!B$8,""),IF(AND(B348="OA",Cases!B348="3"),Accounts!B$8,""),IF(AND(B348="OA",Cases!B348="Z"),Accounts!B$7,"")),CONCATENATE(IF(B348="EB",Accounts!B$9,""),IF(B348="EL",Accounts!B$10,""),IF(AND(B348="OA",Cases!B348="3"),Accounts!B$10,""),IF(AND(B348="OA",Cases!B348="Z"),Accounts!B$9,""))))</f>
        <v>Electra számlatípus-művelettípus EUR</v>
      </c>
      <c r="F348" s="5" t="str">
        <f>IF(Cases!C348="Q","0983731042101",IF(OR(Cases!C348="A",Cases!C348="E",Cases!C348="B",Cases!C348="K",Cases!C348="M"),CONCATENATE(IF(B348="EB",Accounts!C$7,""),IF(B348="EL",Accounts!C$8,""),IF(AND(B348="OA",Cases!B348="3"),Accounts!C$8,""),IF(AND(B348="OA",Cases!B348="Z"),Accounts!C$7,"")),CONCATENATE(IF(B348="EB",Accounts!C$9,""),IF(B348="EL",Accounts!C$10,""),IF(AND(B348="OA",Cases!B348="3"),Accounts!C$10,""),IF(AND(B348="OA",Cases!B348="Z"),Accounts!C$9,""))))</f>
        <v>00021018F0119</v>
      </c>
      <c r="G348" t="s">
        <v>17</v>
      </c>
      <c r="H348" s="5" t="str">
        <f t="shared" si="26"/>
        <v>Electra számlatípus-művelettípus EUR</v>
      </c>
      <c r="I348" t="s">
        <v>18</v>
      </c>
      <c r="J348" t="str">
        <f t="shared" si="27"/>
        <v>EBNGOA0000101347</v>
      </c>
      <c r="K348" t="str">
        <f t="shared" si="28"/>
        <v>EBNGOA0000101347</v>
      </c>
      <c r="L348" s="2" t="s">
        <v>22</v>
      </c>
      <c r="M348" s="2" t="str">
        <f>IF(OR(Cases!C348="A",Cases!C348="C",Cases!C348="G",Cases!C348="J",Cases!C348="O"),"DV","DA")</f>
        <v>DA</v>
      </c>
      <c r="N348" t="s">
        <v>1207</v>
      </c>
      <c r="O348" t="str">
        <f>IF(OR(Cases!C348="A",Cases!C348="B",Cases!C348="C",Cases!C348="E",Cases!C348="F",Cases!C348="I",Cases!C348="J",Cases!C348="K",Cases!C348="L",Cases!C348="Q"),"EUR","HUF")</f>
        <v>EUR</v>
      </c>
      <c r="P348" s="5" t="str">
        <f t="shared" si="29"/>
        <v>1.3</v>
      </c>
      <c r="Q348" t="str">
        <f>IF(Cases!I348="Y","INTC","")</f>
        <v>INTC</v>
      </c>
      <c r="R348" t="str">
        <f>IF(OR(Cases!C348="K",Cases!C348="L"),IF(M348="DA",Accounts!B$1,CONCATENATE(
IF(B348="EB",Accounts!D$1,""
),IF(B348="EL",Accounts!F$1,""
),IF(AND(B348="OA",Cases!B348="3"),Accounts!F$1,""
),IF(AND(B348="OA",Cases!B348="Z"),Accounts!D$1,""
)
)
),IF(OR(Cases!C348="B",Cases!C348="I",Cases!C348="O",Cases!C348="J",Cases!C348="H"),IF(M348="DA",Accounts!B$4,CONCATENATE(
IF(B348="EB",Accounts!D$4,""
),IF(B348="EL",Accounts!F$4,""
),IF(AND(B348="OA",Cases!B348="3"),Accounts!F$4,""
),IF(AND(B348="OA",Cases!B348="Z"),Accounts!D$4,""
)
)
),IF(OR(Cases!C348="D",Cases!C348="G",Cases!C348="O",Cases!C348="H",Cases!C348="M",AND(Cases!D348="I",Cases!C348="C"),AND(Cases!D348="I",Cases!C348="F")),IF(M348="DA",Accounts!B$3,CONCATENATE(
IF(B348="EB",Accounts!D$3,""
),IF(B348="EL",Accounts!F$3,""
),IF(AND(B348="OA",Cases!B348="3"),Accounts!F$3,""
),IF(AND(B348="OA",Cases!B348="Z"),Accounts!D$3,""
)
)
),IF(M348="DA",Accounts!B$12,CONCATENATE(
IF(B348="EB",Accounts!D$12,""
),IF(B348="EL",Accounts!F$12,""
),IF(AND(B348="OA",Cases!B348="3"),Accounts!F$12,""
),IF(AND(B348="OA",Cases!B348="Z"),Accounts!D$12,""
)
)
)
)
))</f>
        <v>Bank kívüli Kedvezm.</v>
      </c>
      <c r="S348" t="str">
        <f>IF(OR(Cases!C348="K",Cases!C348="L"),IF(M348="DA",Accounts!C$1,CONCATENATE(
   IF(B348="EB",Accounts!E$1,""
   ),IF(B348="EL",Accounts!G$1,""
   ),IF(AND(B348="OA",Cases!B348="3"),Accounts!G$1,""
   ),IF(AND(B348="OA",Cases!B348="Z"),Accounts!E$1,""
   )
  )
 ),IF(OR(Cases!C348="B",Cases!C348="I",Cases!C348="O",Cases!C348="J",Cases!C348="H"),IF(M348="DA",Accounts!C$4,CONCATENATE(
   IF(B348="EB",Accounts!E$4,""
   ),IF(B348="EL",Accounts!G$4,""
   ),IF(AND(B348="OA",Cases!B348="3"),Accounts!G$4,""
   ),IF(AND(B348="OA",Cases!B348="Z"),Accounts!E$4,""
   )
  )
 ),IF(OR(Cases!C348="D",Cases!C348="G",Cases!C348="O",Cases!C348="H",Cases!C348="M",AND(Cases!D348="I",Cases!C348="C"),AND(Cases!D348="I",Cases!C348="F")),IF(M348="DA",Accounts!C$3,CONCATENATE(
   IF(B348="EB",Accounts!E$3,""
   ),IF(B348="EL",Accounts!G$3,""
   ),IF(AND(B348="OA",Cases!B348="3"),Accounts!G$3,""
   ),IF(AND(B348="OA",Cases!B348="Z"),Accounts!E$3,""
   )
  )
 ),IF(M348="DA",Accounts!C$12,CONCATENATE(
   IF(B348="EB",Accounts!E$12,""
   ),IF(B348="EL",Accounts!G$12,""
   ),IF(AND(B348="OA",Cases!B348="3"),Accounts!G$12,""
   ),IF(AND(B348="OA",Cases!B348="Z"),Accounts!E$12,""
   )
  )
 )
)
))</f>
        <v>HU71117490082015982100000000</v>
      </c>
      <c r="T348" t="str">
        <f>IF(Cases!F348="SHA","SLEV",IF(Cases!F348="OUR","DEBT",IF(Cases!F348="BEN","CRED","")))</f>
        <v>CRED</v>
      </c>
      <c r="U348" s="5" t="str">
        <f>IF(Cases!H348="N","Instrukciók","")</f>
        <v/>
      </c>
      <c r="V348" s="5" t="str">
        <f>IF(Cases!E348="I","URGP","")</f>
        <v>URGP</v>
      </c>
      <c r="W348" t="str">
        <f>Cases!L348</f>
        <v>Közl-40Q-OpenApi Vállalati-KötelezettSzla FCY-FCY Bankon kívül utalás-InterCompany-Sürgős/AzonKonv-EgyediÁrf/NonSTP-KöltsVis Kedvezm</v>
      </c>
    </row>
    <row r="349" spans="1:23" x14ac:dyDescent="0.3">
      <c r="A349" t="str">
        <f>CONCATENATE(IF(B349="EB",CONCATENATE(IF(Cases!B349&lt;&gt;"7","EBNG","EBNL"),TEXT(Refszámok!$B$1+ROW()-2,"000000000000")),""),IF(B349="EL",CONCATENATE("E",TEXT(Refszámok!$B$2+ROW()-2,"0000000000"),"00001"),""),IF(B349="OA",CONCATENATE("EBNGOA",TEXT(Refszámok!$B$3+ROW()-2,"0000000000")),""))</f>
        <v>EBNGOA0000101348</v>
      </c>
      <c r="B349" t="str">
        <f>CONCATENATE(IF(Cases!B349="E","EL",""),IF(Cases!B349="B","EB",""),IF(Cases!B349="Q","EB",""),IF(Cases!B349="7","EB",""),IF(Cases!B349="Z","OA",""),IF(Cases!B349="3","OA",""))</f>
        <v>OA</v>
      </c>
      <c r="C349" t="str">
        <f t="shared" si="25"/>
        <v>EBNGOA0000101348</v>
      </c>
      <c r="D349" t="str">
        <f>IF(Cases!K349="Y","2018-11-10","")</f>
        <v/>
      </c>
      <c r="E349" s="5" t="str">
        <f>IF(Cases!C349="Q","BANKKÁRTYA ELSZ",IF(OR(Cases!C349="A",Cases!C349="E",Cases!C349="B",Cases!C349="K",Cases!C349="M"),CONCATENATE(IF(B349="EB",Accounts!B$7,""),IF(B349="EL",Accounts!B$8,""),IF(AND(B349="OA",Cases!B349="3"),Accounts!B$8,""),IF(AND(B349="OA",Cases!B349="Z"),Accounts!B$7,"")),CONCATENATE(IF(B349="EB",Accounts!B$9,""),IF(B349="EL",Accounts!B$10,""),IF(AND(B349="OA",Cases!B349="3"),Accounts!B$10,""),IF(AND(B349="OA",Cases!B349="Z"),Accounts!B$9,""))))</f>
        <v>Electra számlatípus-művelettípus ts</v>
      </c>
      <c r="F349" s="5" t="str">
        <f>IF(Cases!C349="Q","0983731042101",IF(OR(Cases!C349="A",Cases!C349="E",Cases!C349="B",Cases!C349="K",Cases!C349="M"),CONCATENATE(IF(B349="EB",Accounts!C$7,""),IF(B349="EL",Accounts!C$8,""),IF(AND(B349="OA",Cases!B349="3"),Accounts!C$8,""),IF(AND(B349="OA",Cases!B349="Z"),Accounts!C$7,"")),CONCATENATE(IF(B349="EB",Accounts!C$9,""),IF(B349="EL",Accounts!C$10,""),IF(AND(B349="OA",Cases!B349="3"),Accounts!C$10,""),IF(AND(B349="OA",Cases!B349="Z"),Accounts!C$9,""))))</f>
        <v>00021018F0100</v>
      </c>
      <c r="G349" t="s">
        <v>17</v>
      </c>
      <c r="H349" s="5" t="str">
        <f t="shared" si="26"/>
        <v>Electra számlatípus-művelettípus ts</v>
      </c>
      <c r="I349" t="s">
        <v>18</v>
      </c>
      <c r="J349" t="str">
        <f t="shared" si="27"/>
        <v>EBNGOA0000101348</v>
      </c>
      <c r="K349" t="str">
        <f t="shared" si="28"/>
        <v>EBNGOA0000101348</v>
      </c>
      <c r="L349" s="2" t="s">
        <v>22</v>
      </c>
      <c r="M349" s="2" t="str">
        <f>IF(OR(Cases!C349="A",Cases!C349="C",Cases!C349="G",Cases!C349="J",Cases!C349="O"),"DV","DA")</f>
        <v>DV</v>
      </c>
      <c r="N349" t="s">
        <v>1207</v>
      </c>
      <c r="O349" t="str">
        <f>IF(OR(Cases!C349="A",Cases!C349="B",Cases!C349="C",Cases!C349="E",Cases!C349="F",Cases!C349="I",Cases!C349="J",Cases!C349="K",Cases!C349="L",Cases!C349="Q"),"EUR","HUF")</f>
        <v>EUR</v>
      </c>
      <c r="P349" s="5" t="str">
        <f t="shared" si="29"/>
        <v>1.3</v>
      </c>
      <c r="Q349" t="str">
        <f>IF(Cases!I349="Y","INTC","")</f>
        <v/>
      </c>
      <c r="R349" t="str">
        <f>IF(OR(Cases!C349="K",Cases!C349="L"),IF(M349="DA",Accounts!B$1,CONCATENATE(
IF(B349="EB",Accounts!D$1,""
),IF(B349="EL",Accounts!F$1,""
),IF(AND(B349="OA",Cases!B349="3"),Accounts!F$1,""
),IF(AND(B349="OA",Cases!B349="Z"),Accounts!D$1,""
)
)
),IF(OR(Cases!C349="B",Cases!C349="I",Cases!C349="O",Cases!C349="J",Cases!C349="H"),IF(M349="DA",Accounts!B$4,CONCATENATE(
IF(B349="EB",Accounts!D$4,""
),IF(B349="EL",Accounts!F$4,""
),IF(AND(B349="OA",Cases!B349="3"),Accounts!F$4,""
),IF(AND(B349="OA",Cases!B349="Z"),Accounts!D$4,""
)
)
),IF(OR(Cases!C349="D",Cases!C349="G",Cases!C349="O",Cases!C349="H",Cases!C349="M",AND(Cases!D349="I",Cases!C349="C"),AND(Cases!D349="I",Cases!C349="F")),IF(M349="DA",Accounts!B$3,CONCATENATE(
IF(B349="EB",Accounts!D$3,""
),IF(B349="EL",Accounts!F$3,""
),IF(AND(B349="OA",Cases!B349="3"),Accounts!F$3,""
),IF(AND(B349="OA",Cases!B349="Z"),Accounts!D$3,""
)
)
),IF(M349="DA",Accounts!B$12,CONCATENATE(
IF(B349="EB",Accounts!D$12,""
),IF(B349="EL",Accounts!F$12,""
),IF(AND(B349="OA",Cases!B349="3"),Accounts!F$12,""
),IF(AND(B349="OA",Cases!B349="Z"),Accounts!D$12,""
)
)
)
)
))</f>
        <v>Electra számlatípus-művelettípus EUR</v>
      </c>
      <c r="S349" t="str">
        <f>IF(OR(Cases!C349="K",Cases!C349="L"),IF(M349="DA",Accounts!C$1,CONCATENATE(
   IF(B349="EB",Accounts!E$1,""
   ),IF(B349="EL",Accounts!G$1,""
   ),IF(AND(B349="OA",Cases!B349="3"),Accounts!G$1,""
   ),IF(AND(B349="OA",Cases!B349="Z"),Accounts!E$1,""
   )
  )
 ),IF(OR(Cases!C349="B",Cases!C349="I",Cases!C349="O",Cases!C349="J",Cases!C349="H"),IF(M349="DA",Accounts!C$4,CONCATENATE(
   IF(B349="EB",Accounts!E$4,""
   ),IF(B349="EL",Accounts!G$4,""
   ),IF(AND(B349="OA",Cases!B349="3"),Accounts!G$4,""
   ),IF(AND(B349="OA",Cases!B349="Z"),Accounts!E$4,""
   )
  )
 ),IF(OR(Cases!C349="D",Cases!C349="G",Cases!C349="O",Cases!C349="H",Cases!C349="M",AND(Cases!D349="I",Cases!C349="C"),AND(Cases!D349="I",Cases!C349="F")),IF(M349="DA",Accounts!C$3,CONCATENATE(
   IF(B349="EB",Accounts!E$3,""
   ),IF(B349="EL",Accounts!G$3,""
   ),IF(AND(B349="OA",Cases!B349="3"),Accounts!G$3,""
   ),IF(AND(B349="OA",Cases!B349="Z"),Accounts!E$3,""
   )
  )
 ),IF(M349="DA",Accounts!C$12,CONCATENATE(
   IF(B349="EB",Accounts!E$12,""
   ),IF(B349="EL",Accounts!G$12,""
   ),IF(AND(B349="OA",Cases!B349="3"),Accounts!G$12,""
   ),IF(AND(B349="OA",Cases!B349="Z"),Accounts!E$12,""
   )
  )
 )
)
))</f>
        <v>HU05104000234948495670481243</v>
      </c>
      <c r="T349" t="str">
        <f>IF(Cases!F349="SHA","SLEV",IF(Cases!F349="OUR","DEBT",IF(Cases!F349="BEN","CRED","")))</f>
        <v/>
      </c>
      <c r="U349" s="5" t="str">
        <f>IF(Cases!H349="N","Instrukciók","")</f>
        <v>Instrukciók</v>
      </c>
      <c r="V349" s="5" t="str">
        <f>IF(Cases!E349="I","URGP","")</f>
        <v>URGP</v>
      </c>
      <c r="W349" t="str">
        <f>Cases!L349</f>
        <v>Közl-01H-OpenApi Vállalati-KötelezettSzla HUF-FCY-EQ átvezetés-Konverziós-Sürgős/AzonKonv-KöltsVis Nincs</v>
      </c>
    </row>
    <row r="350" spans="1:23" x14ac:dyDescent="0.3">
      <c r="A350" t="str">
        <f>CONCATENATE(IF(B350="EB",CONCATENATE(IF(Cases!B350&lt;&gt;"7","EBNG","EBNL"),TEXT(Refszámok!$B$1+ROW()-2,"000000000000")),""),IF(B350="EL",CONCATENATE("E",TEXT(Refszámok!$B$2+ROW()-2,"0000000000"),"00001"),""),IF(B350="OA",CONCATENATE("EBNGOA",TEXT(Refszámok!$B$3+ROW()-2,"0000000000")),""))</f>
        <v>EBNGOA0000101349</v>
      </c>
      <c r="B350" t="str">
        <f>CONCATENATE(IF(Cases!B350="E","EL",""),IF(Cases!B350="B","EB",""),IF(Cases!B350="Q","EB",""),IF(Cases!B350="7","EB",""),IF(Cases!B350="Z","OA",""),IF(Cases!B350="3","OA",""))</f>
        <v>OA</v>
      </c>
      <c r="C350" t="str">
        <f t="shared" si="25"/>
        <v>EBNGOA0000101349</v>
      </c>
      <c r="D350" t="str">
        <f>IF(Cases!K350="Y","2018-11-10","")</f>
        <v/>
      </c>
      <c r="E350" s="5" t="str">
        <f>IF(Cases!C350="Q","BANKKÁRTYA ELSZ",IF(OR(Cases!C350="A",Cases!C350="E",Cases!C350="B",Cases!C350="K",Cases!C350="M"),CONCATENATE(IF(B350="EB",Accounts!B$7,""),IF(B350="EL",Accounts!B$8,""),IF(AND(B350="OA",Cases!B350="3"),Accounts!B$8,""),IF(AND(B350="OA",Cases!B350="Z"),Accounts!B$7,"")),CONCATENATE(IF(B350="EB",Accounts!B$9,""),IF(B350="EL",Accounts!B$10,""),IF(AND(B350="OA",Cases!B350="3"),Accounts!B$10,""),IF(AND(B350="OA",Cases!B350="Z"),Accounts!B$9,""))))</f>
        <v>Electra számlatípus-művelettípus ts</v>
      </c>
      <c r="F350" s="5" t="str">
        <f>IF(Cases!C350="Q","0983731042101",IF(OR(Cases!C350="A",Cases!C350="E",Cases!C350="B",Cases!C350="K",Cases!C350="M"),CONCATENATE(IF(B350="EB",Accounts!C$7,""),IF(B350="EL",Accounts!C$8,""),IF(AND(B350="OA",Cases!B350="3"),Accounts!C$8,""),IF(AND(B350="OA",Cases!B350="Z"),Accounts!C$7,"")),CONCATENATE(IF(B350="EB",Accounts!C$9,""),IF(B350="EL",Accounts!C$10,""),IF(AND(B350="OA",Cases!B350="3"),Accounts!C$10,""),IF(AND(B350="OA",Cases!B350="Z"),Accounts!C$9,""))))</f>
        <v>00021018F0100</v>
      </c>
      <c r="G350" t="s">
        <v>17</v>
      </c>
      <c r="H350" s="5" t="str">
        <f t="shared" si="26"/>
        <v>Electra számlatípus-művelettípus ts</v>
      </c>
      <c r="I350" t="s">
        <v>18</v>
      </c>
      <c r="J350" t="str">
        <f t="shared" si="27"/>
        <v>EBNGOA0000101349</v>
      </c>
      <c r="K350" t="str">
        <f t="shared" si="28"/>
        <v>EBNGOA0000101349</v>
      </c>
      <c r="L350" s="2" t="s">
        <v>22</v>
      </c>
      <c r="M350" s="2" t="str">
        <f>IF(OR(Cases!C350="A",Cases!C350="C",Cases!C350="G",Cases!C350="J",Cases!C350="O"),"DV","DA")</f>
        <v>DV</v>
      </c>
      <c r="N350" t="s">
        <v>1207</v>
      </c>
      <c r="O350" t="str">
        <f>IF(OR(Cases!C350="A",Cases!C350="B",Cases!C350="C",Cases!C350="E",Cases!C350="F",Cases!C350="I",Cases!C350="J",Cases!C350="K",Cases!C350="L",Cases!C350="Q"),"EUR","HUF")</f>
        <v>EUR</v>
      </c>
      <c r="P350" s="5" t="str">
        <f t="shared" si="29"/>
        <v>1.3</v>
      </c>
      <c r="Q350" t="str">
        <f>IF(Cases!I350="Y","INTC","")</f>
        <v>INTC</v>
      </c>
      <c r="R350" t="str">
        <f>IF(OR(Cases!C350="K",Cases!C350="L"),IF(M350="DA",Accounts!B$1,CONCATENATE(
IF(B350="EB",Accounts!D$1,""
),IF(B350="EL",Accounts!F$1,""
),IF(AND(B350="OA",Cases!B350="3"),Accounts!F$1,""
),IF(AND(B350="OA",Cases!B350="Z"),Accounts!D$1,""
)
)
),IF(OR(Cases!C350="B",Cases!C350="I",Cases!C350="O",Cases!C350="J",Cases!C350="H"),IF(M350="DA",Accounts!B$4,CONCATENATE(
IF(B350="EB",Accounts!D$4,""
),IF(B350="EL",Accounts!F$4,""
),IF(AND(B350="OA",Cases!B350="3"),Accounts!F$4,""
),IF(AND(B350="OA",Cases!B350="Z"),Accounts!D$4,""
)
)
),IF(OR(Cases!C350="D",Cases!C350="G",Cases!C350="O",Cases!C350="H",Cases!C350="M",AND(Cases!D350="I",Cases!C350="C"),AND(Cases!D350="I",Cases!C350="F")),IF(M350="DA",Accounts!B$3,CONCATENATE(
IF(B350="EB",Accounts!D$3,""
),IF(B350="EL",Accounts!F$3,""
),IF(AND(B350="OA",Cases!B350="3"),Accounts!F$3,""
),IF(AND(B350="OA",Cases!B350="Z"),Accounts!D$3,""
)
)
),IF(M350="DA",Accounts!B$12,CONCATENATE(
IF(B350="EB",Accounts!D$12,""
),IF(B350="EL",Accounts!F$12,""
),IF(AND(B350="OA",Cases!B350="3"),Accounts!F$12,""
),IF(AND(B350="OA",Cases!B350="Z"),Accounts!D$12,""
)
)
)
)
))</f>
        <v>Electra számlatípus-művelettípus EUR</v>
      </c>
      <c r="S350" t="str">
        <f>IF(OR(Cases!C350="K",Cases!C350="L"),IF(M350="DA",Accounts!C$1,CONCATENATE(
   IF(B350="EB",Accounts!E$1,""
   ),IF(B350="EL",Accounts!G$1,""
   ),IF(AND(B350="OA",Cases!B350="3"),Accounts!G$1,""
   ),IF(AND(B350="OA",Cases!B350="Z"),Accounts!E$1,""
   )
  )
 ),IF(OR(Cases!C350="B",Cases!C350="I",Cases!C350="O",Cases!C350="J",Cases!C350="H"),IF(M350="DA",Accounts!C$4,CONCATENATE(
   IF(B350="EB",Accounts!E$4,""
   ),IF(B350="EL",Accounts!G$4,""
   ),IF(AND(B350="OA",Cases!B350="3"),Accounts!G$4,""
   ),IF(AND(B350="OA",Cases!B350="Z"),Accounts!E$4,""
   )
  )
 ),IF(OR(Cases!C350="D",Cases!C350="G",Cases!C350="O",Cases!C350="H",Cases!C350="M",AND(Cases!D350="I",Cases!C350="C"),AND(Cases!D350="I",Cases!C350="F")),IF(M350="DA",Accounts!C$3,CONCATENATE(
   IF(B350="EB",Accounts!E$3,""
   ),IF(B350="EL",Accounts!G$3,""
   ),IF(AND(B350="OA",Cases!B350="3"),Accounts!G$3,""
   ),IF(AND(B350="OA",Cases!B350="Z"),Accounts!E$3,""
   )
  )
 ),IF(M350="DA",Accounts!C$12,CONCATENATE(
   IF(B350="EB",Accounts!E$12,""
   ),IF(B350="EL",Accounts!G$12,""
   ),IF(AND(B350="OA",Cases!B350="3"),Accounts!G$12,""
   ),IF(AND(B350="OA",Cases!B350="Z"),Accounts!E$12,""
   )
  )
 )
)
))</f>
        <v>HU05104000234948495670481243</v>
      </c>
      <c r="T350" t="str">
        <f>IF(Cases!F350="SHA","SLEV",IF(Cases!F350="OUR","DEBT",IF(Cases!F350="BEN","CRED","")))</f>
        <v/>
      </c>
      <c r="U350" s="5" t="str">
        <f>IF(Cases!H350="N","Instrukciók","")</f>
        <v>Instrukciók</v>
      </c>
      <c r="V350" s="5" t="str">
        <f>IF(Cases!E350="I","URGP","")</f>
        <v>URGP</v>
      </c>
      <c r="W350" t="str">
        <f>Cases!L350</f>
        <v>Közl-01H-OpenApi Vállalati-KötelezettSzla HUF-FCY-EQ átvezetés-InterCompany-Konverziós-Sürgős/AzonKonv-KöltsVis Nincs</v>
      </c>
    </row>
    <row r="351" spans="1:23" x14ac:dyDescent="0.3">
      <c r="A351" t="str">
        <f>CONCATENATE(IF(B351="EB",CONCATENATE(IF(Cases!B351&lt;&gt;"7","EBNG","EBNL"),TEXT(Refszámok!$B$1+ROW()-2,"000000000000")),""),IF(B351="EL",CONCATENATE("E",TEXT(Refszámok!$B$2+ROW()-2,"0000000000"),"00001"),""),IF(B351="OA",CONCATENATE("EBNGOA",TEXT(Refszámok!$B$3+ROW()-2,"0000000000")),""))</f>
        <v>EBNGOA0000101350</v>
      </c>
      <c r="B351" t="str">
        <f>CONCATENATE(IF(Cases!B351="E","EL",""),IF(Cases!B351="B","EB",""),IF(Cases!B351="Q","EB",""),IF(Cases!B351="7","EB",""),IF(Cases!B351="Z","OA",""),IF(Cases!B351="3","OA",""))</f>
        <v>OA</v>
      </c>
      <c r="C351" t="str">
        <f t="shared" si="25"/>
        <v>EBNGOA0000101350</v>
      </c>
      <c r="D351" t="str">
        <f>IF(Cases!K351="Y","2018-11-10","")</f>
        <v/>
      </c>
      <c r="E351" s="5" t="str">
        <f>IF(Cases!C351="Q","BANKKÁRTYA ELSZ",IF(OR(Cases!C351="A",Cases!C351="E",Cases!C351="B",Cases!C351="K",Cases!C351="M"),CONCATENATE(IF(B351="EB",Accounts!B$7,""),IF(B351="EL",Accounts!B$8,""),IF(AND(B351="OA",Cases!B351="3"),Accounts!B$8,""),IF(AND(B351="OA",Cases!B351="Z"),Accounts!B$7,"")),CONCATENATE(IF(B351="EB",Accounts!B$9,""),IF(B351="EL",Accounts!B$10,""),IF(AND(B351="OA",Cases!B351="3"),Accounts!B$10,""),IF(AND(B351="OA",Cases!B351="Z"),Accounts!B$9,""))))</f>
        <v>Electra számlatípus-művelettípus ts</v>
      </c>
      <c r="F351" s="5" t="str">
        <f>IF(Cases!C351="Q","0983731042101",IF(OR(Cases!C351="A",Cases!C351="E",Cases!C351="B",Cases!C351="K",Cases!C351="M"),CONCATENATE(IF(B351="EB",Accounts!C$7,""),IF(B351="EL",Accounts!C$8,""),IF(AND(B351="OA",Cases!B351="3"),Accounts!C$8,""),IF(AND(B351="OA",Cases!B351="Z"),Accounts!C$7,"")),CONCATENATE(IF(B351="EB",Accounts!C$9,""),IF(B351="EL",Accounts!C$10,""),IF(AND(B351="OA",Cases!B351="3"),Accounts!C$10,""),IF(AND(B351="OA",Cases!B351="Z"),Accounts!C$9,""))))</f>
        <v>00021018F0100</v>
      </c>
      <c r="G351" t="s">
        <v>17</v>
      </c>
      <c r="H351" s="5" t="str">
        <f t="shared" si="26"/>
        <v>Electra számlatípus-művelettípus ts</v>
      </c>
      <c r="I351" t="s">
        <v>18</v>
      </c>
      <c r="J351" t="str">
        <f t="shared" si="27"/>
        <v>EBNGOA0000101350</v>
      </c>
      <c r="K351" t="str">
        <f t="shared" si="28"/>
        <v>EBNGOA0000101350</v>
      </c>
      <c r="L351" s="2" t="s">
        <v>22</v>
      </c>
      <c r="M351" s="2" t="str">
        <f>IF(OR(Cases!C351="A",Cases!C351="C",Cases!C351="G",Cases!C351="J",Cases!C351="O"),"DV","DA")</f>
        <v>DV</v>
      </c>
      <c r="N351" t="s">
        <v>1207</v>
      </c>
      <c r="O351" t="str">
        <f>IF(OR(Cases!C351="A",Cases!C351="B",Cases!C351="C",Cases!C351="E",Cases!C351="F",Cases!C351="I",Cases!C351="J",Cases!C351="K",Cases!C351="L",Cases!C351="Q"),"EUR","HUF")</f>
        <v>EUR</v>
      </c>
      <c r="P351" s="5" t="str">
        <f t="shared" si="29"/>
        <v>1.3</v>
      </c>
      <c r="Q351" t="str">
        <f>IF(Cases!I351="Y","INTC","")</f>
        <v/>
      </c>
      <c r="R351" t="str">
        <f>IF(OR(Cases!C351="K",Cases!C351="L"),IF(M351="DA",Accounts!B$1,CONCATENATE(
IF(B351="EB",Accounts!D$1,""
),IF(B351="EL",Accounts!F$1,""
),IF(AND(B351="OA",Cases!B351="3"),Accounts!F$1,""
),IF(AND(B351="OA",Cases!B351="Z"),Accounts!D$1,""
)
)
),IF(OR(Cases!C351="B",Cases!C351="I",Cases!C351="O",Cases!C351="J",Cases!C351="H"),IF(M351="DA",Accounts!B$4,CONCATENATE(
IF(B351="EB",Accounts!D$4,""
),IF(B351="EL",Accounts!F$4,""
),IF(AND(B351="OA",Cases!B351="3"),Accounts!F$4,""
),IF(AND(B351="OA",Cases!B351="Z"),Accounts!D$4,""
)
)
),IF(OR(Cases!C351="D",Cases!C351="G",Cases!C351="O",Cases!C351="H",Cases!C351="M",AND(Cases!D351="I",Cases!C351="C"),AND(Cases!D351="I",Cases!C351="F")),IF(M351="DA",Accounts!B$3,CONCATENATE(
IF(B351="EB",Accounts!D$3,""
),IF(B351="EL",Accounts!F$3,""
),IF(AND(B351="OA",Cases!B351="3"),Accounts!F$3,""
),IF(AND(B351="OA",Cases!B351="Z"),Accounts!D$3,""
)
)
),IF(M351="DA",Accounts!B$12,CONCATENATE(
IF(B351="EB",Accounts!D$12,""
),IF(B351="EL",Accounts!F$12,""
),IF(AND(B351="OA",Cases!B351="3"),Accounts!F$12,""
),IF(AND(B351="OA",Cases!B351="Z"),Accounts!D$12,""
)
)
)
)
))</f>
        <v>Electra számlatípus-művelettípus EUR</v>
      </c>
      <c r="S351" t="str">
        <f>IF(OR(Cases!C351="K",Cases!C351="L"),IF(M351="DA",Accounts!C$1,CONCATENATE(
   IF(B351="EB",Accounts!E$1,""
   ),IF(B351="EL",Accounts!G$1,""
   ),IF(AND(B351="OA",Cases!B351="3"),Accounts!G$1,""
   ),IF(AND(B351="OA",Cases!B351="Z"),Accounts!E$1,""
   )
  )
 ),IF(OR(Cases!C351="B",Cases!C351="I",Cases!C351="O",Cases!C351="J",Cases!C351="H"),IF(M351="DA",Accounts!C$4,CONCATENATE(
   IF(B351="EB",Accounts!E$4,""
   ),IF(B351="EL",Accounts!G$4,""
   ),IF(AND(B351="OA",Cases!B351="3"),Accounts!G$4,""
   ),IF(AND(B351="OA",Cases!B351="Z"),Accounts!E$4,""
   )
  )
 ),IF(OR(Cases!C351="D",Cases!C351="G",Cases!C351="O",Cases!C351="H",Cases!C351="M",AND(Cases!D351="I",Cases!C351="C"),AND(Cases!D351="I",Cases!C351="F")),IF(M351="DA",Accounts!C$3,CONCATENATE(
   IF(B351="EB",Accounts!E$3,""
   ),IF(B351="EL",Accounts!G$3,""
   ),IF(AND(B351="OA",Cases!B351="3"),Accounts!G$3,""
   ),IF(AND(B351="OA",Cases!B351="Z"),Accounts!E$3,""
   )
  )
 ),IF(M351="DA",Accounts!C$12,CONCATENATE(
   IF(B351="EB",Accounts!E$12,""
   ),IF(B351="EL",Accounts!G$12,""
   ),IF(AND(B351="OA",Cases!B351="3"),Accounts!G$12,""
   ),IF(AND(B351="OA",Cases!B351="Z"),Accounts!E$12,""
   )
  )
 )
)
))</f>
        <v>HU05104000234948495670481243</v>
      </c>
      <c r="T351" t="str">
        <f>IF(Cases!F351="SHA","SLEV",IF(Cases!F351="OUR","DEBT",IF(Cases!F351="BEN","CRED","")))</f>
        <v/>
      </c>
      <c r="U351" s="5" t="str">
        <f>IF(Cases!H351="N","Instrukciók","")</f>
        <v>Instrukciók</v>
      </c>
      <c r="V351" s="5" t="str">
        <f>IF(Cases!E351="I","URGP","")</f>
        <v/>
      </c>
      <c r="W351" t="str">
        <f>Cases!L351</f>
        <v>Közl-01H-OpenApi Vállalati-KötelezettSzla HUF-FCY-EQ átvezetés-Konverziós-KöltsVis Nincs</v>
      </c>
    </row>
    <row r="352" spans="1:23" x14ac:dyDescent="0.3">
      <c r="A352" t="str">
        <f>CONCATENATE(IF(B352="EB",CONCATENATE(IF(Cases!B352&lt;&gt;"7","EBNG","EBNL"),TEXT(Refszámok!$B$1+ROW()-2,"000000000000")),""),IF(B352="EL",CONCATENATE("E",TEXT(Refszámok!$B$2+ROW()-2,"0000000000"),"00001"),""),IF(B352="OA",CONCATENATE("EBNGOA",TEXT(Refszámok!$B$3+ROW()-2,"0000000000")),""))</f>
        <v>EBNGOA0000101351</v>
      </c>
      <c r="B352" t="str">
        <f>CONCATENATE(IF(Cases!B352="E","EL",""),IF(Cases!B352="B","EB",""),IF(Cases!B352="Q","EB",""),IF(Cases!B352="7","EB",""),IF(Cases!B352="Z","OA",""),IF(Cases!B352="3","OA",""))</f>
        <v>OA</v>
      </c>
      <c r="C352" t="str">
        <f t="shared" si="25"/>
        <v>EBNGOA0000101351</v>
      </c>
      <c r="D352" t="str">
        <f>IF(Cases!K352="Y","2018-11-10","")</f>
        <v/>
      </c>
      <c r="E352" s="5" t="str">
        <f>IF(Cases!C352="Q","BANKKÁRTYA ELSZ",IF(OR(Cases!C352="A",Cases!C352="E",Cases!C352="B",Cases!C352="K",Cases!C352="M"),CONCATENATE(IF(B352="EB",Accounts!B$7,""),IF(B352="EL",Accounts!B$8,""),IF(AND(B352="OA",Cases!B352="3"),Accounts!B$8,""),IF(AND(B352="OA",Cases!B352="Z"),Accounts!B$7,"")),CONCATENATE(IF(B352="EB",Accounts!B$9,""),IF(B352="EL",Accounts!B$10,""),IF(AND(B352="OA",Cases!B352="3"),Accounts!B$10,""),IF(AND(B352="OA",Cases!B352="Z"),Accounts!B$9,""))))</f>
        <v>Electra számlatípus-művelettípus ts</v>
      </c>
      <c r="F352" s="5" t="str">
        <f>IF(Cases!C352="Q","0983731042101",IF(OR(Cases!C352="A",Cases!C352="E",Cases!C352="B",Cases!C352="K",Cases!C352="M"),CONCATENATE(IF(B352="EB",Accounts!C$7,""),IF(B352="EL",Accounts!C$8,""),IF(AND(B352="OA",Cases!B352="3"),Accounts!C$8,""),IF(AND(B352="OA",Cases!B352="Z"),Accounts!C$7,"")),CONCATENATE(IF(B352="EB",Accounts!C$9,""),IF(B352="EL",Accounts!C$10,""),IF(AND(B352="OA",Cases!B352="3"),Accounts!C$10,""),IF(AND(B352="OA",Cases!B352="Z"),Accounts!C$9,""))))</f>
        <v>00021018F0100</v>
      </c>
      <c r="G352" t="s">
        <v>17</v>
      </c>
      <c r="H352" s="5" t="str">
        <f t="shared" si="26"/>
        <v>Electra számlatípus-művelettípus ts</v>
      </c>
      <c r="I352" t="s">
        <v>18</v>
      </c>
      <c r="J352" t="str">
        <f t="shared" si="27"/>
        <v>EBNGOA0000101351</v>
      </c>
      <c r="K352" t="str">
        <f t="shared" si="28"/>
        <v>EBNGOA0000101351</v>
      </c>
      <c r="L352" s="2" t="s">
        <v>22</v>
      </c>
      <c r="M352" s="2" t="str">
        <f>IF(OR(Cases!C352="A",Cases!C352="C",Cases!C352="G",Cases!C352="J",Cases!C352="O"),"DV","DA")</f>
        <v>DV</v>
      </c>
      <c r="N352" t="s">
        <v>1207</v>
      </c>
      <c r="O352" t="str">
        <f>IF(OR(Cases!C352="A",Cases!C352="B",Cases!C352="C",Cases!C352="E",Cases!C352="F",Cases!C352="I",Cases!C352="J",Cases!C352="K",Cases!C352="L",Cases!C352="Q"),"EUR","HUF")</f>
        <v>EUR</v>
      </c>
      <c r="P352" s="5" t="str">
        <f t="shared" si="29"/>
        <v>1.3</v>
      </c>
      <c r="Q352" t="str">
        <f>IF(Cases!I352="Y","INTC","")</f>
        <v>INTC</v>
      </c>
      <c r="R352" t="str">
        <f>IF(OR(Cases!C352="K",Cases!C352="L"),IF(M352="DA",Accounts!B$1,CONCATENATE(
IF(B352="EB",Accounts!D$1,""
),IF(B352="EL",Accounts!F$1,""
),IF(AND(B352="OA",Cases!B352="3"),Accounts!F$1,""
),IF(AND(B352="OA",Cases!B352="Z"),Accounts!D$1,""
)
)
),IF(OR(Cases!C352="B",Cases!C352="I",Cases!C352="O",Cases!C352="J",Cases!C352="H"),IF(M352="DA",Accounts!B$4,CONCATENATE(
IF(B352="EB",Accounts!D$4,""
),IF(B352="EL",Accounts!F$4,""
),IF(AND(B352="OA",Cases!B352="3"),Accounts!F$4,""
),IF(AND(B352="OA",Cases!B352="Z"),Accounts!D$4,""
)
)
),IF(OR(Cases!C352="D",Cases!C352="G",Cases!C352="O",Cases!C352="H",Cases!C352="M",AND(Cases!D352="I",Cases!C352="C"),AND(Cases!D352="I",Cases!C352="F")),IF(M352="DA",Accounts!B$3,CONCATENATE(
IF(B352="EB",Accounts!D$3,""
),IF(B352="EL",Accounts!F$3,""
),IF(AND(B352="OA",Cases!B352="3"),Accounts!F$3,""
),IF(AND(B352="OA",Cases!B352="Z"),Accounts!D$3,""
)
)
),IF(M352="DA",Accounts!B$12,CONCATENATE(
IF(B352="EB",Accounts!D$12,""
),IF(B352="EL",Accounts!F$12,""
),IF(AND(B352="OA",Cases!B352="3"),Accounts!F$12,""
),IF(AND(B352="OA",Cases!B352="Z"),Accounts!D$12,""
)
)
)
)
))</f>
        <v>Electra számlatípus-művelettípus EUR</v>
      </c>
      <c r="S352" t="str">
        <f>IF(OR(Cases!C352="K",Cases!C352="L"),IF(M352="DA",Accounts!C$1,CONCATENATE(
   IF(B352="EB",Accounts!E$1,""
   ),IF(B352="EL",Accounts!G$1,""
   ),IF(AND(B352="OA",Cases!B352="3"),Accounts!G$1,""
   ),IF(AND(B352="OA",Cases!B352="Z"),Accounts!E$1,""
   )
  )
 ),IF(OR(Cases!C352="B",Cases!C352="I",Cases!C352="O",Cases!C352="J",Cases!C352="H"),IF(M352="DA",Accounts!C$4,CONCATENATE(
   IF(B352="EB",Accounts!E$4,""
   ),IF(B352="EL",Accounts!G$4,""
   ),IF(AND(B352="OA",Cases!B352="3"),Accounts!G$4,""
   ),IF(AND(B352="OA",Cases!B352="Z"),Accounts!E$4,""
   )
  )
 ),IF(OR(Cases!C352="D",Cases!C352="G",Cases!C352="O",Cases!C352="H",Cases!C352="M",AND(Cases!D352="I",Cases!C352="C"),AND(Cases!D352="I",Cases!C352="F")),IF(M352="DA",Accounts!C$3,CONCATENATE(
   IF(B352="EB",Accounts!E$3,""
   ),IF(B352="EL",Accounts!G$3,""
   ),IF(AND(B352="OA",Cases!B352="3"),Accounts!G$3,""
   ),IF(AND(B352="OA",Cases!B352="Z"),Accounts!E$3,""
   )
  )
 ),IF(M352="DA",Accounts!C$12,CONCATENATE(
   IF(B352="EB",Accounts!E$12,""
   ),IF(B352="EL",Accounts!G$12,""
   ),IF(AND(B352="OA",Cases!B352="3"),Accounts!G$12,""
   ),IF(AND(B352="OA",Cases!B352="Z"),Accounts!E$12,""
   )
  )
 )
)
))</f>
        <v>HU05104000234948495670481243</v>
      </c>
      <c r="T352" t="str">
        <f>IF(Cases!F352="SHA","SLEV",IF(Cases!F352="OUR","DEBT",IF(Cases!F352="BEN","CRED","")))</f>
        <v/>
      </c>
      <c r="U352" s="5" t="str">
        <f>IF(Cases!H352="N","Instrukciók","")</f>
        <v>Instrukciók</v>
      </c>
      <c r="V352" s="5" t="str">
        <f>IF(Cases!E352="I","URGP","")</f>
        <v/>
      </c>
      <c r="W352" t="str">
        <f>Cases!L352</f>
        <v>Közl-01H-OpenApi Vállalati-KötelezettSzla HUF-FCY-EQ átvezetés-InterCompany-Konverziós-KöltsVis Nincs</v>
      </c>
    </row>
    <row r="353" spans="1:23" x14ac:dyDescent="0.3">
      <c r="A353" t="str">
        <f>CONCATENATE(IF(B353="EB",CONCATENATE(IF(Cases!B353&lt;&gt;"7","EBNG","EBNL"),TEXT(Refszámok!$B$1+ROW()-2,"000000000000")),""),IF(B353="EL",CONCATENATE("E",TEXT(Refszámok!$B$2+ROW()-2,"0000000000"),"00001"),""),IF(B353="OA",CONCATENATE("EBNGOA",TEXT(Refszámok!$B$3+ROW()-2,"0000000000")),""))</f>
        <v>EBNGOA0000101352</v>
      </c>
      <c r="B353" t="str">
        <f>CONCATENATE(IF(Cases!B353="E","EL",""),IF(Cases!B353="B","EB",""),IF(Cases!B353="Q","EB",""),IF(Cases!B353="7","EB",""),IF(Cases!B353="Z","OA",""),IF(Cases!B353="3","OA",""))</f>
        <v>OA</v>
      </c>
      <c r="C353" t="str">
        <f t="shared" si="25"/>
        <v>EBNGOA0000101352</v>
      </c>
      <c r="D353" t="str">
        <f>IF(Cases!K353="Y","2018-11-10","")</f>
        <v/>
      </c>
      <c r="E353" s="5" t="str">
        <f>IF(Cases!C353="Q","BANKKÁRTYA ELSZ",IF(OR(Cases!C353="A",Cases!C353="E",Cases!C353="B",Cases!C353="K",Cases!C353="M"),CONCATENATE(IF(B353="EB",Accounts!B$7,""),IF(B353="EL",Accounts!B$8,""),IF(AND(B353="OA",Cases!B353="3"),Accounts!B$8,""),IF(AND(B353="OA",Cases!B353="Z"),Accounts!B$7,"")),CONCATENATE(IF(B353="EB",Accounts!B$9,""),IF(B353="EL",Accounts!B$10,""),IF(AND(B353="OA",Cases!B353="3"),Accounts!B$10,""),IF(AND(B353="OA",Cases!B353="Z"),Accounts!B$9,""))))</f>
        <v>Electra számlatípus-művelettípus ts</v>
      </c>
      <c r="F353" s="5" t="str">
        <f>IF(Cases!C353="Q","0983731042101",IF(OR(Cases!C353="A",Cases!C353="E",Cases!C353="B",Cases!C353="K",Cases!C353="M"),CONCATENATE(IF(B353="EB",Accounts!C$7,""),IF(B353="EL",Accounts!C$8,""),IF(AND(B353="OA",Cases!B353="3"),Accounts!C$8,""),IF(AND(B353="OA",Cases!B353="Z"),Accounts!C$7,"")),CONCATENATE(IF(B353="EB",Accounts!C$9,""),IF(B353="EL",Accounts!C$10,""),IF(AND(B353="OA",Cases!B353="3"),Accounts!C$10,""),IF(AND(B353="OA",Cases!B353="Z"),Accounts!C$9,""))))</f>
        <v>00021018F0100</v>
      </c>
      <c r="G353" t="s">
        <v>17</v>
      </c>
      <c r="H353" s="5" t="str">
        <f t="shared" si="26"/>
        <v>Electra számlatípus-művelettípus ts</v>
      </c>
      <c r="I353" t="s">
        <v>18</v>
      </c>
      <c r="J353" t="str">
        <f t="shared" si="27"/>
        <v>EBNGOA0000101352</v>
      </c>
      <c r="K353" t="str">
        <f t="shared" si="28"/>
        <v>EBNGOA0000101352</v>
      </c>
      <c r="L353" s="2" t="s">
        <v>22</v>
      </c>
      <c r="M353" s="2" t="str">
        <f>IF(OR(Cases!C353="A",Cases!C353="C",Cases!C353="G",Cases!C353="J",Cases!C353="O"),"DV","DA")</f>
        <v>DA</v>
      </c>
      <c r="N353" t="s">
        <v>1207</v>
      </c>
      <c r="O353" t="str">
        <f>IF(OR(Cases!C353="A",Cases!C353="B",Cases!C353="C",Cases!C353="E",Cases!C353="F",Cases!C353="I",Cases!C353="J",Cases!C353="K",Cases!C353="L",Cases!C353="Q"),"EUR","HUF")</f>
        <v>EUR</v>
      </c>
      <c r="P353" s="5" t="str">
        <f t="shared" si="29"/>
        <v>1.3</v>
      </c>
      <c r="Q353" t="str">
        <f>IF(Cases!I353="Y","INTC","")</f>
        <v/>
      </c>
      <c r="R353" t="str">
        <f>IF(OR(Cases!C353="K",Cases!C353="L"),IF(M353="DA",Accounts!B$1,CONCATENATE(
IF(B353="EB",Accounts!D$1,""
),IF(B353="EL",Accounts!F$1,""
),IF(AND(B353="OA",Cases!B353="3"),Accounts!F$1,""
),IF(AND(B353="OA",Cases!B353="Z"),Accounts!D$1,""
)
)
),IF(OR(Cases!C353="B",Cases!C353="I",Cases!C353="O",Cases!C353="J",Cases!C353="H"),IF(M353="DA",Accounts!B$4,CONCATENATE(
IF(B353="EB",Accounts!D$4,""
),IF(B353="EL",Accounts!F$4,""
),IF(AND(B353="OA",Cases!B353="3"),Accounts!F$4,""
),IF(AND(B353="OA",Cases!B353="Z"),Accounts!D$4,""
)
)
),IF(OR(Cases!C353="D",Cases!C353="G",Cases!C353="O",Cases!C353="H",Cases!C353="M",AND(Cases!D353="I",Cases!C353="C"),AND(Cases!D353="I",Cases!C353="F")),IF(M353="DA",Accounts!B$3,CONCATENATE(
IF(B353="EB",Accounts!D$3,""
),IF(B353="EL",Accounts!F$3,""
),IF(AND(B353="OA",Cases!B353="3"),Accounts!F$3,""
),IF(AND(B353="OA",Cases!B353="Z"),Accounts!D$3,""
)
)
),IF(M353="DA",Accounts!B$12,CONCATENATE(
IF(B353="EB",Accounts!D$12,""
),IF(B353="EL",Accounts!F$12,""
),IF(AND(B353="OA",Cases!B353="3"),Accounts!F$12,""
),IF(AND(B353="OA",Cases!B353="Z"),Accounts!D$12,""
)
)
)
)
))</f>
        <v>SZIKSZAI TAMARA EUR</v>
      </c>
      <c r="S353" t="str">
        <f>IF(OR(Cases!C353="K",Cases!C353="L"),IF(M353="DA",Accounts!C$1,CONCATENATE(
   IF(B353="EB",Accounts!E$1,""
   ),IF(B353="EL",Accounts!G$1,""
   ),IF(AND(B353="OA",Cases!B353="3"),Accounts!G$1,""
   ),IF(AND(B353="OA",Cases!B353="Z"),Accounts!E$1,""
   )
  )
 ),IF(OR(Cases!C353="B",Cases!C353="I",Cases!C353="O",Cases!C353="J",Cases!C353="H"),IF(M353="DA",Accounts!C$4,CONCATENATE(
   IF(B353="EB",Accounts!E$4,""
   ),IF(B353="EL",Accounts!G$4,""
   ),IF(AND(B353="OA",Cases!B353="3"),Accounts!G$4,""
   ),IF(AND(B353="OA",Cases!B353="Z"),Accounts!E$4,""
   )
  )
 ),IF(OR(Cases!C353="D",Cases!C353="G",Cases!C353="O",Cases!C353="H",Cases!C353="M",AND(Cases!D353="I",Cases!C353="C"),AND(Cases!D353="I",Cases!C353="F")),IF(M353="DA",Accounts!C$3,CONCATENATE(
   IF(B353="EB",Accounts!E$3,""
   ),IF(B353="EL",Accounts!G$3,""
   ),IF(AND(B353="OA",Cases!B353="3"),Accounts!G$3,""
   ),IF(AND(B353="OA",Cases!B353="Z"),Accounts!E$3,""
   )
  )
 ),IF(M353="DA",Accounts!C$12,CONCATENATE(
   IF(B353="EB",Accounts!E$12,""
   ),IF(B353="EL",Accounts!G$12,""
   ),IF(AND(B353="OA",Cases!B353="3"),Accounts!G$12,""
   ),IF(AND(B353="OA",Cases!B353="Z"),Accounts!E$12,""
   )
  )
 )
)
))</f>
        <v>HU46104000237157565454551017</v>
      </c>
      <c r="T353" t="str">
        <f>IF(Cases!F353="SHA","SLEV",IF(Cases!F353="OUR","DEBT",IF(Cases!F353="BEN","CRED","")))</f>
        <v/>
      </c>
      <c r="U353" s="5" t="str">
        <f>IF(Cases!H353="N","Instrukciók","")</f>
        <v>Instrukciók</v>
      </c>
      <c r="V353" s="5" t="str">
        <f>IF(Cases!E353="I","URGP","")</f>
        <v>URGP</v>
      </c>
      <c r="W353" t="str">
        <f>Cases!L353</f>
        <v>Közl-01I-OpenApi Vállalati-KötelezettSzla HUF-FCY-EQ átutalás-Konverziós-Sürgős/AzonKonv-KöltsVis Nincs</v>
      </c>
    </row>
    <row r="354" spans="1:23" x14ac:dyDescent="0.3">
      <c r="A354" t="str">
        <f>CONCATENATE(IF(B354="EB",CONCATENATE(IF(Cases!B354&lt;&gt;"7","EBNG","EBNL"),TEXT(Refszámok!$B$1+ROW()-2,"000000000000")),""),IF(B354="EL",CONCATENATE("E",TEXT(Refszámok!$B$2+ROW()-2,"0000000000"),"00001"),""),IF(B354="OA",CONCATENATE("EBNGOA",TEXT(Refszámok!$B$3+ROW()-2,"0000000000")),""))</f>
        <v>EBNGOA0000101353</v>
      </c>
      <c r="B354" t="str">
        <f>CONCATENATE(IF(Cases!B354="E","EL",""),IF(Cases!B354="B","EB",""),IF(Cases!B354="Q","EB",""),IF(Cases!B354="7","EB",""),IF(Cases!B354="Z","OA",""),IF(Cases!B354="3","OA",""))</f>
        <v>OA</v>
      </c>
      <c r="C354" t="str">
        <f t="shared" si="25"/>
        <v>EBNGOA0000101353</v>
      </c>
      <c r="D354" t="str">
        <f>IF(Cases!K354="Y","2018-11-10","")</f>
        <v/>
      </c>
      <c r="E354" s="5" t="str">
        <f>IF(Cases!C354="Q","BANKKÁRTYA ELSZ",IF(OR(Cases!C354="A",Cases!C354="E",Cases!C354="B",Cases!C354="K",Cases!C354="M"),CONCATENATE(IF(B354="EB",Accounts!B$7,""),IF(B354="EL",Accounts!B$8,""),IF(AND(B354="OA",Cases!B354="3"),Accounts!B$8,""),IF(AND(B354="OA",Cases!B354="Z"),Accounts!B$7,"")),CONCATENATE(IF(B354="EB",Accounts!B$9,""),IF(B354="EL",Accounts!B$10,""),IF(AND(B354="OA",Cases!B354="3"),Accounts!B$10,""),IF(AND(B354="OA",Cases!B354="Z"),Accounts!B$9,""))))</f>
        <v>Electra számlatípus-művelettípus ts</v>
      </c>
      <c r="F354" s="5" t="str">
        <f>IF(Cases!C354="Q","0983731042101",IF(OR(Cases!C354="A",Cases!C354="E",Cases!C354="B",Cases!C354="K",Cases!C354="M"),CONCATENATE(IF(B354="EB",Accounts!C$7,""),IF(B354="EL",Accounts!C$8,""),IF(AND(B354="OA",Cases!B354="3"),Accounts!C$8,""),IF(AND(B354="OA",Cases!B354="Z"),Accounts!C$7,"")),CONCATENATE(IF(B354="EB",Accounts!C$9,""),IF(B354="EL",Accounts!C$10,""),IF(AND(B354="OA",Cases!B354="3"),Accounts!C$10,""),IF(AND(B354="OA",Cases!B354="Z"),Accounts!C$9,""))))</f>
        <v>00021018F0100</v>
      </c>
      <c r="G354" t="s">
        <v>17</v>
      </c>
      <c r="H354" s="5" t="str">
        <f t="shared" si="26"/>
        <v>Electra számlatípus-művelettípus ts</v>
      </c>
      <c r="I354" t="s">
        <v>18</v>
      </c>
      <c r="J354" t="str">
        <f t="shared" si="27"/>
        <v>EBNGOA0000101353</v>
      </c>
      <c r="K354" t="str">
        <f t="shared" si="28"/>
        <v>EBNGOA0000101353</v>
      </c>
      <c r="L354" s="2" t="s">
        <v>22</v>
      </c>
      <c r="M354" s="2" t="str">
        <f>IF(OR(Cases!C354="A",Cases!C354="C",Cases!C354="G",Cases!C354="J",Cases!C354="O"),"DV","DA")</f>
        <v>DA</v>
      </c>
      <c r="N354" t="s">
        <v>1207</v>
      </c>
      <c r="O354" t="str">
        <f>IF(OR(Cases!C354="A",Cases!C354="B",Cases!C354="C",Cases!C354="E",Cases!C354="F",Cases!C354="I",Cases!C354="J",Cases!C354="K",Cases!C354="L",Cases!C354="Q"),"EUR","HUF")</f>
        <v>EUR</v>
      </c>
      <c r="P354" s="5" t="str">
        <f t="shared" si="29"/>
        <v>1.3</v>
      </c>
      <c r="Q354" t="str">
        <f>IF(Cases!I354="Y","INTC","")</f>
        <v/>
      </c>
      <c r="R354" t="str">
        <f>IF(OR(Cases!C354="K",Cases!C354="L"),IF(M354="DA",Accounts!B$1,CONCATENATE(
IF(B354="EB",Accounts!D$1,""
),IF(B354="EL",Accounts!F$1,""
),IF(AND(B354="OA",Cases!B354="3"),Accounts!F$1,""
),IF(AND(B354="OA",Cases!B354="Z"),Accounts!D$1,""
)
)
),IF(OR(Cases!C354="B",Cases!C354="I",Cases!C354="O",Cases!C354="J",Cases!C354="H"),IF(M354="DA",Accounts!B$4,CONCATENATE(
IF(B354="EB",Accounts!D$4,""
),IF(B354="EL",Accounts!F$4,""
),IF(AND(B354="OA",Cases!B354="3"),Accounts!F$4,""
),IF(AND(B354="OA",Cases!B354="Z"),Accounts!D$4,""
)
)
),IF(OR(Cases!C354="D",Cases!C354="G",Cases!C354="O",Cases!C354="H",Cases!C354="M",AND(Cases!D354="I",Cases!C354="C"),AND(Cases!D354="I",Cases!C354="F")),IF(M354="DA",Accounts!B$3,CONCATENATE(
IF(B354="EB",Accounts!D$3,""
),IF(B354="EL",Accounts!F$3,""
),IF(AND(B354="OA",Cases!B354="3"),Accounts!F$3,""
),IF(AND(B354="OA",Cases!B354="Z"),Accounts!D$3,""
)
)
),IF(M354="DA",Accounts!B$12,CONCATENATE(
IF(B354="EB",Accounts!D$12,""
),IF(B354="EL",Accounts!F$12,""
),IF(AND(B354="OA",Cases!B354="3"),Accounts!F$12,""
),IF(AND(B354="OA",Cases!B354="Z"),Accounts!D$12,""
)
)
)
)
))</f>
        <v>SZIKSZAI TAMARA EUR</v>
      </c>
      <c r="S354" t="str">
        <f>IF(OR(Cases!C354="K",Cases!C354="L"),IF(M354="DA",Accounts!C$1,CONCATENATE(
   IF(B354="EB",Accounts!E$1,""
   ),IF(B354="EL",Accounts!G$1,""
   ),IF(AND(B354="OA",Cases!B354="3"),Accounts!G$1,""
   ),IF(AND(B354="OA",Cases!B354="Z"),Accounts!E$1,""
   )
  )
 ),IF(OR(Cases!C354="B",Cases!C354="I",Cases!C354="O",Cases!C354="J",Cases!C354="H"),IF(M354="DA",Accounts!C$4,CONCATENATE(
   IF(B354="EB",Accounts!E$4,""
   ),IF(B354="EL",Accounts!G$4,""
   ),IF(AND(B354="OA",Cases!B354="3"),Accounts!G$4,""
   ),IF(AND(B354="OA",Cases!B354="Z"),Accounts!E$4,""
   )
  )
 ),IF(OR(Cases!C354="D",Cases!C354="G",Cases!C354="O",Cases!C354="H",Cases!C354="M",AND(Cases!D354="I",Cases!C354="C"),AND(Cases!D354="I",Cases!C354="F")),IF(M354="DA",Accounts!C$3,CONCATENATE(
   IF(B354="EB",Accounts!E$3,""
   ),IF(B354="EL",Accounts!G$3,""
   ),IF(AND(B354="OA",Cases!B354="3"),Accounts!G$3,""
   ),IF(AND(B354="OA",Cases!B354="Z"),Accounts!E$3,""
   )
  )
 ),IF(M354="DA",Accounts!C$12,CONCATENATE(
   IF(B354="EB",Accounts!E$12,""
   ),IF(B354="EL",Accounts!G$12,""
   ),IF(AND(B354="OA",Cases!B354="3"),Accounts!G$12,""
   ),IF(AND(B354="OA",Cases!B354="Z"),Accounts!E$12,""
   )
  )
 )
)
))</f>
        <v>HU46104000237157565454551017</v>
      </c>
      <c r="T354" t="str">
        <f>IF(Cases!F354="SHA","SLEV",IF(Cases!F354="OUR","DEBT",IF(Cases!F354="BEN","CRED","")))</f>
        <v/>
      </c>
      <c r="U354" s="5" t="str">
        <f>IF(Cases!H354="N","Instrukciók","")</f>
        <v>Instrukciók</v>
      </c>
      <c r="V354" s="5" t="str">
        <f>IF(Cases!E354="I","URGP","")</f>
        <v/>
      </c>
      <c r="W354" t="str">
        <f>Cases!L354</f>
        <v>Közl-01I-OpenApi Vállalati-KötelezettSzla HUF-FCY-EQ átutalás-Konverziós-KöltsVis Nincs</v>
      </c>
    </row>
    <row r="355" spans="1:23" x14ac:dyDescent="0.3">
      <c r="A355" t="str">
        <f>CONCATENATE(IF(B355="EB",CONCATENATE(IF(Cases!B355&lt;&gt;"7","EBNG","EBNL"),TEXT(Refszámok!$B$1+ROW()-2,"000000000000")),""),IF(B355="EL",CONCATENATE("E",TEXT(Refszámok!$B$2+ROW()-2,"0000000000"),"00001"),""),IF(B355="OA",CONCATENATE("EBNGOA",TEXT(Refszámok!$B$3+ROW()-2,"0000000000")),""))</f>
        <v>EBNGOA0000101354</v>
      </c>
      <c r="B355" t="str">
        <f>CONCATENATE(IF(Cases!B355="E","EL",""),IF(Cases!B355="B","EB",""),IF(Cases!B355="Q","EB",""),IF(Cases!B355="7","EB",""),IF(Cases!B355="Z","OA",""),IF(Cases!B355="3","OA",""))</f>
        <v>OA</v>
      </c>
      <c r="C355" t="str">
        <f t="shared" si="25"/>
        <v>EBNGOA0000101354</v>
      </c>
      <c r="D355" t="str">
        <f>IF(Cases!K355="Y","2018-11-10","")</f>
        <v/>
      </c>
      <c r="E355" s="5" t="str">
        <f>IF(Cases!C355="Q","BANKKÁRTYA ELSZ",IF(OR(Cases!C355="A",Cases!C355="E",Cases!C355="B",Cases!C355="K",Cases!C355="M"),CONCATENATE(IF(B355="EB",Accounts!B$7,""),IF(B355="EL",Accounts!B$8,""),IF(AND(B355="OA",Cases!B355="3"),Accounts!B$8,""),IF(AND(B355="OA",Cases!B355="Z"),Accounts!B$7,"")),CONCATENATE(IF(B355="EB",Accounts!B$9,""),IF(B355="EL",Accounts!B$10,""),IF(AND(B355="OA",Cases!B355="3"),Accounts!B$10,""),IF(AND(B355="OA",Cases!B355="Z"),Accounts!B$9,""))))</f>
        <v>Electra számlatípus-művelettípus EUR</v>
      </c>
      <c r="F355" s="5" t="str">
        <f>IF(Cases!C355="Q","0983731042101",IF(OR(Cases!C355="A",Cases!C355="E",Cases!C355="B",Cases!C355="K",Cases!C355="M"),CONCATENATE(IF(B355="EB",Accounts!C$7,""),IF(B355="EL",Accounts!C$8,""),IF(AND(B355="OA",Cases!B355="3"),Accounts!C$8,""),IF(AND(B355="OA",Cases!B355="Z"),Accounts!C$7,"")),CONCATENATE(IF(B355="EB",Accounts!C$9,""),IF(B355="EL",Accounts!C$10,""),IF(AND(B355="OA",Cases!B355="3"),Accounts!C$10,""),IF(AND(B355="OA",Cases!B355="Z"),Accounts!C$9,""))))</f>
        <v>00021018F0119</v>
      </c>
      <c r="G355" t="s">
        <v>17</v>
      </c>
      <c r="H355" s="5" t="str">
        <f t="shared" si="26"/>
        <v>Electra számlatípus-művelettípus EUR</v>
      </c>
      <c r="I355" t="s">
        <v>18</v>
      </c>
      <c r="J355" t="str">
        <f t="shared" si="27"/>
        <v>EBNGOA0000101354</v>
      </c>
      <c r="K355" t="str">
        <f t="shared" si="28"/>
        <v>EBNGOA0000101354</v>
      </c>
      <c r="L355" s="2" t="s">
        <v>22</v>
      </c>
      <c r="M355" s="2" t="str">
        <f>IF(OR(Cases!C355="A",Cases!C355="C",Cases!C355="G",Cases!C355="J",Cases!C355="O"),"DV","DA")</f>
        <v>DV</v>
      </c>
      <c r="N355" t="s">
        <v>1207</v>
      </c>
      <c r="O355" t="str">
        <f>IF(OR(Cases!C355="A",Cases!C355="B",Cases!C355="C",Cases!C355="E",Cases!C355="F",Cases!C355="I",Cases!C355="J",Cases!C355="K",Cases!C355="L",Cases!C355="Q"),"EUR","HUF")</f>
        <v>EUR</v>
      </c>
      <c r="P355" s="5" t="str">
        <f t="shared" si="29"/>
        <v>1.3</v>
      </c>
      <c r="Q355" t="str">
        <f>IF(Cases!I355="Y","INTC","")</f>
        <v/>
      </c>
      <c r="R355" t="str">
        <f>IF(OR(Cases!C355="K",Cases!C355="L"),IF(M355="DA",Accounts!B$1,CONCATENATE(
IF(B355="EB",Accounts!D$1,""
),IF(B355="EL",Accounts!F$1,""
),IF(AND(B355="OA",Cases!B355="3"),Accounts!F$1,""
),IF(AND(B355="OA",Cases!B355="Z"),Accounts!D$1,""
)
)
),IF(OR(Cases!C355="B",Cases!C355="I",Cases!C355="O",Cases!C355="J",Cases!C355="H"),IF(M355="DA",Accounts!B$4,CONCATENATE(
IF(B355="EB",Accounts!D$4,""
),IF(B355="EL",Accounts!F$4,""
),IF(AND(B355="OA",Cases!B355="3"),Accounts!F$4,""
),IF(AND(B355="OA",Cases!B355="Z"),Accounts!D$4,""
)
)
),IF(OR(Cases!C355="D",Cases!C355="G",Cases!C355="O",Cases!C355="H",Cases!C355="M",AND(Cases!D355="I",Cases!C355="C"),AND(Cases!D355="I",Cases!C355="F")),IF(M355="DA",Accounts!B$3,CONCATENATE(
IF(B355="EB",Accounts!D$3,""
),IF(B355="EL",Accounts!F$3,""
),IF(AND(B355="OA",Cases!B355="3"),Accounts!F$3,""
),IF(AND(B355="OA",Cases!B355="Z"),Accounts!D$3,""
)
)
),IF(M355="DA",Accounts!B$12,CONCATENATE(
IF(B355="EB",Accounts!D$12,""
),IF(B355="EL",Accounts!F$12,""
),IF(AND(B355="OA",Cases!B355="3"),Accounts!F$12,""
),IF(AND(B355="OA",Cases!B355="Z"),Accounts!D$12,""
)
)
)
)
))</f>
        <v>Electra számlatípus-művelettípus ts</v>
      </c>
      <c r="S355" t="str">
        <f>IF(OR(Cases!C355="K",Cases!C355="L"),IF(M355="DA",Accounts!C$1,CONCATENATE(
   IF(B355="EB",Accounts!E$1,""
   ),IF(B355="EL",Accounts!G$1,""
   ),IF(AND(B355="OA",Cases!B355="3"),Accounts!G$1,""
   ),IF(AND(B355="OA",Cases!B355="Z"),Accounts!E$1,""
   )
  )
 ),IF(OR(Cases!C355="B",Cases!C355="I",Cases!C355="O",Cases!C355="J",Cases!C355="H"),IF(M355="DA",Accounts!C$4,CONCATENATE(
   IF(B355="EB",Accounts!E$4,""
   ),IF(B355="EL",Accounts!G$4,""
   ),IF(AND(B355="OA",Cases!B355="3"),Accounts!G$4,""
   ),IF(AND(B355="OA",Cases!B355="Z"),Accounts!E$4,""
   )
  )
 ),IF(OR(Cases!C355="D",Cases!C355="G",Cases!C355="O",Cases!C355="H",Cases!C355="M",AND(Cases!D355="I",Cases!C355="C"),AND(Cases!D355="I",Cases!C355="F")),IF(M355="DA",Accounts!C$3,CONCATENATE(
   IF(B355="EB",Accounts!E$3,""
   ),IF(B355="EL",Accounts!G$3,""
   ),IF(AND(B355="OA",Cases!B355="3"),Accounts!G$3,""
   ),IF(AND(B355="OA",Cases!B355="Z"),Accounts!E$3,""
   )
  )
 ),IF(M355="DA",Accounts!C$12,CONCATENATE(
   IF(B355="EB",Accounts!E$12,""
   ),IF(B355="EL",Accounts!G$12,""
   ),IF(AND(B355="OA",Cases!B355="3"),Accounts!G$12,""
   ),IF(AND(B355="OA",Cases!B355="Z"),Accounts!E$12,""
   )
  )
 )
)
))</f>
        <v>HU23104000234948495670481016</v>
      </c>
      <c r="T355" t="str">
        <f>IF(Cases!F355="SHA","SLEV",IF(Cases!F355="OUR","DEBT",IF(Cases!F355="BEN","CRED","")))</f>
        <v/>
      </c>
      <c r="U355" s="5" t="str">
        <f>IF(Cases!H355="N","Instrukciók","")</f>
        <v>Instrukciók</v>
      </c>
      <c r="V355" s="5" t="str">
        <f>IF(Cases!E355="I","URGP","")</f>
        <v>URGP</v>
      </c>
      <c r="W355" t="str">
        <f>Cases!L355</f>
        <v>Közl-027-OpenApi Vállalati-KötelezettSzla FCY-FCY-EQ átvezetés-Konverziós-Sürgős/AzonKonv-KöltsVis Nincs</v>
      </c>
    </row>
    <row r="356" spans="1:23" x14ac:dyDescent="0.3">
      <c r="A356" t="str">
        <f>CONCATENATE(IF(B356="EB",CONCATENATE(IF(Cases!B356&lt;&gt;"7","EBNG","EBNL"),TEXT(Refszámok!$B$1+ROW()-2,"000000000000")),""),IF(B356="EL",CONCATENATE("E",TEXT(Refszámok!$B$2+ROW()-2,"0000000000"),"00001"),""),IF(B356="OA",CONCATENATE("EBNGOA",TEXT(Refszámok!$B$3+ROW()-2,"0000000000")),""))</f>
        <v>EBNGOA0000101355</v>
      </c>
      <c r="B356" t="str">
        <f>CONCATENATE(IF(Cases!B356="E","EL",""),IF(Cases!B356="B","EB",""),IF(Cases!B356="Q","EB",""),IF(Cases!B356="7","EB",""),IF(Cases!B356="Z","OA",""),IF(Cases!B356="3","OA",""))</f>
        <v>OA</v>
      </c>
      <c r="C356" t="str">
        <f t="shared" si="25"/>
        <v>EBNGOA0000101355</v>
      </c>
      <c r="D356" t="str">
        <f>IF(Cases!K356="Y","2018-11-10","")</f>
        <v/>
      </c>
      <c r="E356" s="5" t="str">
        <f>IF(Cases!C356="Q","BANKKÁRTYA ELSZ",IF(OR(Cases!C356="A",Cases!C356="E",Cases!C356="B",Cases!C356="K",Cases!C356="M"),CONCATENATE(IF(B356="EB",Accounts!B$7,""),IF(B356="EL",Accounts!B$8,""),IF(AND(B356="OA",Cases!B356="3"),Accounts!B$8,""),IF(AND(B356="OA",Cases!B356="Z"),Accounts!B$7,"")),CONCATENATE(IF(B356="EB",Accounts!B$9,""),IF(B356="EL",Accounts!B$10,""),IF(AND(B356="OA",Cases!B356="3"),Accounts!B$10,""),IF(AND(B356="OA",Cases!B356="Z"),Accounts!B$9,""))))</f>
        <v>Electra számlatípus-művelettípus EUR</v>
      </c>
      <c r="F356" s="5" t="str">
        <f>IF(Cases!C356="Q","0983731042101",IF(OR(Cases!C356="A",Cases!C356="E",Cases!C356="B",Cases!C356="K",Cases!C356="M"),CONCATENATE(IF(B356="EB",Accounts!C$7,""),IF(B356="EL",Accounts!C$8,""),IF(AND(B356="OA",Cases!B356="3"),Accounts!C$8,""),IF(AND(B356="OA",Cases!B356="Z"),Accounts!C$7,"")),CONCATENATE(IF(B356="EB",Accounts!C$9,""),IF(B356="EL",Accounts!C$10,""),IF(AND(B356="OA",Cases!B356="3"),Accounts!C$10,""),IF(AND(B356="OA",Cases!B356="Z"),Accounts!C$9,""))))</f>
        <v>00021018F0119</v>
      </c>
      <c r="G356" t="s">
        <v>17</v>
      </c>
      <c r="H356" s="5" t="str">
        <f t="shared" si="26"/>
        <v>Electra számlatípus-művelettípus EUR</v>
      </c>
      <c r="I356" t="s">
        <v>18</v>
      </c>
      <c r="J356" t="str">
        <f t="shared" si="27"/>
        <v>EBNGOA0000101355</v>
      </c>
      <c r="K356" t="str">
        <f t="shared" si="28"/>
        <v>EBNGOA0000101355</v>
      </c>
      <c r="L356" s="2" t="s">
        <v>22</v>
      </c>
      <c r="M356" s="2" t="str">
        <f>IF(OR(Cases!C356="A",Cases!C356="C",Cases!C356="G",Cases!C356="J",Cases!C356="O"),"DV","DA")</f>
        <v>DV</v>
      </c>
      <c r="N356" t="s">
        <v>1207</v>
      </c>
      <c r="O356" t="str">
        <f>IF(OR(Cases!C356="A",Cases!C356="B",Cases!C356="C",Cases!C356="E",Cases!C356="F",Cases!C356="I",Cases!C356="J",Cases!C356="K",Cases!C356="L",Cases!C356="Q"),"EUR","HUF")</f>
        <v>EUR</v>
      </c>
      <c r="P356" s="5" t="str">
        <f t="shared" si="29"/>
        <v>1.3</v>
      </c>
      <c r="Q356" t="str">
        <f>IF(Cases!I356="Y","INTC","")</f>
        <v>INTC</v>
      </c>
      <c r="R356" t="str">
        <f>IF(OR(Cases!C356="K",Cases!C356="L"),IF(M356="DA",Accounts!B$1,CONCATENATE(
IF(B356="EB",Accounts!D$1,""
),IF(B356="EL",Accounts!F$1,""
),IF(AND(B356="OA",Cases!B356="3"),Accounts!F$1,""
),IF(AND(B356="OA",Cases!B356="Z"),Accounts!D$1,""
)
)
),IF(OR(Cases!C356="B",Cases!C356="I",Cases!C356="O",Cases!C356="J",Cases!C356="H"),IF(M356="DA",Accounts!B$4,CONCATENATE(
IF(B356="EB",Accounts!D$4,""
),IF(B356="EL",Accounts!F$4,""
),IF(AND(B356="OA",Cases!B356="3"),Accounts!F$4,""
),IF(AND(B356="OA",Cases!B356="Z"),Accounts!D$4,""
)
)
),IF(OR(Cases!C356="D",Cases!C356="G",Cases!C356="O",Cases!C356="H",Cases!C356="M",AND(Cases!D356="I",Cases!C356="C"),AND(Cases!D356="I",Cases!C356="F")),IF(M356="DA",Accounts!B$3,CONCATENATE(
IF(B356="EB",Accounts!D$3,""
),IF(B356="EL",Accounts!F$3,""
),IF(AND(B356="OA",Cases!B356="3"),Accounts!F$3,""
),IF(AND(B356="OA",Cases!B356="Z"),Accounts!D$3,""
)
)
),IF(M356="DA",Accounts!B$12,CONCATENATE(
IF(B356="EB",Accounts!D$12,""
),IF(B356="EL",Accounts!F$12,""
),IF(AND(B356="OA",Cases!B356="3"),Accounts!F$12,""
),IF(AND(B356="OA",Cases!B356="Z"),Accounts!D$12,""
)
)
)
)
))</f>
        <v>Electra számlatípus-művelettípus ts</v>
      </c>
      <c r="S356" t="str">
        <f>IF(OR(Cases!C356="K",Cases!C356="L"),IF(M356="DA",Accounts!C$1,CONCATENATE(
   IF(B356="EB",Accounts!E$1,""
   ),IF(B356="EL",Accounts!G$1,""
   ),IF(AND(B356="OA",Cases!B356="3"),Accounts!G$1,""
   ),IF(AND(B356="OA",Cases!B356="Z"),Accounts!E$1,""
   )
  )
 ),IF(OR(Cases!C356="B",Cases!C356="I",Cases!C356="O",Cases!C356="J",Cases!C356="H"),IF(M356="DA",Accounts!C$4,CONCATENATE(
   IF(B356="EB",Accounts!E$4,""
   ),IF(B356="EL",Accounts!G$4,""
   ),IF(AND(B356="OA",Cases!B356="3"),Accounts!G$4,""
   ),IF(AND(B356="OA",Cases!B356="Z"),Accounts!E$4,""
   )
  )
 ),IF(OR(Cases!C356="D",Cases!C356="G",Cases!C356="O",Cases!C356="H",Cases!C356="M",AND(Cases!D356="I",Cases!C356="C"),AND(Cases!D356="I",Cases!C356="F")),IF(M356="DA",Accounts!C$3,CONCATENATE(
   IF(B356="EB",Accounts!E$3,""
   ),IF(B356="EL",Accounts!G$3,""
   ),IF(AND(B356="OA",Cases!B356="3"),Accounts!G$3,""
   ),IF(AND(B356="OA",Cases!B356="Z"),Accounts!E$3,""
   )
  )
 ),IF(M356="DA",Accounts!C$12,CONCATENATE(
   IF(B356="EB",Accounts!E$12,""
   ),IF(B356="EL",Accounts!G$12,""
   ),IF(AND(B356="OA",Cases!B356="3"),Accounts!G$12,""
   ),IF(AND(B356="OA",Cases!B356="Z"),Accounts!E$12,""
   )
  )
 )
)
))</f>
        <v>HU23104000234948495670481016</v>
      </c>
      <c r="T356" t="str">
        <f>IF(Cases!F356="SHA","SLEV",IF(Cases!F356="OUR","DEBT",IF(Cases!F356="BEN","CRED","")))</f>
        <v/>
      </c>
      <c r="U356" s="5" t="str">
        <f>IF(Cases!H356="N","Instrukciók","")</f>
        <v>Instrukciók</v>
      </c>
      <c r="V356" s="5" t="str">
        <f>IF(Cases!E356="I","URGP","")</f>
        <v>URGP</v>
      </c>
      <c r="W356" t="str">
        <f>Cases!L356</f>
        <v>Közl-027-OpenApi Vállalati-KötelezettSzla FCY-FCY-EQ átvezetés-InterCompany-Konverziós-Sürgős/AzonKonv-KöltsVis Nincs</v>
      </c>
    </row>
    <row r="357" spans="1:23" x14ac:dyDescent="0.3">
      <c r="A357" t="str">
        <f>CONCATENATE(IF(B357="EB",CONCATENATE(IF(Cases!B357&lt;&gt;"7","EBNG","EBNL"),TEXT(Refszámok!$B$1+ROW()-2,"000000000000")),""),IF(B357="EL",CONCATENATE("E",TEXT(Refszámok!$B$2+ROW()-2,"0000000000"),"00001"),""),IF(B357="OA",CONCATENATE("EBNGOA",TEXT(Refszámok!$B$3+ROW()-2,"0000000000")),""))</f>
        <v>EBNGOA0000101356</v>
      </c>
      <c r="B357" t="str">
        <f>CONCATENATE(IF(Cases!B357="E","EL",""),IF(Cases!B357="B","EB",""),IF(Cases!B357="Q","EB",""),IF(Cases!B357="7","EB",""),IF(Cases!B357="Z","OA",""),IF(Cases!B357="3","OA",""))</f>
        <v>OA</v>
      </c>
      <c r="C357" t="str">
        <f t="shared" si="25"/>
        <v>EBNGOA0000101356</v>
      </c>
      <c r="D357" t="str">
        <f>IF(Cases!K357="Y","2018-11-10","")</f>
        <v/>
      </c>
      <c r="E357" s="5" t="str">
        <f>IF(Cases!C357="Q","BANKKÁRTYA ELSZ",IF(OR(Cases!C357="A",Cases!C357="E",Cases!C357="B",Cases!C357="K",Cases!C357="M"),CONCATENATE(IF(B357="EB",Accounts!B$7,""),IF(B357="EL",Accounts!B$8,""),IF(AND(B357="OA",Cases!B357="3"),Accounts!B$8,""),IF(AND(B357="OA",Cases!B357="Z"),Accounts!B$7,"")),CONCATENATE(IF(B357="EB",Accounts!B$9,""),IF(B357="EL",Accounts!B$10,""),IF(AND(B357="OA",Cases!B357="3"),Accounts!B$10,""),IF(AND(B357="OA",Cases!B357="Z"),Accounts!B$9,""))))</f>
        <v>Electra számlatípus-művelettípus EUR</v>
      </c>
      <c r="F357" s="5" t="str">
        <f>IF(Cases!C357="Q","0983731042101",IF(OR(Cases!C357="A",Cases!C357="E",Cases!C357="B",Cases!C357="K",Cases!C357="M"),CONCATENATE(IF(B357="EB",Accounts!C$7,""),IF(B357="EL",Accounts!C$8,""),IF(AND(B357="OA",Cases!B357="3"),Accounts!C$8,""),IF(AND(B357="OA",Cases!B357="Z"),Accounts!C$7,"")),CONCATENATE(IF(B357="EB",Accounts!C$9,""),IF(B357="EL",Accounts!C$10,""),IF(AND(B357="OA",Cases!B357="3"),Accounts!C$10,""),IF(AND(B357="OA",Cases!B357="Z"),Accounts!C$9,""))))</f>
        <v>00021018F0119</v>
      </c>
      <c r="G357" t="s">
        <v>17</v>
      </c>
      <c r="H357" s="5" t="str">
        <f t="shared" si="26"/>
        <v>Electra számlatípus-művelettípus EUR</v>
      </c>
      <c r="I357" t="s">
        <v>18</v>
      </c>
      <c r="J357" t="str">
        <f t="shared" si="27"/>
        <v>EBNGOA0000101356</v>
      </c>
      <c r="K357" t="str">
        <f t="shared" si="28"/>
        <v>EBNGOA0000101356</v>
      </c>
      <c r="L357" s="2" t="s">
        <v>22</v>
      </c>
      <c r="M357" s="2" t="str">
        <f>IF(OR(Cases!C357="A",Cases!C357="C",Cases!C357="G",Cases!C357="J",Cases!C357="O"),"DV","DA")</f>
        <v>DV</v>
      </c>
      <c r="N357" t="s">
        <v>1207</v>
      </c>
      <c r="O357" t="str">
        <f>IF(OR(Cases!C357="A",Cases!C357="B",Cases!C357="C",Cases!C357="E",Cases!C357="F",Cases!C357="I",Cases!C357="J",Cases!C357="K",Cases!C357="L",Cases!C357="Q"),"EUR","HUF")</f>
        <v>EUR</v>
      </c>
      <c r="P357" s="5" t="str">
        <f t="shared" si="29"/>
        <v>1.3</v>
      </c>
      <c r="Q357" t="str">
        <f>IF(Cases!I357="Y","INTC","")</f>
        <v/>
      </c>
      <c r="R357" t="str">
        <f>IF(OR(Cases!C357="K",Cases!C357="L"),IF(M357="DA",Accounts!B$1,CONCATENATE(
IF(B357="EB",Accounts!D$1,""
),IF(B357="EL",Accounts!F$1,""
),IF(AND(B357="OA",Cases!B357="3"),Accounts!F$1,""
),IF(AND(B357="OA",Cases!B357="Z"),Accounts!D$1,""
)
)
),IF(OR(Cases!C357="B",Cases!C357="I",Cases!C357="O",Cases!C357="J",Cases!C357="H"),IF(M357="DA",Accounts!B$4,CONCATENATE(
IF(B357="EB",Accounts!D$4,""
),IF(B357="EL",Accounts!F$4,""
),IF(AND(B357="OA",Cases!B357="3"),Accounts!F$4,""
),IF(AND(B357="OA",Cases!B357="Z"),Accounts!D$4,""
)
)
),IF(OR(Cases!C357="D",Cases!C357="G",Cases!C357="O",Cases!C357="H",Cases!C357="M",AND(Cases!D357="I",Cases!C357="C"),AND(Cases!D357="I",Cases!C357="F")),IF(M357="DA",Accounts!B$3,CONCATENATE(
IF(B357="EB",Accounts!D$3,""
),IF(B357="EL",Accounts!F$3,""
),IF(AND(B357="OA",Cases!B357="3"),Accounts!F$3,""
),IF(AND(B357="OA",Cases!B357="Z"),Accounts!D$3,""
)
)
),IF(M357="DA",Accounts!B$12,CONCATENATE(
IF(B357="EB",Accounts!D$12,""
),IF(B357="EL",Accounts!F$12,""
),IF(AND(B357="OA",Cases!B357="3"),Accounts!F$12,""
),IF(AND(B357="OA",Cases!B357="Z"),Accounts!D$12,""
)
)
)
)
))</f>
        <v>Electra számlatípus-művelettípus ts</v>
      </c>
      <c r="S357" t="str">
        <f>IF(OR(Cases!C357="K",Cases!C357="L"),IF(M357="DA",Accounts!C$1,CONCATENATE(
   IF(B357="EB",Accounts!E$1,""
   ),IF(B357="EL",Accounts!G$1,""
   ),IF(AND(B357="OA",Cases!B357="3"),Accounts!G$1,""
   ),IF(AND(B357="OA",Cases!B357="Z"),Accounts!E$1,""
   )
  )
 ),IF(OR(Cases!C357="B",Cases!C357="I",Cases!C357="O",Cases!C357="J",Cases!C357="H"),IF(M357="DA",Accounts!C$4,CONCATENATE(
   IF(B357="EB",Accounts!E$4,""
   ),IF(B357="EL",Accounts!G$4,""
   ),IF(AND(B357="OA",Cases!B357="3"),Accounts!G$4,""
   ),IF(AND(B357="OA",Cases!B357="Z"),Accounts!E$4,""
   )
  )
 ),IF(OR(Cases!C357="D",Cases!C357="G",Cases!C357="O",Cases!C357="H",Cases!C357="M",AND(Cases!D357="I",Cases!C357="C"),AND(Cases!D357="I",Cases!C357="F")),IF(M357="DA",Accounts!C$3,CONCATENATE(
   IF(B357="EB",Accounts!E$3,""
   ),IF(B357="EL",Accounts!G$3,""
   ),IF(AND(B357="OA",Cases!B357="3"),Accounts!G$3,""
   ),IF(AND(B357="OA",Cases!B357="Z"),Accounts!E$3,""
   )
  )
 ),IF(M357="DA",Accounts!C$12,CONCATENATE(
   IF(B357="EB",Accounts!E$12,""
   ),IF(B357="EL",Accounts!G$12,""
   ),IF(AND(B357="OA",Cases!B357="3"),Accounts!G$12,""
   ),IF(AND(B357="OA",Cases!B357="Z"),Accounts!E$12,""
   )
  )
 )
)
))</f>
        <v>HU23104000234948495670481016</v>
      </c>
      <c r="T357" t="str">
        <f>IF(Cases!F357="SHA","SLEV",IF(Cases!F357="OUR","DEBT",IF(Cases!F357="BEN","CRED","")))</f>
        <v/>
      </c>
      <c r="U357" s="5" t="str">
        <f>IF(Cases!H357="N","Instrukciók","")</f>
        <v>Instrukciók</v>
      </c>
      <c r="V357" s="5" t="str">
        <f>IF(Cases!E357="I","URGP","")</f>
        <v/>
      </c>
      <c r="W357" t="str">
        <f>Cases!L357</f>
        <v>Közl-027-OpenApi Vállalati-KötelezettSzla FCY-FCY-EQ átvezetés-Konverziós-KöltsVis Nincs</v>
      </c>
    </row>
    <row r="358" spans="1:23" x14ac:dyDescent="0.3">
      <c r="A358" t="str">
        <f>CONCATENATE(IF(B358="EB",CONCATENATE(IF(Cases!B358&lt;&gt;"7","EBNG","EBNL"),TEXT(Refszámok!$B$1+ROW()-2,"000000000000")),""),IF(B358="EL",CONCATENATE("E",TEXT(Refszámok!$B$2+ROW()-2,"0000000000"),"00001"),""),IF(B358="OA",CONCATENATE("EBNGOA",TEXT(Refszámok!$B$3+ROW()-2,"0000000000")),""))</f>
        <v>EBNGOA0000101357</v>
      </c>
      <c r="B358" t="str">
        <f>CONCATENATE(IF(Cases!B358="E","EL",""),IF(Cases!B358="B","EB",""),IF(Cases!B358="Q","EB",""),IF(Cases!B358="7","EB",""),IF(Cases!B358="Z","OA",""),IF(Cases!B358="3","OA",""))</f>
        <v>OA</v>
      </c>
      <c r="C358" t="str">
        <f t="shared" si="25"/>
        <v>EBNGOA0000101357</v>
      </c>
      <c r="D358" t="str">
        <f>IF(Cases!K358="Y","2018-11-10","")</f>
        <v/>
      </c>
      <c r="E358" s="5" t="str">
        <f>IF(Cases!C358="Q","BANKKÁRTYA ELSZ",IF(OR(Cases!C358="A",Cases!C358="E",Cases!C358="B",Cases!C358="K",Cases!C358="M"),CONCATENATE(IF(B358="EB",Accounts!B$7,""),IF(B358="EL",Accounts!B$8,""),IF(AND(B358="OA",Cases!B358="3"),Accounts!B$8,""),IF(AND(B358="OA",Cases!B358="Z"),Accounts!B$7,"")),CONCATENATE(IF(B358="EB",Accounts!B$9,""),IF(B358="EL",Accounts!B$10,""),IF(AND(B358="OA",Cases!B358="3"),Accounts!B$10,""),IF(AND(B358="OA",Cases!B358="Z"),Accounts!B$9,""))))</f>
        <v>Electra számlatípus-művelettípus EUR</v>
      </c>
      <c r="F358" s="5" t="str">
        <f>IF(Cases!C358="Q","0983731042101",IF(OR(Cases!C358="A",Cases!C358="E",Cases!C358="B",Cases!C358="K",Cases!C358="M"),CONCATENATE(IF(B358="EB",Accounts!C$7,""),IF(B358="EL",Accounts!C$8,""),IF(AND(B358="OA",Cases!B358="3"),Accounts!C$8,""),IF(AND(B358="OA",Cases!B358="Z"),Accounts!C$7,"")),CONCATENATE(IF(B358="EB",Accounts!C$9,""),IF(B358="EL",Accounts!C$10,""),IF(AND(B358="OA",Cases!B358="3"),Accounts!C$10,""),IF(AND(B358="OA",Cases!B358="Z"),Accounts!C$9,""))))</f>
        <v>00021018F0119</v>
      </c>
      <c r="G358" t="s">
        <v>17</v>
      </c>
      <c r="H358" s="5" t="str">
        <f t="shared" si="26"/>
        <v>Electra számlatípus-művelettípus EUR</v>
      </c>
      <c r="I358" t="s">
        <v>18</v>
      </c>
      <c r="J358" t="str">
        <f t="shared" si="27"/>
        <v>EBNGOA0000101357</v>
      </c>
      <c r="K358" t="str">
        <f t="shared" si="28"/>
        <v>EBNGOA0000101357</v>
      </c>
      <c r="L358" s="2" t="s">
        <v>22</v>
      </c>
      <c r="M358" s="2" t="str">
        <f>IF(OR(Cases!C358="A",Cases!C358="C",Cases!C358="G",Cases!C358="J",Cases!C358="O"),"DV","DA")</f>
        <v>DV</v>
      </c>
      <c r="N358" t="s">
        <v>1207</v>
      </c>
      <c r="O358" t="str">
        <f>IF(OR(Cases!C358="A",Cases!C358="B",Cases!C358="C",Cases!C358="E",Cases!C358="F",Cases!C358="I",Cases!C358="J",Cases!C358="K",Cases!C358="L",Cases!C358="Q"),"EUR","HUF")</f>
        <v>EUR</v>
      </c>
      <c r="P358" s="5" t="str">
        <f t="shared" si="29"/>
        <v>1.3</v>
      </c>
      <c r="Q358" t="str">
        <f>IF(Cases!I358="Y","INTC","")</f>
        <v>INTC</v>
      </c>
      <c r="R358" t="str">
        <f>IF(OR(Cases!C358="K",Cases!C358="L"),IF(M358="DA",Accounts!B$1,CONCATENATE(
IF(B358="EB",Accounts!D$1,""
),IF(B358="EL",Accounts!F$1,""
),IF(AND(B358="OA",Cases!B358="3"),Accounts!F$1,""
),IF(AND(B358="OA",Cases!B358="Z"),Accounts!D$1,""
)
)
),IF(OR(Cases!C358="B",Cases!C358="I",Cases!C358="O",Cases!C358="J",Cases!C358="H"),IF(M358="DA",Accounts!B$4,CONCATENATE(
IF(B358="EB",Accounts!D$4,""
),IF(B358="EL",Accounts!F$4,""
),IF(AND(B358="OA",Cases!B358="3"),Accounts!F$4,""
),IF(AND(B358="OA",Cases!B358="Z"),Accounts!D$4,""
)
)
),IF(OR(Cases!C358="D",Cases!C358="G",Cases!C358="O",Cases!C358="H",Cases!C358="M",AND(Cases!D358="I",Cases!C358="C"),AND(Cases!D358="I",Cases!C358="F")),IF(M358="DA",Accounts!B$3,CONCATENATE(
IF(B358="EB",Accounts!D$3,""
),IF(B358="EL",Accounts!F$3,""
),IF(AND(B358="OA",Cases!B358="3"),Accounts!F$3,""
),IF(AND(B358="OA",Cases!B358="Z"),Accounts!D$3,""
)
)
),IF(M358="DA",Accounts!B$12,CONCATENATE(
IF(B358="EB",Accounts!D$12,""
),IF(B358="EL",Accounts!F$12,""
),IF(AND(B358="OA",Cases!B358="3"),Accounts!F$12,""
),IF(AND(B358="OA",Cases!B358="Z"),Accounts!D$12,""
)
)
)
)
))</f>
        <v>Electra számlatípus-művelettípus ts</v>
      </c>
      <c r="S358" t="str">
        <f>IF(OR(Cases!C358="K",Cases!C358="L"),IF(M358="DA",Accounts!C$1,CONCATENATE(
   IF(B358="EB",Accounts!E$1,""
   ),IF(B358="EL",Accounts!G$1,""
   ),IF(AND(B358="OA",Cases!B358="3"),Accounts!G$1,""
   ),IF(AND(B358="OA",Cases!B358="Z"),Accounts!E$1,""
   )
  )
 ),IF(OR(Cases!C358="B",Cases!C358="I",Cases!C358="O",Cases!C358="J",Cases!C358="H"),IF(M358="DA",Accounts!C$4,CONCATENATE(
   IF(B358="EB",Accounts!E$4,""
   ),IF(B358="EL",Accounts!G$4,""
   ),IF(AND(B358="OA",Cases!B358="3"),Accounts!G$4,""
   ),IF(AND(B358="OA",Cases!B358="Z"),Accounts!E$4,""
   )
  )
 ),IF(OR(Cases!C358="D",Cases!C358="G",Cases!C358="O",Cases!C358="H",Cases!C358="M",AND(Cases!D358="I",Cases!C358="C"),AND(Cases!D358="I",Cases!C358="F")),IF(M358="DA",Accounts!C$3,CONCATENATE(
   IF(B358="EB",Accounts!E$3,""
   ),IF(B358="EL",Accounts!G$3,""
   ),IF(AND(B358="OA",Cases!B358="3"),Accounts!G$3,""
   ),IF(AND(B358="OA",Cases!B358="Z"),Accounts!E$3,""
   )
  )
 ),IF(M358="DA",Accounts!C$12,CONCATENATE(
   IF(B358="EB",Accounts!E$12,""
   ),IF(B358="EL",Accounts!G$12,""
   ),IF(AND(B358="OA",Cases!B358="3"),Accounts!G$12,""
   ),IF(AND(B358="OA",Cases!B358="Z"),Accounts!E$12,""
   )
  )
 )
)
))</f>
        <v>HU23104000234948495670481016</v>
      </c>
      <c r="T358" t="str">
        <f>IF(Cases!F358="SHA","SLEV",IF(Cases!F358="OUR","DEBT",IF(Cases!F358="BEN","CRED","")))</f>
        <v/>
      </c>
      <c r="U358" s="5" t="str">
        <f>IF(Cases!H358="N","Instrukciók","")</f>
        <v>Instrukciók</v>
      </c>
      <c r="V358" s="5" t="str">
        <f>IF(Cases!E358="I","URGP","")</f>
        <v/>
      </c>
      <c r="W358" t="str">
        <f>Cases!L358</f>
        <v>Közl-027-OpenApi Vállalati-KötelezettSzla FCY-FCY-EQ átvezetés-InterCompany-Konverziós-KöltsVis Nincs</v>
      </c>
    </row>
    <row r="359" spans="1:23" x14ac:dyDescent="0.3">
      <c r="A359" t="str">
        <f>CONCATENATE(IF(B359="EB",CONCATENATE(IF(Cases!B359&lt;&gt;"7","EBNG","EBNL"),TEXT(Refszámok!$B$1+ROW()-2,"000000000000")),""),IF(B359="EL",CONCATENATE("E",TEXT(Refszámok!$B$2+ROW()-2,"0000000000"),"00001"),""),IF(B359="OA",CONCATENATE("EBNGOA",TEXT(Refszámok!$B$3+ROW()-2,"0000000000")),""))</f>
        <v>EBNGOA0000101358</v>
      </c>
      <c r="B359" t="str">
        <f>CONCATENATE(IF(Cases!B359="E","EL",""),IF(Cases!B359="B","EB",""),IF(Cases!B359="Q","EB",""),IF(Cases!B359="7","EB",""),IF(Cases!B359="Z","OA",""),IF(Cases!B359="3","OA",""))</f>
        <v>OA</v>
      </c>
      <c r="C359" t="str">
        <f t="shared" si="25"/>
        <v>EBNGOA0000101358</v>
      </c>
      <c r="D359" t="str">
        <f>IF(Cases!K359="Y","2018-11-10","")</f>
        <v/>
      </c>
      <c r="E359" s="5" t="str">
        <f>IF(Cases!C359="Q","BANKKÁRTYA ELSZ",IF(OR(Cases!C359="A",Cases!C359="E",Cases!C359="B",Cases!C359="K",Cases!C359="M"),CONCATENATE(IF(B359="EB",Accounts!B$7,""),IF(B359="EL",Accounts!B$8,""),IF(AND(B359="OA",Cases!B359="3"),Accounts!B$8,""),IF(AND(B359="OA",Cases!B359="Z"),Accounts!B$7,"")),CONCATENATE(IF(B359="EB",Accounts!B$9,""),IF(B359="EL",Accounts!B$10,""),IF(AND(B359="OA",Cases!B359="3"),Accounts!B$10,""),IF(AND(B359="OA",Cases!B359="Z"),Accounts!B$9,""))))</f>
        <v>Electra számlatípus-művelettípus EUR</v>
      </c>
      <c r="F359" s="5" t="str">
        <f>IF(Cases!C359="Q","0983731042101",IF(OR(Cases!C359="A",Cases!C359="E",Cases!C359="B",Cases!C359="K",Cases!C359="M"),CONCATENATE(IF(B359="EB",Accounts!C$7,""),IF(B359="EL",Accounts!C$8,""),IF(AND(B359="OA",Cases!B359="3"),Accounts!C$8,""),IF(AND(B359="OA",Cases!B359="Z"),Accounts!C$7,"")),CONCATENATE(IF(B359="EB",Accounts!C$9,""),IF(B359="EL",Accounts!C$10,""),IF(AND(B359="OA",Cases!B359="3"),Accounts!C$10,""),IF(AND(B359="OA",Cases!B359="Z"),Accounts!C$9,""))))</f>
        <v>00021018F0119</v>
      </c>
      <c r="G359" t="s">
        <v>17</v>
      </c>
      <c r="H359" s="5" t="str">
        <f t="shared" si="26"/>
        <v>Electra számlatípus-művelettípus EUR</v>
      </c>
      <c r="I359" t="s">
        <v>18</v>
      </c>
      <c r="J359" t="str">
        <f t="shared" si="27"/>
        <v>EBNGOA0000101358</v>
      </c>
      <c r="K359" t="str">
        <f t="shared" si="28"/>
        <v>EBNGOA0000101358</v>
      </c>
      <c r="L359" s="2" t="s">
        <v>22</v>
      </c>
      <c r="M359" s="2" t="str">
        <f>IF(OR(Cases!C359="A",Cases!C359="C",Cases!C359="G",Cases!C359="J",Cases!C359="O"),"DV","DA")</f>
        <v>DA</v>
      </c>
      <c r="N359" t="s">
        <v>1207</v>
      </c>
      <c r="O359" t="str">
        <f>IF(OR(Cases!C359="A",Cases!C359="B",Cases!C359="C",Cases!C359="E",Cases!C359="F",Cases!C359="I",Cases!C359="J",Cases!C359="K",Cases!C359="L",Cases!C359="Q"),"EUR","HUF")</f>
        <v>EUR</v>
      </c>
      <c r="P359" s="5" t="str">
        <f t="shared" si="29"/>
        <v>1.3</v>
      </c>
      <c r="Q359" t="str">
        <f>IF(Cases!I359="Y","INTC","")</f>
        <v/>
      </c>
      <c r="R359" t="str">
        <f>IF(OR(Cases!C359="K",Cases!C359="L"),IF(M359="DA",Accounts!B$1,CONCATENATE(
IF(B359="EB",Accounts!D$1,""
),IF(B359="EL",Accounts!F$1,""
),IF(AND(B359="OA",Cases!B359="3"),Accounts!F$1,""
),IF(AND(B359="OA",Cases!B359="Z"),Accounts!D$1,""
)
)
),IF(OR(Cases!C359="B",Cases!C359="I",Cases!C359="O",Cases!C359="J",Cases!C359="H"),IF(M359="DA",Accounts!B$4,CONCATENATE(
IF(B359="EB",Accounts!D$4,""
),IF(B359="EL",Accounts!F$4,""
),IF(AND(B359="OA",Cases!B359="3"),Accounts!F$4,""
),IF(AND(B359="OA",Cases!B359="Z"),Accounts!D$4,""
)
)
),IF(OR(Cases!C359="D",Cases!C359="G",Cases!C359="O",Cases!C359="H",Cases!C359="M",AND(Cases!D359="I",Cases!C359="C"),AND(Cases!D359="I",Cases!C359="F")),IF(M359="DA",Accounts!B$3,CONCATENATE(
IF(B359="EB",Accounts!D$3,""
),IF(B359="EL",Accounts!F$3,""
),IF(AND(B359="OA",Cases!B359="3"),Accounts!F$3,""
),IF(AND(B359="OA",Cases!B359="Z"),Accounts!D$3,""
)
)
),IF(M359="DA",Accounts!B$12,CONCATENATE(
IF(B359="EB",Accounts!D$12,""
),IF(B359="EL",Accounts!F$12,""
),IF(AND(B359="OA",Cases!B359="3"),Accounts!F$12,""
),IF(AND(B359="OA",Cases!B359="Z"),Accounts!D$12,""
)
)
)
)
))</f>
        <v>SZIKSZAI TAMARA</v>
      </c>
      <c r="S359" t="str">
        <f>IF(OR(Cases!C359="K",Cases!C359="L"),IF(M359="DA",Accounts!C$1,CONCATENATE(
   IF(B359="EB",Accounts!E$1,""
   ),IF(B359="EL",Accounts!G$1,""
   ),IF(AND(B359="OA",Cases!B359="3"),Accounts!G$1,""
   ),IF(AND(B359="OA",Cases!B359="Z"),Accounts!E$1,""
   )
  )
 ),IF(OR(Cases!C359="B",Cases!C359="I",Cases!C359="O",Cases!C359="J",Cases!C359="H"),IF(M359="DA",Accounts!C$4,CONCATENATE(
   IF(B359="EB",Accounts!E$4,""
   ),IF(B359="EL",Accounts!G$4,""
   ),IF(AND(B359="OA",Cases!B359="3"),Accounts!G$4,""
   ),IF(AND(B359="OA",Cases!B359="Z"),Accounts!E$4,""
   )
  )
 ),IF(OR(Cases!C359="D",Cases!C359="G",Cases!C359="O",Cases!C359="H",Cases!C359="M",AND(Cases!D359="I",Cases!C359="C"),AND(Cases!D359="I",Cases!C359="F")),IF(M359="DA",Accounts!C$3,CONCATENATE(
   IF(B359="EB",Accounts!E$3,""
   ),IF(B359="EL",Accounts!G$3,""
   ),IF(AND(B359="OA",Cases!B359="3"),Accounts!G$3,""
   ),IF(AND(B359="OA",Cases!B359="Z"),Accounts!E$3,""
   )
  )
 ),IF(M359="DA",Accounts!C$12,CONCATENATE(
   IF(B359="EB",Accounts!E$12,""
   ),IF(B359="EL",Accounts!G$12,""
   ),IF(AND(B359="OA",Cases!B359="3"),Accounts!G$12,""
   ),IF(AND(B359="OA",Cases!B359="Z"),Accounts!E$12,""
   )
  )
 )
)
))</f>
        <v>HU20104000237157565454551000</v>
      </c>
      <c r="T359" t="str">
        <f>IF(Cases!F359="SHA","SLEV",IF(Cases!F359="OUR","DEBT",IF(Cases!F359="BEN","CRED","")))</f>
        <v/>
      </c>
      <c r="U359" s="5" t="str">
        <f>IF(Cases!H359="N","Instrukciók","")</f>
        <v>Instrukciók</v>
      </c>
      <c r="V359" s="5" t="str">
        <f>IF(Cases!E359="I","URGP","")</f>
        <v>URGP</v>
      </c>
      <c r="W359" t="str">
        <f>Cases!L359</f>
        <v>Közl-028-OpenApi Vállalati-KötelezettSzla FCY-FCY-EQ átutalás-Konverziós-Sürgős/AzonKonv-KöltsVis Nincs</v>
      </c>
    </row>
    <row r="360" spans="1:23" x14ac:dyDescent="0.3">
      <c r="A360" t="str">
        <f>CONCATENATE(IF(B360="EB",CONCATENATE(IF(Cases!B360&lt;&gt;"7","EBNG","EBNL"),TEXT(Refszámok!$B$1+ROW()-2,"000000000000")),""),IF(B360="EL",CONCATENATE("E",TEXT(Refszámok!$B$2+ROW()-2,"0000000000"),"00001"),""),IF(B360="OA",CONCATENATE("EBNGOA",TEXT(Refszámok!$B$3+ROW()-2,"0000000000")),""))</f>
        <v>EBNGOA0000101359</v>
      </c>
      <c r="B360" t="str">
        <f>CONCATENATE(IF(Cases!B360="E","EL",""),IF(Cases!B360="B","EB",""),IF(Cases!B360="Q","EB",""),IF(Cases!B360="7","EB",""),IF(Cases!B360="Z","OA",""),IF(Cases!B360="3","OA",""))</f>
        <v>OA</v>
      </c>
      <c r="C360" t="str">
        <f t="shared" si="25"/>
        <v>EBNGOA0000101359</v>
      </c>
      <c r="D360" t="str">
        <f>IF(Cases!K360="Y","2018-11-10","")</f>
        <v/>
      </c>
      <c r="E360" s="5" t="str">
        <f>IF(Cases!C360="Q","BANKKÁRTYA ELSZ",IF(OR(Cases!C360="A",Cases!C360="E",Cases!C360="B",Cases!C360="K",Cases!C360="M"),CONCATENATE(IF(B360="EB",Accounts!B$7,""),IF(B360="EL",Accounts!B$8,""),IF(AND(B360="OA",Cases!B360="3"),Accounts!B$8,""),IF(AND(B360="OA",Cases!B360="Z"),Accounts!B$7,"")),CONCATENATE(IF(B360="EB",Accounts!B$9,""),IF(B360="EL",Accounts!B$10,""),IF(AND(B360="OA",Cases!B360="3"),Accounts!B$10,""),IF(AND(B360="OA",Cases!B360="Z"),Accounts!B$9,""))))</f>
        <v>Electra számlatípus-művelettípus EUR</v>
      </c>
      <c r="F360" s="5" t="str">
        <f>IF(Cases!C360="Q","0983731042101",IF(OR(Cases!C360="A",Cases!C360="E",Cases!C360="B",Cases!C360="K",Cases!C360="M"),CONCATENATE(IF(B360="EB",Accounts!C$7,""),IF(B360="EL",Accounts!C$8,""),IF(AND(B360="OA",Cases!B360="3"),Accounts!C$8,""),IF(AND(B360="OA",Cases!B360="Z"),Accounts!C$7,"")),CONCATENATE(IF(B360="EB",Accounts!C$9,""),IF(B360="EL",Accounts!C$10,""),IF(AND(B360="OA",Cases!B360="3"),Accounts!C$10,""),IF(AND(B360="OA",Cases!B360="Z"),Accounts!C$9,""))))</f>
        <v>00021018F0119</v>
      </c>
      <c r="G360" t="s">
        <v>17</v>
      </c>
      <c r="H360" s="5" t="str">
        <f t="shared" si="26"/>
        <v>Electra számlatípus-művelettípus EUR</v>
      </c>
      <c r="I360" t="s">
        <v>18</v>
      </c>
      <c r="J360" t="str">
        <f t="shared" si="27"/>
        <v>EBNGOA0000101359</v>
      </c>
      <c r="K360" t="str">
        <f t="shared" si="28"/>
        <v>EBNGOA0000101359</v>
      </c>
      <c r="L360" s="2" t="s">
        <v>22</v>
      </c>
      <c r="M360" s="2" t="str">
        <f>IF(OR(Cases!C360="A",Cases!C360="C",Cases!C360="G",Cases!C360="J",Cases!C360="O"),"DV","DA")</f>
        <v>DA</v>
      </c>
      <c r="N360" t="s">
        <v>1207</v>
      </c>
      <c r="O360" t="str">
        <f>IF(OR(Cases!C360="A",Cases!C360="B",Cases!C360="C",Cases!C360="E",Cases!C360="F",Cases!C360="I",Cases!C360="J",Cases!C360="K",Cases!C360="L",Cases!C360="Q"),"EUR","HUF")</f>
        <v>EUR</v>
      </c>
      <c r="P360" s="5" t="str">
        <f t="shared" si="29"/>
        <v>1.3</v>
      </c>
      <c r="Q360" t="str">
        <f>IF(Cases!I360="Y","INTC","")</f>
        <v/>
      </c>
      <c r="R360" t="str">
        <f>IF(OR(Cases!C360="K",Cases!C360="L"),IF(M360="DA",Accounts!B$1,CONCATENATE(
IF(B360="EB",Accounts!D$1,""
),IF(B360="EL",Accounts!F$1,""
),IF(AND(B360="OA",Cases!B360="3"),Accounts!F$1,""
),IF(AND(B360="OA",Cases!B360="Z"),Accounts!D$1,""
)
)
),IF(OR(Cases!C360="B",Cases!C360="I",Cases!C360="O",Cases!C360="J",Cases!C360="H"),IF(M360="DA",Accounts!B$4,CONCATENATE(
IF(B360="EB",Accounts!D$4,""
),IF(B360="EL",Accounts!F$4,""
),IF(AND(B360="OA",Cases!B360="3"),Accounts!F$4,""
),IF(AND(B360="OA",Cases!B360="Z"),Accounts!D$4,""
)
)
),IF(OR(Cases!C360="D",Cases!C360="G",Cases!C360="O",Cases!C360="H",Cases!C360="M",AND(Cases!D360="I",Cases!C360="C"),AND(Cases!D360="I",Cases!C360="F")),IF(M360="DA",Accounts!B$3,CONCATENATE(
IF(B360="EB",Accounts!D$3,""
),IF(B360="EL",Accounts!F$3,""
),IF(AND(B360="OA",Cases!B360="3"),Accounts!F$3,""
),IF(AND(B360="OA",Cases!B360="Z"),Accounts!D$3,""
)
)
),IF(M360="DA",Accounts!B$12,CONCATENATE(
IF(B360="EB",Accounts!D$12,""
),IF(B360="EL",Accounts!F$12,""
),IF(AND(B360="OA",Cases!B360="3"),Accounts!F$12,""
),IF(AND(B360="OA",Cases!B360="Z"),Accounts!D$12,""
)
)
)
)
))</f>
        <v>SZIKSZAI TAMARA</v>
      </c>
      <c r="S360" t="str">
        <f>IF(OR(Cases!C360="K",Cases!C360="L"),IF(M360="DA",Accounts!C$1,CONCATENATE(
   IF(B360="EB",Accounts!E$1,""
   ),IF(B360="EL",Accounts!G$1,""
   ),IF(AND(B360="OA",Cases!B360="3"),Accounts!G$1,""
   ),IF(AND(B360="OA",Cases!B360="Z"),Accounts!E$1,""
   )
  )
 ),IF(OR(Cases!C360="B",Cases!C360="I",Cases!C360="O",Cases!C360="J",Cases!C360="H"),IF(M360="DA",Accounts!C$4,CONCATENATE(
   IF(B360="EB",Accounts!E$4,""
   ),IF(B360="EL",Accounts!G$4,""
   ),IF(AND(B360="OA",Cases!B360="3"),Accounts!G$4,""
   ),IF(AND(B360="OA",Cases!B360="Z"),Accounts!E$4,""
   )
  )
 ),IF(OR(Cases!C360="D",Cases!C360="G",Cases!C360="O",Cases!C360="H",Cases!C360="M",AND(Cases!D360="I",Cases!C360="C"),AND(Cases!D360="I",Cases!C360="F")),IF(M360="DA",Accounts!C$3,CONCATENATE(
   IF(B360="EB",Accounts!E$3,""
   ),IF(B360="EL",Accounts!G$3,""
   ),IF(AND(B360="OA",Cases!B360="3"),Accounts!G$3,""
   ),IF(AND(B360="OA",Cases!B360="Z"),Accounts!E$3,""
   )
  )
 ),IF(M360="DA",Accounts!C$12,CONCATENATE(
   IF(B360="EB",Accounts!E$12,""
   ),IF(B360="EL",Accounts!G$12,""
   ),IF(AND(B360="OA",Cases!B360="3"),Accounts!G$12,""
   ),IF(AND(B360="OA",Cases!B360="Z"),Accounts!E$12,""
   )
  )
 )
)
))</f>
        <v>HU20104000237157565454551000</v>
      </c>
      <c r="T360" t="str">
        <f>IF(Cases!F360="SHA","SLEV",IF(Cases!F360="OUR","DEBT",IF(Cases!F360="BEN","CRED","")))</f>
        <v/>
      </c>
      <c r="U360" s="5" t="str">
        <f>IF(Cases!H360="N","Instrukciók","")</f>
        <v>Instrukciók</v>
      </c>
      <c r="V360" s="5" t="str">
        <f>IF(Cases!E360="I","URGP","")</f>
        <v/>
      </c>
      <c r="W360" t="str">
        <f>Cases!L360</f>
        <v>Közl-028-OpenApi Vállalati-KötelezettSzla FCY-FCY-EQ átutalás-Konverziós-KöltsVis Nincs</v>
      </c>
    </row>
    <row r="361" spans="1:23" x14ac:dyDescent="0.3">
      <c r="A361" t="str">
        <f>CONCATENATE(IF(B361="EB",CONCATENATE(IF(Cases!B361&lt;&gt;"7","EBNG","EBNL"),TEXT(Refszámok!$B$1+ROW()-2,"000000000000")),""),IF(B361="EL",CONCATENATE("E",TEXT(Refszámok!$B$2+ROW()-2,"0000000000"),"00001"),""),IF(B361="OA",CONCATENATE("EBNGOA",TEXT(Refszámok!$B$3+ROW()-2,"0000000000")),""))</f>
        <v>EBNGOA0000101360</v>
      </c>
      <c r="B361" t="str">
        <f>CONCATENATE(IF(Cases!B361="E","EL",""),IF(Cases!B361="B","EB",""),IF(Cases!B361="Q","EB",""),IF(Cases!B361="7","EB",""),IF(Cases!B361="Z","OA",""),IF(Cases!B361="3","OA",""))</f>
        <v>OA</v>
      </c>
      <c r="C361" t="str">
        <f t="shared" si="25"/>
        <v>EBNGOA0000101360</v>
      </c>
      <c r="D361" t="str">
        <f>IF(Cases!K361="Y","2018-11-10","")</f>
        <v/>
      </c>
      <c r="E361" s="5" t="str">
        <f>IF(Cases!C361="Q","BANKKÁRTYA ELSZ",IF(OR(Cases!C361="A",Cases!C361="E",Cases!C361="B",Cases!C361="K",Cases!C361="M"),CONCATENATE(IF(B361="EB",Accounts!B$7,""),IF(B361="EL",Accounts!B$8,""),IF(AND(B361="OA",Cases!B361="3"),Accounts!B$8,""),IF(AND(B361="OA",Cases!B361="Z"),Accounts!B$7,"")),CONCATENATE(IF(B361="EB",Accounts!B$9,""),IF(B361="EL",Accounts!B$10,""),IF(AND(B361="OA",Cases!B361="3"),Accounts!B$10,""),IF(AND(B361="OA",Cases!B361="Z"),Accounts!B$9,""))))</f>
        <v>Electra számlatípus-művelettípus EUR</v>
      </c>
      <c r="F361" s="5" t="str">
        <f>IF(Cases!C361="Q","0983731042101",IF(OR(Cases!C361="A",Cases!C361="E",Cases!C361="B",Cases!C361="K",Cases!C361="M"),CONCATENATE(IF(B361="EB",Accounts!C$7,""),IF(B361="EL",Accounts!C$8,""),IF(AND(B361="OA",Cases!B361="3"),Accounts!C$8,""),IF(AND(B361="OA",Cases!B361="Z"),Accounts!C$7,"")),CONCATENATE(IF(B361="EB",Accounts!C$9,""),IF(B361="EL",Accounts!C$10,""),IF(AND(B361="OA",Cases!B361="3"),Accounts!C$10,""),IF(AND(B361="OA",Cases!B361="Z"),Accounts!C$9,""))))</f>
        <v>00021018F0119</v>
      </c>
      <c r="G361" t="s">
        <v>17</v>
      </c>
      <c r="H361" s="5" t="str">
        <f t="shared" si="26"/>
        <v>Electra számlatípus-művelettípus EUR</v>
      </c>
      <c r="I361" t="s">
        <v>18</v>
      </c>
      <c r="J361" t="str">
        <f t="shared" si="27"/>
        <v>EBNGOA0000101360</v>
      </c>
      <c r="K361" t="str">
        <f t="shared" si="28"/>
        <v>EBNGOA0000101360</v>
      </c>
      <c r="L361" s="2" t="s">
        <v>22</v>
      </c>
      <c r="M361" s="2" t="str">
        <f>IF(OR(Cases!C361="A",Cases!C361="C",Cases!C361="G",Cases!C361="J",Cases!C361="O"),"DV","DA")</f>
        <v>DA</v>
      </c>
      <c r="N361" t="s">
        <v>1207</v>
      </c>
      <c r="O361" t="str">
        <f>IF(OR(Cases!C361="A",Cases!C361="B",Cases!C361="C",Cases!C361="E",Cases!C361="F",Cases!C361="I",Cases!C361="J",Cases!C361="K",Cases!C361="L",Cases!C361="Q"),"EUR","HUF")</f>
        <v>EUR</v>
      </c>
      <c r="P361" s="5" t="str">
        <f t="shared" si="29"/>
        <v>1.3</v>
      </c>
      <c r="Q361" t="str">
        <f>IF(Cases!I361="Y","INTC","")</f>
        <v>INTC</v>
      </c>
      <c r="R361" t="str">
        <f>IF(OR(Cases!C361="K",Cases!C361="L"),IF(M361="DA",Accounts!B$1,CONCATENATE(
IF(B361="EB",Accounts!D$1,""
),IF(B361="EL",Accounts!F$1,""
),IF(AND(B361="OA",Cases!B361="3"),Accounts!F$1,""
),IF(AND(B361="OA",Cases!B361="Z"),Accounts!D$1,""
)
)
),IF(OR(Cases!C361="B",Cases!C361="I",Cases!C361="O",Cases!C361="J",Cases!C361="H"),IF(M361="DA",Accounts!B$4,CONCATENATE(
IF(B361="EB",Accounts!D$4,""
),IF(B361="EL",Accounts!F$4,""
),IF(AND(B361="OA",Cases!B361="3"),Accounts!F$4,""
),IF(AND(B361="OA",Cases!B361="Z"),Accounts!D$4,""
)
)
),IF(OR(Cases!C361="D",Cases!C361="G",Cases!C361="O",Cases!C361="H",Cases!C361="M",AND(Cases!D361="I",Cases!C361="C"),AND(Cases!D361="I",Cases!C361="F")),IF(M361="DA",Accounts!B$3,CONCATENATE(
IF(B361="EB",Accounts!D$3,""
),IF(B361="EL",Accounts!F$3,""
),IF(AND(B361="OA",Cases!B361="3"),Accounts!F$3,""
),IF(AND(B361="OA",Cases!B361="Z"),Accounts!D$3,""
)
)
),IF(M361="DA",Accounts!B$12,CONCATENATE(
IF(B361="EB",Accounts!D$12,""
),IF(B361="EL",Accounts!F$12,""
),IF(AND(B361="OA",Cases!B361="3"),Accounts!F$12,""
),IF(AND(B361="OA",Cases!B361="Z"),Accounts!D$12,""
)
)
)
)
))</f>
        <v>SZIKSZAI TAMARA</v>
      </c>
      <c r="S361" t="str">
        <f>IF(OR(Cases!C361="K",Cases!C361="L"),IF(M361="DA",Accounts!C$1,CONCATENATE(
   IF(B361="EB",Accounts!E$1,""
   ),IF(B361="EL",Accounts!G$1,""
   ),IF(AND(B361="OA",Cases!B361="3"),Accounts!G$1,""
   ),IF(AND(B361="OA",Cases!B361="Z"),Accounts!E$1,""
   )
  )
 ),IF(OR(Cases!C361="B",Cases!C361="I",Cases!C361="O",Cases!C361="J",Cases!C361="H"),IF(M361="DA",Accounts!C$4,CONCATENATE(
   IF(B361="EB",Accounts!E$4,""
   ),IF(B361="EL",Accounts!G$4,""
   ),IF(AND(B361="OA",Cases!B361="3"),Accounts!G$4,""
   ),IF(AND(B361="OA",Cases!B361="Z"),Accounts!E$4,""
   )
  )
 ),IF(OR(Cases!C361="D",Cases!C361="G",Cases!C361="O",Cases!C361="H",Cases!C361="M",AND(Cases!D361="I",Cases!C361="C"),AND(Cases!D361="I",Cases!C361="F")),IF(M361="DA",Accounts!C$3,CONCATENATE(
   IF(B361="EB",Accounts!E$3,""
   ),IF(B361="EL",Accounts!G$3,""
   ),IF(AND(B361="OA",Cases!B361="3"),Accounts!G$3,""
   ),IF(AND(B361="OA",Cases!B361="Z"),Accounts!E$3,""
   )
  )
 ),IF(M361="DA",Accounts!C$12,CONCATENATE(
   IF(B361="EB",Accounts!E$12,""
   ),IF(B361="EL",Accounts!G$12,""
   ),IF(AND(B361="OA",Cases!B361="3"),Accounts!G$12,""
   ),IF(AND(B361="OA",Cases!B361="Z"),Accounts!E$12,""
   )
  )
 )
)
))</f>
        <v>HU20104000237157565454551000</v>
      </c>
      <c r="T361" t="str">
        <f>IF(Cases!F361="SHA","SLEV",IF(Cases!F361="OUR","DEBT",IF(Cases!F361="BEN","CRED","")))</f>
        <v/>
      </c>
      <c r="U361" s="5" t="str">
        <f>IF(Cases!H361="N","Instrukciók","")</f>
        <v>Instrukciók</v>
      </c>
      <c r="V361" s="5" t="str">
        <f>IF(Cases!E361="I","URGP","")</f>
        <v>URGP</v>
      </c>
      <c r="W361" t="str">
        <f>Cases!L361</f>
        <v>Közl-03O-OpenApi Vállalati-KötelezettSzla FCY-FCY-EQ átutalás-InterCompany-Konverziós-Sürgős/AzonKonv-KöltsVis Nincs</v>
      </c>
    </row>
    <row r="362" spans="1:23" x14ac:dyDescent="0.3">
      <c r="A362" t="str">
        <f>CONCATENATE(IF(B362="EB",CONCATENATE(IF(Cases!B362&lt;&gt;"7","EBNG","EBNL"),TEXT(Refszámok!$B$1+ROW()-2,"000000000000")),""),IF(B362="EL",CONCATENATE("E",TEXT(Refszámok!$B$2+ROW()-2,"0000000000"),"00001"),""),IF(B362="OA",CONCATENATE("EBNGOA",TEXT(Refszámok!$B$3+ROW()-2,"0000000000")),""))</f>
        <v>EBNGOA0000101361</v>
      </c>
      <c r="B362" t="str">
        <f>CONCATENATE(IF(Cases!B362="E","EL",""),IF(Cases!B362="B","EB",""),IF(Cases!B362="Q","EB",""),IF(Cases!B362="7","EB",""),IF(Cases!B362="Z","OA",""),IF(Cases!B362="3","OA",""))</f>
        <v>OA</v>
      </c>
      <c r="C362" t="str">
        <f t="shared" si="25"/>
        <v>EBNGOA0000101361</v>
      </c>
      <c r="D362" t="str">
        <f>IF(Cases!K362="Y","2018-11-10","")</f>
        <v/>
      </c>
      <c r="E362" s="5" t="str">
        <f>IF(Cases!C362="Q","BANKKÁRTYA ELSZ",IF(OR(Cases!C362="A",Cases!C362="E",Cases!C362="B",Cases!C362="K",Cases!C362="M"),CONCATENATE(IF(B362="EB",Accounts!B$7,""),IF(B362="EL",Accounts!B$8,""),IF(AND(B362="OA",Cases!B362="3"),Accounts!B$8,""),IF(AND(B362="OA",Cases!B362="Z"),Accounts!B$7,"")),CONCATENATE(IF(B362="EB",Accounts!B$9,""),IF(B362="EL",Accounts!B$10,""),IF(AND(B362="OA",Cases!B362="3"),Accounts!B$10,""),IF(AND(B362="OA",Cases!B362="Z"),Accounts!B$9,""))))</f>
        <v>Electra számlatípus-művelettípus EUR</v>
      </c>
      <c r="F362" s="5" t="str">
        <f>IF(Cases!C362="Q","0983731042101",IF(OR(Cases!C362="A",Cases!C362="E",Cases!C362="B",Cases!C362="K",Cases!C362="M"),CONCATENATE(IF(B362="EB",Accounts!C$7,""),IF(B362="EL",Accounts!C$8,""),IF(AND(B362="OA",Cases!B362="3"),Accounts!C$8,""),IF(AND(B362="OA",Cases!B362="Z"),Accounts!C$7,"")),CONCATENATE(IF(B362="EB",Accounts!C$9,""),IF(B362="EL",Accounts!C$10,""),IF(AND(B362="OA",Cases!B362="3"),Accounts!C$10,""),IF(AND(B362="OA",Cases!B362="Z"),Accounts!C$9,""))))</f>
        <v>00021018F0119</v>
      </c>
      <c r="G362" t="s">
        <v>17</v>
      </c>
      <c r="H362" s="5" t="str">
        <f t="shared" si="26"/>
        <v>Electra számlatípus-művelettípus EUR</v>
      </c>
      <c r="I362" t="s">
        <v>18</v>
      </c>
      <c r="J362" t="str">
        <f t="shared" si="27"/>
        <v>EBNGOA0000101361</v>
      </c>
      <c r="K362" t="str">
        <f t="shared" si="28"/>
        <v>EBNGOA0000101361</v>
      </c>
      <c r="L362" s="2" t="s">
        <v>22</v>
      </c>
      <c r="M362" s="2" t="str">
        <f>IF(OR(Cases!C362="A",Cases!C362="C",Cases!C362="G",Cases!C362="J",Cases!C362="O"),"DV","DA")</f>
        <v>DA</v>
      </c>
      <c r="N362" t="s">
        <v>1207</v>
      </c>
      <c r="O362" t="str">
        <f>IF(OR(Cases!C362="A",Cases!C362="B",Cases!C362="C",Cases!C362="E",Cases!C362="F",Cases!C362="I",Cases!C362="J",Cases!C362="K",Cases!C362="L",Cases!C362="Q"),"EUR","HUF")</f>
        <v>EUR</v>
      </c>
      <c r="P362" s="5" t="str">
        <f t="shared" si="29"/>
        <v>1.3</v>
      </c>
      <c r="Q362" t="str">
        <f>IF(Cases!I362="Y","INTC","")</f>
        <v>INTC</v>
      </c>
      <c r="R362" t="str">
        <f>IF(OR(Cases!C362="K",Cases!C362="L"),IF(M362="DA",Accounts!B$1,CONCATENATE(
IF(B362="EB",Accounts!D$1,""
),IF(B362="EL",Accounts!F$1,""
),IF(AND(B362="OA",Cases!B362="3"),Accounts!F$1,""
),IF(AND(B362="OA",Cases!B362="Z"),Accounts!D$1,""
)
)
),IF(OR(Cases!C362="B",Cases!C362="I",Cases!C362="O",Cases!C362="J",Cases!C362="H"),IF(M362="DA",Accounts!B$4,CONCATENATE(
IF(B362="EB",Accounts!D$4,""
),IF(B362="EL",Accounts!F$4,""
),IF(AND(B362="OA",Cases!B362="3"),Accounts!F$4,""
),IF(AND(B362="OA",Cases!B362="Z"),Accounts!D$4,""
)
)
),IF(OR(Cases!C362="D",Cases!C362="G",Cases!C362="O",Cases!C362="H",Cases!C362="M",AND(Cases!D362="I",Cases!C362="C"),AND(Cases!D362="I",Cases!C362="F")),IF(M362="DA",Accounts!B$3,CONCATENATE(
IF(B362="EB",Accounts!D$3,""
),IF(B362="EL",Accounts!F$3,""
),IF(AND(B362="OA",Cases!B362="3"),Accounts!F$3,""
),IF(AND(B362="OA",Cases!B362="Z"),Accounts!D$3,""
)
)
),IF(M362="DA",Accounts!B$12,CONCATENATE(
IF(B362="EB",Accounts!D$12,""
),IF(B362="EL",Accounts!F$12,""
),IF(AND(B362="OA",Cases!B362="3"),Accounts!F$12,""
),IF(AND(B362="OA",Cases!B362="Z"),Accounts!D$12,""
)
)
)
)
))</f>
        <v>SZIKSZAI TAMARA</v>
      </c>
      <c r="S362" t="str">
        <f>IF(OR(Cases!C362="K",Cases!C362="L"),IF(M362="DA",Accounts!C$1,CONCATENATE(
   IF(B362="EB",Accounts!E$1,""
   ),IF(B362="EL",Accounts!G$1,""
   ),IF(AND(B362="OA",Cases!B362="3"),Accounts!G$1,""
   ),IF(AND(B362="OA",Cases!B362="Z"),Accounts!E$1,""
   )
  )
 ),IF(OR(Cases!C362="B",Cases!C362="I",Cases!C362="O",Cases!C362="J",Cases!C362="H"),IF(M362="DA",Accounts!C$4,CONCATENATE(
   IF(B362="EB",Accounts!E$4,""
   ),IF(B362="EL",Accounts!G$4,""
   ),IF(AND(B362="OA",Cases!B362="3"),Accounts!G$4,""
   ),IF(AND(B362="OA",Cases!B362="Z"),Accounts!E$4,""
   )
  )
 ),IF(OR(Cases!C362="D",Cases!C362="G",Cases!C362="O",Cases!C362="H",Cases!C362="M",AND(Cases!D362="I",Cases!C362="C"),AND(Cases!D362="I",Cases!C362="F")),IF(M362="DA",Accounts!C$3,CONCATENATE(
   IF(B362="EB",Accounts!E$3,""
   ),IF(B362="EL",Accounts!G$3,""
   ),IF(AND(B362="OA",Cases!B362="3"),Accounts!G$3,""
   ),IF(AND(B362="OA",Cases!B362="Z"),Accounts!E$3,""
   )
  )
 ),IF(M362="DA",Accounts!C$12,CONCATENATE(
   IF(B362="EB",Accounts!E$12,""
   ),IF(B362="EL",Accounts!G$12,""
   ),IF(AND(B362="OA",Cases!B362="3"),Accounts!G$12,""
   ),IF(AND(B362="OA",Cases!B362="Z"),Accounts!E$12,""
   )
  )
 )
)
))</f>
        <v>HU20104000237157565454551000</v>
      </c>
      <c r="T362" t="str">
        <f>IF(Cases!F362="SHA","SLEV",IF(Cases!F362="OUR","DEBT",IF(Cases!F362="BEN","CRED","")))</f>
        <v/>
      </c>
      <c r="U362" s="5" t="str">
        <f>IF(Cases!H362="N","Instrukciók","")</f>
        <v>Instrukciók</v>
      </c>
      <c r="V362" s="5" t="str">
        <f>IF(Cases!E362="I","URGP","")</f>
        <v/>
      </c>
      <c r="W362" t="str">
        <f>Cases!L362</f>
        <v>Közl-03O-OpenApi Vállalati-KötelezettSzla FCY-FCY-EQ átutalás-InterCompany-Konverziós-KöltsVis Nincs</v>
      </c>
    </row>
    <row r="363" spans="1:23" x14ac:dyDescent="0.3">
      <c r="A363" t="str">
        <f>CONCATENATE(IF(B363="EB",CONCATENATE(IF(Cases!B363&lt;&gt;"7","EBNG","EBNL"),TEXT(Refszámok!$B$1+ROW()-2,"000000000000")),""),IF(B363="EL",CONCATENATE("E",TEXT(Refszámok!$B$2+ROW()-2,"0000000000"),"00001"),""),IF(B363="OA",CONCATENATE("EBNGOA",TEXT(Refszámok!$B$3+ROW()-2,"0000000000")),""))</f>
        <v>EBNGOA0000101362</v>
      </c>
      <c r="B363" t="str">
        <f>CONCATENATE(IF(Cases!B363="E","EL",""),IF(Cases!B363="B","EB",""),IF(Cases!B363="Q","EB",""),IF(Cases!B363="7","EB",""),IF(Cases!B363="Z","OA",""),IF(Cases!B363="3","OA",""))</f>
        <v>OA</v>
      </c>
      <c r="C363" t="str">
        <f t="shared" si="25"/>
        <v>EBNGOA0000101362</v>
      </c>
      <c r="D363" t="str">
        <f>IF(Cases!K363="Y","2018-11-10","")</f>
        <v/>
      </c>
      <c r="E363" s="5" t="str">
        <f>IF(Cases!C363="Q","BANKKÁRTYA ELSZ",IF(OR(Cases!C363="A",Cases!C363="E",Cases!C363="B",Cases!C363="K",Cases!C363="M"),CONCATENATE(IF(B363="EB",Accounts!B$7,""),IF(B363="EL",Accounts!B$8,""),IF(AND(B363="OA",Cases!B363="3"),Accounts!B$8,""),IF(AND(B363="OA",Cases!B363="Z"),Accounts!B$7,"")),CONCATENATE(IF(B363="EB",Accounts!B$9,""),IF(B363="EL",Accounts!B$10,""),IF(AND(B363="OA",Cases!B363="3"),Accounts!B$10,""),IF(AND(B363="OA",Cases!B363="Z"),Accounts!B$9,""))))</f>
        <v>Electra számlatípus-művelettípus EUR</v>
      </c>
      <c r="F363" s="5" t="str">
        <f>IF(Cases!C363="Q","0983731042101",IF(OR(Cases!C363="A",Cases!C363="E",Cases!C363="B",Cases!C363="K",Cases!C363="M"),CONCATENATE(IF(B363="EB",Accounts!C$7,""),IF(B363="EL",Accounts!C$8,""),IF(AND(B363="OA",Cases!B363="3"),Accounts!C$8,""),IF(AND(B363="OA",Cases!B363="Z"),Accounts!C$7,"")),CONCATENATE(IF(B363="EB",Accounts!C$9,""),IF(B363="EL",Accounts!C$10,""),IF(AND(B363="OA",Cases!B363="3"),Accounts!C$10,""),IF(AND(B363="OA",Cases!B363="Z"),Accounts!C$9,""))))</f>
        <v>00021018F0119</v>
      </c>
      <c r="G363" t="s">
        <v>17</v>
      </c>
      <c r="H363" s="5" t="str">
        <f t="shared" si="26"/>
        <v>Electra számlatípus-művelettípus EUR</v>
      </c>
      <c r="I363" t="s">
        <v>18</v>
      </c>
      <c r="J363" t="str">
        <f t="shared" si="27"/>
        <v>EBNGOA0000101362</v>
      </c>
      <c r="K363" t="str">
        <f t="shared" si="28"/>
        <v>EBNGOA0000101362</v>
      </c>
      <c r="L363" s="2" t="s">
        <v>22</v>
      </c>
      <c r="M363" s="2" t="str">
        <f>IF(OR(Cases!C363="A",Cases!C363="C",Cases!C363="G",Cases!C363="J",Cases!C363="O"),"DV","DA")</f>
        <v>DA</v>
      </c>
      <c r="N363" t="s">
        <v>1207</v>
      </c>
      <c r="O363" t="str">
        <f>IF(OR(Cases!C363="A",Cases!C363="B",Cases!C363="C",Cases!C363="E",Cases!C363="F",Cases!C363="I",Cases!C363="J",Cases!C363="K",Cases!C363="L",Cases!C363="Q"),"EUR","HUF")</f>
        <v>EUR</v>
      </c>
      <c r="P363" s="5" t="str">
        <f t="shared" si="29"/>
        <v>1.3</v>
      </c>
      <c r="Q363" t="str">
        <f>IF(Cases!I363="Y","INTC","")</f>
        <v>INTC</v>
      </c>
      <c r="R363" t="str">
        <f>IF(OR(Cases!C363="K",Cases!C363="L"),IF(M363="DA",Accounts!B$1,CONCATENATE(
IF(B363="EB",Accounts!D$1,""
),IF(B363="EL",Accounts!F$1,""
),IF(AND(B363="OA",Cases!B363="3"),Accounts!F$1,""
),IF(AND(B363="OA",Cases!B363="Z"),Accounts!D$1,""
)
)
),IF(OR(Cases!C363="B",Cases!C363="I",Cases!C363="O",Cases!C363="J",Cases!C363="H"),IF(M363="DA",Accounts!B$4,CONCATENATE(
IF(B363="EB",Accounts!D$4,""
),IF(B363="EL",Accounts!F$4,""
),IF(AND(B363="OA",Cases!B363="3"),Accounts!F$4,""
),IF(AND(B363="OA",Cases!B363="Z"),Accounts!D$4,""
)
)
),IF(OR(Cases!C363="D",Cases!C363="G",Cases!C363="O",Cases!C363="H",Cases!C363="M",AND(Cases!D363="I",Cases!C363="C"),AND(Cases!D363="I",Cases!C363="F")),IF(M363="DA",Accounts!B$3,CONCATENATE(
IF(B363="EB",Accounts!D$3,""
),IF(B363="EL",Accounts!F$3,""
),IF(AND(B363="OA",Cases!B363="3"),Accounts!F$3,""
),IF(AND(B363="OA",Cases!B363="Z"),Accounts!D$3,""
)
)
),IF(M363="DA",Accounts!B$12,CONCATENATE(
IF(B363="EB",Accounts!D$12,""
),IF(B363="EL",Accounts!F$12,""
),IF(AND(B363="OA",Cases!B363="3"),Accounts!F$12,""
),IF(AND(B363="OA",Cases!B363="Z"),Accounts!D$12,""
)
)
)
)
))</f>
        <v>SZIKSZAI TAMARA EUR</v>
      </c>
      <c r="S363" t="str">
        <f>IF(OR(Cases!C363="K",Cases!C363="L"),IF(M363="DA",Accounts!C$1,CONCATENATE(
   IF(B363="EB",Accounts!E$1,""
   ),IF(B363="EL",Accounts!G$1,""
   ),IF(AND(B363="OA",Cases!B363="3"),Accounts!G$1,""
   ),IF(AND(B363="OA",Cases!B363="Z"),Accounts!E$1,""
   )
  )
 ),IF(OR(Cases!C363="B",Cases!C363="I",Cases!C363="O",Cases!C363="J",Cases!C363="H"),IF(M363="DA",Accounts!C$4,CONCATENATE(
   IF(B363="EB",Accounts!E$4,""
   ),IF(B363="EL",Accounts!G$4,""
   ),IF(AND(B363="OA",Cases!B363="3"),Accounts!G$4,""
   ),IF(AND(B363="OA",Cases!B363="Z"),Accounts!E$4,""
   )
  )
 ),IF(OR(Cases!C363="D",Cases!C363="G",Cases!C363="O",Cases!C363="H",Cases!C363="M",AND(Cases!D363="I",Cases!C363="C"),AND(Cases!D363="I",Cases!C363="F")),IF(M363="DA",Accounts!C$3,CONCATENATE(
   IF(B363="EB",Accounts!E$3,""
   ),IF(B363="EL",Accounts!G$3,""
   ),IF(AND(B363="OA",Cases!B363="3"),Accounts!G$3,""
   ),IF(AND(B363="OA",Cases!B363="Z"),Accounts!E$3,""
   )
  )
 ),IF(M363="DA",Accounts!C$12,CONCATENATE(
   IF(B363="EB",Accounts!E$12,""
   ),IF(B363="EL",Accounts!G$12,""
   ),IF(AND(B363="OA",Cases!B363="3"),Accounts!G$12,""
   ),IF(AND(B363="OA",Cases!B363="Z"),Accounts!E$12,""
   )
  )
 )
)
))</f>
        <v>HU46104000237157565454551017</v>
      </c>
      <c r="T363" t="str">
        <f>IF(Cases!F363="SHA","SLEV",IF(Cases!F363="OUR","DEBT",IF(Cases!F363="BEN","CRED","")))</f>
        <v/>
      </c>
      <c r="U363" s="5" t="str">
        <f>IF(Cases!H363="N","Instrukciók","")</f>
        <v>Instrukciók</v>
      </c>
      <c r="V363" s="5" t="str">
        <f>IF(Cases!E363="I","URGP","")</f>
        <v/>
      </c>
      <c r="W363" t="str">
        <f>Cases!L363</f>
        <v>Közl-04T-OpenApi Vállalati-KötelezettSzla FCY-FCY-EQ átutalás-InterCompany-KöltsVis Nincs</v>
      </c>
    </row>
    <row r="364" spans="1:23" x14ac:dyDescent="0.3">
      <c r="A364" t="str">
        <f>CONCATENATE(IF(B364="EB",CONCATENATE(IF(Cases!B364&lt;&gt;"7","EBNG","EBNL"),TEXT(Refszámok!$B$1+ROW()-2,"000000000000")),""),IF(B364="EL",CONCATENATE("E",TEXT(Refszámok!$B$2+ROW()-2,"0000000000"),"00001"),""),IF(B364="OA",CONCATENATE("EBNGOA",TEXT(Refszámok!$B$3+ROW()-2,"0000000000")),""))</f>
        <v>EBNGOA0000101363</v>
      </c>
      <c r="B364" t="str">
        <f>CONCATENATE(IF(Cases!B364="E","EL",""),IF(Cases!B364="B","EB",""),IF(Cases!B364="Q","EB",""),IF(Cases!B364="7","EB",""),IF(Cases!B364="Z","OA",""),IF(Cases!B364="3","OA",""))</f>
        <v>OA</v>
      </c>
      <c r="C364" t="str">
        <f t="shared" si="25"/>
        <v>EBNGOA0000101363</v>
      </c>
      <c r="D364" t="str">
        <f>IF(Cases!K364="Y","2018-11-10","")</f>
        <v/>
      </c>
      <c r="E364" s="5" t="str">
        <f>IF(Cases!C364="Q","BANKKÁRTYA ELSZ",IF(OR(Cases!C364="A",Cases!C364="E",Cases!C364="B",Cases!C364="K",Cases!C364="M"),CONCATENATE(IF(B364="EB",Accounts!B$7,""),IF(B364="EL",Accounts!B$8,""),IF(AND(B364="OA",Cases!B364="3"),Accounts!B$8,""),IF(AND(B364="OA",Cases!B364="Z"),Accounts!B$7,"")),CONCATENATE(IF(B364="EB",Accounts!B$9,""),IF(B364="EL",Accounts!B$10,""),IF(AND(B364="OA",Cases!B364="3"),Accounts!B$10,""),IF(AND(B364="OA",Cases!B364="Z"),Accounts!B$9,""))))</f>
        <v>Electra számlatípus-művelettípus EUR</v>
      </c>
      <c r="F364" s="5" t="str">
        <f>IF(Cases!C364="Q","0983731042101",IF(OR(Cases!C364="A",Cases!C364="E",Cases!C364="B",Cases!C364="K",Cases!C364="M"),CONCATENATE(IF(B364="EB",Accounts!C$7,""),IF(B364="EL",Accounts!C$8,""),IF(AND(B364="OA",Cases!B364="3"),Accounts!C$8,""),IF(AND(B364="OA",Cases!B364="Z"),Accounts!C$7,"")),CONCATENATE(IF(B364="EB",Accounts!C$9,""),IF(B364="EL",Accounts!C$10,""),IF(AND(B364="OA",Cases!B364="3"),Accounts!C$10,""),IF(AND(B364="OA",Cases!B364="Z"),Accounts!C$9,""))))</f>
        <v>00021018F0119</v>
      </c>
      <c r="G364" t="s">
        <v>17</v>
      </c>
      <c r="H364" s="5" t="str">
        <f t="shared" si="26"/>
        <v>Electra számlatípus-művelettípus EUR</v>
      </c>
      <c r="I364" t="s">
        <v>18</v>
      </c>
      <c r="J364" t="str">
        <f t="shared" si="27"/>
        <v>EBNGOA0000101363</v>
      </c>
      <c r="K364" t="str">
        <f t="shared" si="28"/>
        <v>EBNGOA0000101363</v>
      </c>
      <c r="L364" s="2" t="s">
        <v>22</v>
      </c>
      <c r="M364" s="2" t="str">
        <f>IF(OR(Cases!C364="A",Cases!C364="C",Cases!C364="G",Cases!C364="J",Cases!C364="O"),"DV","DA")</f>
        <v>DA</v>
      </c>
      <c r="N364" t="s">
        <v>1207</v>
      </c>
      <c r="O364" t="str">
        <f>IF(OR(Cases!C364="A",Cases!C364="B",Cases!C364="C",Cases!C364="E",Cases!C364="F",Cases!C364="I",Cases!C364="J",Cases!C364="K",Cases!C364="L",Cases!C364="Q"),"EUR","HUF")</f>
        <v>EUR</v>
      </c>
      <c r="P364" s="5" t="str">
        <f t="shared" si="29"/>
        <v>1.3</v>
      </c>
      <c r="Q364" t="str">
        <f>IF(Cases!I364="Y","INTC","")</f>
        <v>INTC</v>
      </c>
      <c r="R364" t="str">
        <f>IF(OR(Cases!C364="K",Cases!C364="L"),IF(M364="DA",Accounts!B$1,CONCATENATE(
IF(B364="EB",Accounts!D$1,""
),IF(B364="EL",Accounts!F$1,""
),IF(AND(B364="OA",Cases!B364="3"),Accounts!F$1,""
),IF(AND(B364="OA",Cases!B364="Z"),Accounts!D$1,""
)
)
),IF(OR(Cases!C364="B",Cases!C364="I",Cases!C364="O",Cases!C364="J",Cases!C364="H"),IF(M364="DA",Accounts!B$4,CONCATENATE(
IF(B364="EB",Accounts!D$4,""
),IF(B364="EL",Accounts!F$4,""
),IF(AND(B364="OA",Cases!B364="3"),Accounts!F$4,""
),IF(AND(B364="OA",Cases!B364="Z"),Accounts!D$4,""
)
)
),IF(OR(Cases!C364="D",Cases!C364="G",Cases!C364="O",Cases!C364="H",Cases!C364="M",AND(Cases!D364="I",Cases!C364="C"),AND(Cases!D364="I",Cases!C364="F")),IF(M364="DA",Accounts!B$3,CONCATENATE(
IF(B364="EB",Accounts!D$3,""
),IF(B364="EL",Accounts!F$3,""
),IF(AND(B364="OA",Cases!B364="3"),Accounts!F$3,""
),IF(AND(B364="OA",Cases!B364="Z"),Accounts!D$3,""
)
)
),IF(M364="DA",Accounts!B$12,CONCATENATE(
IF(B364="EB",Accounts!D$12,""
),IF(B364="EL",Accounts!F$12,""
),IF(AND(B364="OA",Cases!B364="3"),Accounts!F$12,""
),IF(AND(B364="OA",Cases!B364="Z"),Accounts!D$12,""
)
)
)
)
))</f>
        <v>SZIKSZAI TAMARA EUR</v>
      </c>
      <c r="S364" t="str">
        <f>IF(OR(Cases!C364="K",Cases!C364="L"),IF(M364="DA",Accounts!C$1,CONCATENATE(
   IF(B364="EB",Accounts!E$1,""
   ),IF(B364="EL",Accounts!G$1,""
   ),IF(AND(B364="OA",Cases!B364="3"),Accounts!G$1,""
   ),IF(AND(B364="OA",Cases!B364="Z"),Accounts!E$1,""
   )
  )
 ),IF(OR(Cases!C364="B",Cases!C364="I",Cases!C364="O",Cases!C364="J",Cases!C364="H"),IF(M364="DA",Accounts!C$4,CONCATENATE(
   IF(B364="EB",Accounts!E$4,""
   ),IF(B364="EL",Accounts!G$4,""
   ),IF(AND(B364="OA",Cases!B364="3"),Accounts!G$4,""
   ),IF(AND(B364="OA",Cases!B364="Z"),Accounts!E$4,""
   )
  )
 ),IF(OR(Cases!C364="D",Cases!C364="G",Cases!C364="O",Cases!C364="H",Cases!C364="M",AND(Cases!D364="I",Cases!C364="C"),AND(Cases!D364="I",Cases!C364="F")),IF(M364="DA",Accounts!C$3,CONCATENATE(
   IF(B364="EB",Accounts!E$3,""
   ),IF(B364="EL",Accounts!G$3,""
   ),IF(AND(B364="OA",Cases!B364="3"),Accounts!G$3,""
   ),IF(AND(B364="OA",Cases!B364="Z"),Accounts!E$3,""
   )
  )
 ),IF(M364="DA",Accounts!C$12,CONCATENATE(
   IF(B364="EB",Accounts!E$12,""
   ),IF(B364="EL",Accounts!G$12,""
   ),IF(AND(B364="OA",Cases!B364="3"),Accounts!G$12,""
   ),IF(AND(B364="OA",Cases!B364="Z"),Accounts!E$12,""
   )
  )
 )
)
))</f>
        <v>HU46104000237157565454551017</v>
      </c>
      <c r="T364" t="str">
        <f>IF(Cases!F364="SHA","SLEV",IF(Cases!F364="OUR","DEBT",IF(Cases!F364="BEN","CRED","")))</f>
        <v/>
      </c>
      <c r="U364" s="5" t="str">
        <f>IF(Cases!H364="N","Instrukciók","")</f>
        <v>Instrukciók</v>
      </c>
      <c r="V364" s="5" t="str">
        <f>IF(Cases!E364="I","URGP","")</f>
        <v>URGP</v>
      </c>
      <c r="W364" t="str">
        <f>Cases!L364</f>
        <v>Közl-04V-OpenApi Vállalati-KötelezettSzla FCY-FCY-EQ átutalás-InterCompany-Sürgős/AzonKonv-KöltsVis Nincs</v>
      </c>
    </row>
    <row r="365" spans="1:23" x14ac:dyDescent="0.3">
      <c r="A365" t="str">
        <f>CONCATENATE(IF(B365="EB",CONCATENATE(IF(Cases!B365&lt;&gt;"7","EBNG","EBNL"),TEXT(Refszámok!$B$1+ROW()-2,"000000000000")),""),IF(B365="EL",CONCATENATE("E",TEXT(Refszámok!$B$2+ROW()-2,"0000000000"),"00001"),""),IF(B365="OA",CONCATENATE("EBNGOA",TEXT(Refszámok!$B$3+ROW()-2,"0000000000")),""))</f>
        <v>EBNGOA0000101364</v>
      </c>
      <c r="B365" t="str">
        <f>CONCATENATE(IF(Cases!B365="E","EL",""),IF(Cases!B365="B","EB",""),IF(Cases!B365="Q","EB",""),IF(Cases!B365="7","EB",""),IF(Cases!B365="Z","OA",""),IF(Cases!B365="3","OA",""))</f>
        <v>OA</v>
      </c>
      <c r="C365" t="str">
        <f t="shared" si="25"/>
        <v>EBNGOA0000101364</v>
      </c>
      <c r="D365" t="str">
        <f>IF(Cases!K365="Y","2018-11-10","")</f>
        <v/>
      </c>
      <c r="E365" s="5" t="str">
        <f>IF(Cases!C365="Q","BANKKÁRTYA ELSZ",IF(OR(Cases!C365="A",Cases!C365="E",Cases!C365="B",Cases!C365="K",Cases!C365="M"),CONCATENATE(IF(B365="EB",Accounts!B$7,""),IF(B365="EL",Accounts!B$8,""),IF(AND(B365="OA",Cases!B365="3"),Accounts!B$8,""),IF(AND(B365="OA",Cases!B365="Z"),Accounts!B$7,"")),CONCATENATE(IF(B365="EB",Accounts!B$9,""),IF(B365="EL",Accounts!B$10,""),IF(AND(B365="OA",Cases!B365="3"),Accounts!B$10,""),IF(AND(B365="OA",Cases!B365="Z"),Accounts!B$9,""))))</f>
        <v>Electra számlatípus-művelettípus EUR</v>
      </c>
      <c r="F365" s="5" t="str">
        <f>IF(Cases!C365="Q","0983731042101",IF(OR(Cases!C365="A",Cases!C365="E",Cases!C365="B",Cases!C365="K",Cases!C365="M"),CONCATENATE(IF(B365="EB",Accounts!C$7,""),IF(B365="EL",Accounts!C$8,""),IF(AND(B365="OA",Cases!B365="3"),Accounts!C$8,""),IF(AND(B365="OA",Cases!B365="Z"),Accounts!C$7,"")),CONCATENATE(IF(B365="EB",Accounts!C$9,""),IF(B365="EL",Accounts!C$10,""),IF(AND(B365="OA",Cases!B365="3"),Accounts!C$10,""),IF(AND(B365="OA",Cases!B365="Z"),Accounts!C$9,""))))</f>
        <v>00021018F0119</v>
      </c>
      <c r="G365" t="s">
        <v>17</v>
      </c>
      <c r="H365" s="5" t="str">
        <f t="shared" si="26"/>
        <v>Electra számlatípus-művelettípus EUR</v>
      </c>
      <c r="I365" t="s">
        <v>18</v>
      </c>
      <c r="J365" t="str">
        <f t="shared" si="27"/>
        <v>EBNGOA0000101364</v>
      </c>
      <c r="K365" t="str">
        <f t="shared" si="28"/>
        <v>EBNGOA0000101364</v>
      </c>
      <c r="L365" s="2" t="s">
        <v>22</v>
      </c>
      <c r="M365" s="2" t="str">
        <f>IF(OR(Cases!C365="A",Cases!C365="C",Cases!C365="G",Cases!C365="J",Cases!C365="O"),"DV","DA")</f>
        <v>DV</v>
      </c>
      <c r="N365" t="s">
        <v>1207</v>
      </c>
      <c r="O365" t="str">
        <f>IF(OR(Cases!C365="A",Cases!C365="B",Cases!C365="C",Cases!C365="E",Cases!C365="F",Cases!C365="I",Cases!C365="J",Cases!C365="K",Cases!C365="L",Cases!C365="Q"),"EUR","HUF")</f>
        <v>EUR</v>
      </c>
      <c r="P365" s="5" t="str">
        <f t="shared" si="29"/>
        <v>1.3</v>
      </c>
      <c r="Q365" t="str">
        <f>IF(Cases!I365="Y","INTC","")</f>
        <v/>
      </c>
      <c r="R365" t="str">
        <f>IF(OR(Cases!C365="K",Cases!C365="L"),IF(M365="DA",Accounts!B$1,CONCATENATE(
IF(B365="EB",Accounts!D$1,""
),IF(B365="EL",Accounts!F$1,""
),IF(AND(B365="OA",Cases!B365="3"),Accounts!F$1,""
),IF(AND(B365="OA",Cases!B365="Z"),Accounts!D$1,""
)
)
),IF(OR(Cases!C365="B",Cases!C365="I",Cases!C365="O",Cases!C365="J",Cases!C365="H"),IF(M365="DA",Accounts!B$4,CONCATENATE(
IF(B365="EB",Accounts!D$4,""
),IF(B365="EL",Accounts!F$4,""
),IF(AND(B365="OA",Cases!B365="3"),Accounts!F$4,""
),IF(AND(B365="OA",Cases!B365="Z"),Accounts!D$4,""
)
)
),IF(OR(Cases!C365="D",Cases!C365="G",Cases!C365="O",Cases!C365="H",Cases!C365="M",AND(Cases!D365="I",Cases!C365="C"),AND(Cases!D365="I",Cases!C365="F")),IF(M365="DA",Accounts!B$3,CONCATENATE(
IF(B365="EB",Accounts!D$3,""
),IF(B365="EL",Accounts!F$3,""
),IF(AND(B365="OA",Cases!B365="3"),Accounts!F$3,""
),IF(AND(B365="OA",Cases!B365="Z"),Accounts!D$3,""
)
)
),IF(M365="DA",Accounts!B$12,CONCATENATE(
IF(B365="EB",Accounts!D$12,""
),IF(B365="EL",Accounts!F$12,""
),IF(AND(B365="OA",Cases!B365="3"),Accounts!F$12,""
),IF(AND(B365="OA",Cases!B365="Z"),Accounts!D$12,""
)
)
)
)
))</f>
        <v>Electra számlatípus-művelettípus EUR</v>
      </c>
      <c r="S365" t="str">
        <f>IF(OR(Cases!C365="K",Cases!C365="L"),IF(M365="DA",Accounts!C$1,CONCATENATE(
   IF(B365="EB",Accounts!E$1,""
   ),IF(B365="EL",Accounts!G$1,""
   ),IF(AND(B365="OA",Cases!B365="3"),Accounts!G$1,""
   ),IF(AND(B365="OA",Cases!B365="Z"),Accounts!E$1,""
   )
  )
 ),IF(OR(Cases!C365="B",Cases!C365="I",Cases!C365="O",Cases!C365="J",Cases!C365="H"),IF(M365="DA",Accounts!C$4,CONCATENATE(
   IF(B365="EB",Accounts!E$4,""
   ),IF(B365="EL",Accounts!G$4,""
   ),IF(AND(B365="OA",Cases!B365="3"),Accounts!G$4,""
   ),IF(AND(B365="OA",Cases!B365="Z"),Accounts!E$4,""
   )
  )
 ),IF(OR(Cases!C365="D",Cases!C365="G",Cases!C365="O",Cases!C365="H",Cases!C365="M",AND(Cases!D365="I",Cases!C365="C"),AND(Cases!D365="I",Cases!C365="F")),IF(M365="DA",Accounts!C$3,CONCATENATE(
   IF(B365="EB",Accounts!E$3,""
   ),IF(B365="EL",Accounts!G$3,""
   ),IF(AND(B365="OA",Cases!B365="3"),Accounts!G$3,""
   ),IF(AND(B365="OA",Cases!B365="Z"),Accounts!E$3,""
   )
  )
 ),IF(M365="DA",Accounts!C$12,CONCATENATE(
   IF(B365="EB",Accounts!E$12,""
   ),IF(B365="EL",Accounts!G$12,""
   ),IF(AND(B365="OA",Cases!B365="3"),Accounts!G$12,""
   ),IF(AND(B365="OA",Cases!B365="Z"),Accounts!E$12,""
   )
  )
 )
)
))</f>
        <v>HU05104000234948495670481243</v>
      </c>
      <c r="T365" t="str">
        <f>IF(Cases!F365="SHA","SLEV",IF(Cases!F365="OUR","DEBT",IF(Cases!F365="BEN","CRED","")))</f>
        <v/>
      </c>
      <c r="U365" s="5" t="str">
        <f>IF(Cases!H365="N","Instrukciók","")</f>
        <v>Instrukciók</v>
      </c>
      <c r="V365" s="5" t="str">
        <f>IF(Cases!E365="I","URGP","")</f>
        <v>URGP</v>
      </c>
      <c r="W365" t="str">
        <f>Cases!L365</f>
        <v>Közl-045-OpenApi Vállalati-KötelezettSzla FCY-FCY-EQ átvezetés-Sürgős/AzonKonv-KöltsVis Nincs</v>
      </c>
    </row>
    <row r="366" spans="1:23" x14ac:dyDescent="0.3">
      <c r="A366" t="str">
        <f>CONCATENATE(IF(B366="EB",CONCATENATE(IF(Cases!B366&lt;&gt;"7","EBNG","EBNL"),TEXT(Refszámok!$B$1+ROW()-2,"000000000000")),""),IF(B366="EL",CONCATENATE("E",TEXT(Refszámok!$B$2+ROW()-2,"0000000000"),"00001"),""),IF(B366="OA",CONCATENATE("EBNGOA",TEXT(Refszámok!$B$3+ROW()-2,"0000000000")),""))</f>
        <v>EBNGOA0000101365</v>
      </c>
      <c r="B366" t="str">
        <f>CONCATENATE(IF(Cases!B366="E","EL",""),IF(Cases!B366="B","EB",""),IF(Cases!B366="Q","EB",""),IF(Cases!B366="7","EB",""),IF(Cases!B366="Z","OA",""),IF(Cases!B366="3","OA",""))</f>
        <v>OA</v>
      </c>
      <c r="C366" t="str">
        <f t="shared" si="25"/>
        <v>EBNGOA0000101365</v>
      </c>
      <c r="D366" t="str">
        <f>IF(Cases!K366="Y","2018-11-10","")</f>
        <v/>
      </c>
      <c r="E366" s="5" t="str">
        <f>IF(Cases!C366="Q","BANKKÁRTYA ELSZ",IF(OR(Cases!C366="A",Cases!C366="E",Cases!C366="B",Cases!C366="K",Cases!C366="M"),CONCATENATE(IF(B366="EB",Accounts!B$7,""),IF(B366="EL",Accounts!B$8,""),IF(AND(B366="OA",Cases!B366="3"),Accounts!B$8,""),IF(AND(B366="OA",Cases!B366="Z"),Accounts!B$7,"")),CONCATENATE(IF(B366="EB",Accounts!B$9,""),IF(B366="EL",Accounts!B$10,""),IF(AND(B366="OA",Cases!B366="3"),Accounts!B$10,""),IF(AND(B366="OA",Cases!B366="Z"),Accounts!B$9,""))))</f>
        <v>Electra számlatípus-művelettípus EUR</v>
      </c>
      <c r="F366" s="5" t="str">
        <f>IF(Cases!C366="Q","0983731042101",IF(OR(Cases!C366="A",Cases!C366="E",Cases!C366="B",Cases!C366="K",Cases!C366="M"),CONCATENATE(IF(B366="EB",Accounts!C$7,""),IF(B366="EL",Accounts!C$8,""),IF(AND(B366="OA",Cases!B366="3"),Accounts!C$8,""),IF(AND(B366="OA",Cases!B366="Z"),Accounts!C$7,"")),CONCATENATE(IF(B366="EB",Accounts!C$9,""),IF(B366="EL",Accounts!C$10,""),IF(AND(B366="OA",Cases!B366="3"),Accounts!C$10,""),IF(AND(B366="OA",Cases!B366="Z"),Accounts!C$9,""))))</f>
        <v>00021018F0119</v>
      </c>
      <c r="G366" t="s">
        <v>17</v>
      </c>
      <c r="H366" s="5" t="str">
        <f t="shared" si="26"/>
        <v>Electra számlatípus-művelettípus EUR</v>
      </c>
      <c r="I366" t="s">
        <v>18</v>
      </c>
      <c r="J366" t="str">
        <f t="shared" si="27"/>
        <v>EBNGOA0000101365</v>
      </c>
      <c r="K366" t="str">
        <f t="shared" si="28"/>
        <v>EBNGOA0000101365</v>
      </c>
      <c r="L366" s="2" t="s">
        <v>22</v>
      </c>
      <c r="M366" s="2" t="str">
        <f>IF(OR(Cases!C366="A",Cases!C366="C",Cases!C366="G",Cases!C366="J",Cases!C366="O"),"DV","DA")</f>
        <v>DV</v>
      </c>
      <c r="N366" t="s">
        <v>1207</v>
      </c>
      <c r="O366" t="str">
        <f>IF(OR(Cases!C366="A",Cases!C366="B",Cases!C366="C",Cases!C366="E",Cases!C366="F",Cases!C366="I",Cases!C366="J",Cases!C366="K",Cases!C366="L",Cases!C366="Q"),"EUR","HUF")</f>
        <v>EUR</v>
      </c>
      <c r="P366" s="5" t="str">
        <f t="shared" si="29"/>
        <v>1.3</v>
      </c>
      <c r="Q366" t="str">
        <f>IF(Cases!I366="Y","INTC","")</f>
        <v>INTC</v>
      </c>
      <c r="R366" t="str">
        <f>IF(OR(Cases!C366="K",Cases!C366="L"),IF(M366="DA",Accounts!B$1,CONCATENATE(
IF(B366="EB",Accounts!D$1,""
),IF(B366="EL",Accounts!F$1,""
),IF(AND(B366="OA",Cases!B366="3"),Accounts!F$1,""
),IF(AND(B366="OA",Cases!B366="Z"),Accounts!D$1,""
)
)
),IF(OR(Cases!C366="B",Cases!C366="I",Cases!C366="O",Cases!C366="J",Cases!C366="H"),IF(M366="DA",Accounts!B$4,CONCATENATE(
IF(B366="EB",Accounts!D$4,""
),IF(B366="EL",Accounts!F$4,""
),IF(AND(B366="OA",Cases!B366="3"),Accounts!F$4,""
),IF(AND(B366="OA",Cases!B366="Z"),Accounts!D$4,""
)
)
),IF(OR(Cases!C366="D",Cases!C366="G",Cases!C366="O",Cases!C366="H",Cases!C366="M",AND(Cases!D366="I",Cases!C366="C"),AND(Cases!D366="I",Cases!C366="F")),IF(M366="DA",Accounts!B$3,CONCATENATE(
IF(B366="EB",Accounts!D$3,""
),IF(B366="EL",Accounts!F$3,""
),IF(AND(B366="OA",Cases!B366="3"),Accounts!F$3,""
),IF(AND(B366="OA",Cases!B366="Z"),Accounts!D$3,""
)
)
),IF(M366="DA",Accounts!B$12,CONCATENATE(
IF(B366="EB",Accounts!D$12,""
),IF(B366="EL",Accounts!F$12,""
),IF(AND(B366="OA",Cases!B366="3"),Accounts!F$12,""
),IF(AND(B366="OA",Cases!B366="Z"),Accounts!D$12,""
)
)
)
)
))</f>
        <v>Electra számlatípus-művelettípus EUR</v>
      </c>
      <c r="S366" t="str">
        <f>IF(OR(Cases!C366="K",Cases!C366="L"),IF(M366="DA",Accounts!C$1,CONCATENATE(
   IF(B366="EB",Accounts!E$1,""
   ),IF(B366="EL",Accounts!G$1,""
   ),IF(AND(B366="OA",Cases!B366="3"),Accounts!G$1,""
   ),IF(AND(B366="OA",Cases!B366="Z"),Accounts!E$1,""
   )
  )
 ),IF(OR(Cases!C366="B",Cases!C366="I",Cases!C366="O",Cases!C366="J",Cases!C366="H"),IF(M366="DA",Accounts!C$4,CONCATENATE(
   IF(B366="EB",Accounts!E$4,""
   ),IF(B366="EL",Accounts!G$4,""
   ),IF(AND(B366="OA",Cases!B366="3"),Accounts!G$4,""
   ),IF(AND(B366="OA",Cases!B366="Z"),Accounts!E$4,""
   )
  )
 ),IF(OR(Cases!C366="D",Cases!C366="G",Cases!C366="O",Cases!C366="H",Cases!C366="M",AND(Cases!D366="I",Cases!C366="C"),AND(Cases!D366="I",Cases!C366="F")),IF(M366="DA",Accounts!C$3,CONCATENATE(
   IF(B366="EB",Accounts!E$3,""
   ),IF(B366="EL",Accounts!G$3,""
   ),IF(AND(B366="OA",Cases!B366="3"),Accounts!G$3,""
   ),IF(AND(B366="OA",Cases!B366="Z"),Accounts!E$3,""
   )
  )
 ),IF(M366="DA",Accounts!C$12,CONCATENATE(
   IF(B366="EB",Accounts!E$12,""
   ),IF(B366="EL",Accounts!G$12,""
   ),IF(AND(B366="OA",Cases!B366="3"),Accounts!G$12,""
   ),IF(AND(B366="OA",Cases!B366="Z"),Accounts!E$12,""
   )
  )
 )
)
))</f>
        <v>HU05104000234948495670481243</v>
      </c>
      <c r="T366" t="str">
        <f>IF(Cases!F366="SHA","SLEV",IF(Cases!F366="OUR","DEBT",IF(Cases!F366="BEN","CRED","")))</f>
        <v/>
      </c>
      <c r="U366" s="5" t="str">
        <f>IF(Cases!H366="N","Instrukciók","")</f>
        <v>Instrukciók</v>
      </c>
      <c r="V366" s="5" t="str">
        <f>IF(Cases!E366="I","URGP","")</f>
        <v>URGP</v>
      </c>
      <c r="W366" t="str">
        <f>Cases!L366</f>
        <v>Közl-045-OpenApi Vállalati-KötelezettSzla FCY-FCY-EQ átvezetés-InterCompany-Sürgős/AzonKonv-KöltsVis Nincs</v>
      </c>
    </row>
    <row r="367" spans="1:23" x14ac:dyDescent="0.3">
      <c r="A367" t="str">
        <f>CONCATENATE(IF(B367="EB",CONCATENATE(IF(Cases!B367&lt;&gt;"7","EBNG","EBNL"),TEXT(Refszámok!$B$1+ROW()-2,"000000000000")),""),IF(B367="EL",CONCATENATE("E",TEXT(Refszámok!$B$2+ROW()-2,"0000000000"),"00001"),""),IF(B367="OA",CONCATENATE("EBNGOA",TEXT(Refszámok!$B$3+ROW()-2,"0000000000")),""))</f>
        <v>EBNGOA0000101366</v>
      </c>
      <c r="B367" t="str">
        <f>CONCATENATE(IF(Cases!B367="E","EL",""),IF(Cases!B367="B","EB",""),IF(Cases!B367="Q","EB",""),IF(Cases!B367="7","EB",""),IF(Cases!B367="Z","OA",""),IF(Cases!B367="3","OA",""))</f>
        <v>OA</v>
      </c>
      <c r="C367" t="str">
        <f t="shared" si="25"/>
        <v>EBNGOA0000101366</v>
      </c>
      <c r="D367" t="str">
        <f>IF(Cases!K367="Y","2018-11-10","")</f>
        <v/>
      </c>
      <c r="E367" s="5" t="str">
        <f>IF(Cases!C367="Q","BANKKÁRTYA ELSZ",IF(OR(Cases!C367="A",Cases!C367="E",Cases!C367="B",Cases!C367="K",Cases!C367="M"),CONCATENATE(IF(B367="EB",Accounts!B$7,""),IF(B367="EL",Accounts!B$8,""),IF(AND(B367="OA",Cases!B367="3"),Accounts!B$8,""),IF(AND(B367="OA",Cases!B367="Z"),Accounts!B$7,"")),CONCATENATE(IF(B367="EB",Accounts!B$9,""),IF(B367="EL",Accounts!B$10,""),IF(AND(B367="OA",Cases!B367="3"),Accounts!B$10,""),IF(AND(B367="OA",Cases!B367="Z"),Accounts!B$9,""))))</f>
        <v>Electra számlatípus-művelettípus EUR</v>
      </c>
      <c r="F367" s="5" t="str">
        <f>IF(Cases!C367="Q","0983731042101",IF(OR(Cases!C367="A",Cases!C367="E",Cases!C367="B",Cases!C367="K",Cases!C367="M"),CONCATENATE(IF(B367="EB",Accounts!C$7,""),IF(B367="EL",Accounts!C$8,""),IF(AND(B367="OA",Cases!B367="3"),Accounts!C$8,""),IF(AND(B367="OA",Cases!B367="Z"),Accounts!C$7,"")),CONCATENATE(IF(B367="EB",Accounts!C$9,""),IF(B367="EL",Accounts!C$10,""),IF(AND(B367="OA",Cases!B367="3"),Accounts!C$10,""),IF(AND(B367="OA",Cases!B367="Z"),Accounts!C$9,""))))</f>
        <v>00021018F0119</v>
      </c>
      <c r="G367" t="s">
        <v>17</v>
      </c>
      <c r="H367" s="5" t="str">
        <f t="shared" si="26"/>
        <v>Electra számlatípus-művelettípus EUR</v>
      </c>
      <c r="I367" t="s">
        <v>18</v>
      </c>
      <c r="J367" t="str">
        <f t="shared" si="27"/>
        <v>EBNGOA0000101366</v>
      </c>
      <c r="K367" t="str">
        <f t="shared" si="28"/>
        <v>EBNGOA0000101366</v>
      </c>
      <c r="L367" s="2" t="s">
        <v>22</v>
      </c>
      <c r="M367" s="2" t="str">
        <f>IF(OR(Cases!C367="A",Cases!C367="C",Cases!C367="G",Cases!C367="J",Cases!C367="O"),"DV","DA")</f>
        <v>DV</v>
      </c>
      <c r="N367" t="s">
        <v>1207</v>
      </c>
      <c r="O367" t="str">
        <f>IF(OR(Cases!C367="A",Cases!C367="B",Cases!C367="C",Cases!C367="E",Cases!C367="F",Cases!C367="I",Cases!C367="J",Cases!C367="K",Cases!C367="L",Cases!C367="Q"),"EUR","HUF")</f>
        <v>EUR</v>
      </c>
      <c r="P367" s="5" t="str">
        <f t="shared" si="29"/>
        <v>1.3</v>
      </c>
      <c r="Q367" t="str">
        <f>IF(Cases!I367="Y","INTC","")</f>
        <v/>
      </c>
      <c r="R367" t="str">
        <f>IF(OR(Cases!C367="K",Cases!C367="L"),IF(M367="DA",Accounts!B$1,CONCATENATE(
IF(B367="EB",Accounts!D$1,""
),IF(B367="EL",Accounts!F$1,""
),IF(AND(B367="OA",Cases!B367="3"),Accounts!F$1,""
),IF(AND(B367="OA",Cases!B367="Z"),Accounts!D$1,""
)
)
),IF(OR(Cases!C367="B",Cases!C367="I",Cases!C367="O",Cases!C367="J",Cases!C367="H"),IF(M367="DA",Accounts!B$4,CONCATENATE(
IF(B367="EB",Accounts!D$4,""
),IF(B367="EL",Accounts!F$4,""
),IF(AND(B367="OA",Cases!B367="3"),Accounts!F$4,""
),IF(AND(B367="OA",Cases!B367="Z"),Accounts!D$4,""
)
)
),IF(OR(Cases!C367="D",Cases!C367="G",Cases!C367="O",Cases!C367="H",Cases!C367="M",AND(Cases!D367="I",Cases!C367="C"),AND(Cases!D367="I",Cases!C367="F")),IF(M367="DA",Accounts!B$3,CONCATENATE(
IF(B367="EB",Accounts!D$3,""
),IF(B367="EL",Accounts!F$3,""
),IF(AND(B367="OA",Cases!B367="3"),Accounts!F$3,""
),IF(AND(B367="OA",Cases!B367="Z"),Accounts!D$3,""
)
)
),IF(M367="DA",Accounts!B$12,CONCATENATE(
IF(B367="EB",Accounts!D$12,""
),IF(B367="EL",Accounts!F$12,""
),IF(AND(B367="OA",Cases!B367="3"),Accounts!F$12,""
),IF(AND(B367="OA",Cases!B367="Z"),Accounts!D$12,""
)
)
)
)
))</f>
        <v>Electra számlatípus-művelettípus EUR</v>
      </c>
      <c r="S367" t="str">
        <f>IF(OR(Cases!C367="K",Cases!C367="L"),IF(M367="DA",Accounts!C$1,CONCATENATE(
   IF(B367="EB",Accounts!E$1,""
   ),IF(B367="EL",Accounts!G$1,""
   ),IF(AND(B367="OA",Cases!B367="3"),Accounts!G$1,""
   ),IF(AND(B367="OA",Cases!B367="Z"),Accounts!E$1,""
   )
  )
 ),IF(OR(Cases!C367="B",Cases!C367="I",Cases!C367="O",Cases!C367="J",Cases!C367="H"),IF(M367="DA",Accounts!C$4,CONCATENATE(
   IF(B367="EB",Accounts!E$4,""
   ),IF(B367="EL",Accounts!G$4,""
   ),IF(AND(B367="OA",Cases!B367="3"),Accounts!G$4,""
   ),IF(AND(B367="OA",Cases!B367="Z"),Accounts!E$4,""
   )
  )
 ),IF(OR(Cases!C367="D",Cases!C367="G",Cases!C367="O",Cases!C367="H",Cases!C367="M",AND(Cases!D367="I",Cases!C367="C"),AND(Cases!D367="I",Cases!C367="F")),IF(M367="DA",Accounts!C$3,CONCATENATE(
   IF(B367="EB",Accounts!E$3,""
   ),IF(B367="EL",Accounts!G$3,""
   ),IF(AND(B367="OA",Cases!B367="3"),Accounts!G$3,""
   ),IF(AND(B367="OA",Cases!B367="Z"),Accounts!E$3,""
   )
  )
 ),IF(M367="DA",Accounts!C$12,CONCATENATE(
   IF(B367="EB",Accounts!E$12,""
   ),IF(B367="EL",Accounts!G$12,""
   ),IF(AND(B367="OA",Cases!B367="3"),Accounts!G$12,""
   ),IF(AND(B367="OA",Cases!B367="Z"),Accounts!E$12,""
   )
  )
 )
)
))</f>
        <v>HU05104000234948495670481243</v>
      </c>
      <c r="T367" t="str">
        <f>IF(Cases!F367="SHA","SLEV",IF(Cases!F367="OUR","DEBT",IF(Cases!F367="BEN","CRED","")))</f>
        <v/>
      </c>
      <c r="U367" s="5" t="str">
        <f>IF(Cases!H367="N","Instrukciók","")</f>
        <v>Instrukciók</v>
      </c>
      <c r="V367" s="5" t="str">
        <f>IF(Cases!E367="I","URGP","")</f>
        <v/>
      </c>
      <c r="W367" t="str">
        <f>Cases!L367</f>
        <v>Közl-045-OpenApi Vállalati-KötelezettSzla FCY-FCY-EQ átvezetés-KöltsVis Nincs</v>
      </c>
    </row>
    <row r="368" spans="1:23" x14ac:dyDescent="0.3">
      <c r="A368" t="str">
        <f>CONCATENATE(IF(B368="EB",CONCATENATE(IF(Cases!B368&lt;&gt;"7","EBNG","EBNL"),TEXT(Refszámok!$B$1+ROW()-2,"000000000000")),""),IF(B368="EL",CONCATENATE("E",TEXT(Refszámok!$B$2+ROW()-2,"0000000000"),"00001"),""),IF(B368="OA",CONCATENATE("EBNGOA",TEXT(Refszámok!$B$3+ROW()-2,"0000000000")),""))</f>
        <v>EBNGOA0000101367</v>
      </c>
      <c r="B368" t="str">
        <f>CONCATENATE(IF(Cases!B368="E","EL",""),IF(Cases!B368="B","EB",""),IF(Cases!B368="Q","EB",""),IF(Cases!B368="7","EB",""),IF(Cases!B368="Z","OA",""),IF(Cases!B368="3","OA",""))</f>
        <v>OA</v>
      </c>
      <c r="C368" t="str">
        <f t="shared" si="25"/>
        <v>EBNGOA0000101367</v>
      </c>
      <c r="D368" t="str">
        <f>IF(Cases!K368="Y","2018-11-10","")</f>
        <v/>
      </c>
      <c r="E368" s="5" t="str">
        <f>IF(Cases!C368="Q","BANKKÁRTYA ELSZ",IF(OR(Cases!C368="A",Cases!C368="E",Cases!C368="B",Cases!C368="K",Cases!C368="M"),CONCATENATE(IF(B368="EB",Accounts!B$7,""),IF(B368="EL",Accounts!B$8,""),IF(AND(B368="OA",Cases!B368="3"),Accounts!B$8,""),IF(AND(B368="OA",Cases!B368="Z"),Accounts!B$7,"")),CONCATENATE(IF(B368="EB",Accounts!B$9,""),IF(B368="EL",Accounts!B$10,""),IF(AND(B368="OA",Cases!B368="3"),Accounts!B$10,""),IF(AND(B368="OA",Cases!B368="Z"),Accounts!B$9,""))))</f>
        <v>Electra számlatípus-művelettípus EUR</v>
      </c>
      <c r="F368" s="5" t="str">
        <f>IF(Cases!C368="Q","0983731042101",IF(OR(Cases!C368="A",Cases!C368="E",Cases!C368="B",Cases!C368="K",Cases!C368="M"),CONCATENATE(IF(B368="EB",Accounts!C$7,""),IF(B368="EL",Accounts!C$8,""),IF(AND(B368="OA",Cases!B368="3"),Accounts!C$8,""),IF(AND(B368="OA",Cases!B368="Z"),Accounts!C$7,"")),CONCATENATE(IF(B368="EB",Accounts!C$9,""),IF(B368="EL",Accounts!C$10,""),IF(AND(B368="OA",Cases!B368="3"),Accounts!C$10,""),IF(AND(B368="OA",Cases!B368="Z"),Accounts!C$9,""))))</f>
        <v>00021018F0119</v>
      </c>
      <c r="G368" t="s">
        <v>17</v>
      </c>
      <c r="H368" s="5" t="str">
        <f t="shared" si="26"/>
        <v>Electra számlatípus-művelettípus EUR</v>
      </c>
      <c r="I368" t="s">
        <v>18</v>
      </c>
      <c r="J368" t="str">
        <f t="shared" si="27"/>
        <v>EBNGOA0000101367</v>
      </c>
      <c r="K368" t="str">
        <f t="shared" si="28"/>
        <v>EBNGOA0000101367</v>
      </c>
      <c r="L368" s="2" t="s">
        <v>22</v>
      </c>
      <c r="M368" s="2" t="str">
        <f>IF(OR(Cases!C368="A",Cases!C368="C",Cases!C368="G",Cases!C368="J",Cases!C368="O"),"DV","DA")</f>
        <v>DV</v>
      </c>
      <c r="N368" t="s">
        <v>1207</v>
      </c>
      <c r="O368" t="str">
        <f>IF(OR(Cases!C368="A",Cases!C368="B",Cases!C368="C",Cases!C368="E",Cases!C368="F",Cases!C368="I",Cases!C368="J",Cases!C368="K",Cases!C368="L",Cases!C368="Q"),"EUR","HUF")</f>
        <v>EUR</v>
      </c>
      <c r="P368" s="5" t="str">
        <f t="shared" si="29"/>
        <v>1.3</v>
      </c>
      <c r="Q368" t="str">
        <f>IF(Cases!I368="Y","INTC","")</f>
        <v>INTC</v>
      </c>
      <c r="R368" t="str">
        <f>IF(OR(Cases!C368="K",Cases!C368="L"),IF(M368="DA",Accounts!B$1,CONCATENATE(
IF(B368="EB",Accounts!D$1,""
),IF(B368="EL",Accounts!F$1,""
),IF(AND(B368="OA",Cases!B368="3"),Accounts!F$1,""
),IF(AND(B368="OA",Cases!B368="Z"),Accounts!D$1,""
)
)
),IF(OR(Cases!C368="B",Cases!C368="I",Cases!C368="O",Cases!C368="J",Cases!C368="H"),IF(M368="DA",Accounts!B$4,CONCATENATE(
IF(B368="EB",Accounts!D$4,""
),IF(B368="EL",Accounts!F$4,""
),IF(AND(B368="OA",Cases!B368="3"),Accounts!F$4,""
),IF(AND(B368="OA",Cases!B368="Z"),Accounts!D$4,""
)
)
),IF(OR(Cases!C368="D",Cases!C368="G",Cases!C368="O",Cases!C368="H",Cases!C368="M",AND(Cases!D368="I",Cases!C368="C"),AND(Cases!D368="I",Cases!C368="F")),IF(M368="DA",Accounts!B$3,CONCATENATE(
IF(B368="EB",Accounts!D$3,""
),IF(B368="EL",Accounts!F$3,""
),IF(AND(B368="OA",Cases!B368="3"),Accounts!F$3,""
),IF(AND(B368="OA",Cases!B368="Z"),Accounts!D$3,""
)
)
),IF(M368="DA",Accounts!B$12,CONCATENATE(
IF(B368="EB",Accounts!D$12,""
),IF(B368="EL",Accounts!F$12,""
),IF(AND(B368="OA",Cases!B368="3"),Accounts!F$12,""
),IF(AND(B368="OA",Cases!B368="Z"),Accounts!D$12,""
)
)
)
)
))</f>
        <v>Electra számlatípus-művelettípus EUR</v>
      </c>
      <c r="S368" t="str">
        <f>IF(OR(Cases!C368="K",Cases!C368="L"),IF(M368="DA",Accounts!C$1,CONCATENATE(
   IF(B368="EB",Accounts!E$1,""
   ),IF(B368="EL",Accounts!G$1,""
   ),IF(AND(B368="OA",Cases!B368="3"),Accounts!G$1,""
   ),IF(AND(B368="OA",Cases!B368="Z"),Accounts!E$1,""
   )
  )
 ),IF(OR(Cases!C368="B",Cases!C368="I",Cases!C368="O",Cases!C368="J",Cases!C368="H"),IF(M368="DA",Accounts!C$4,CONCATENATE(
   IF(B368="EB",Accounts!E$4,""
   ),IF(B368="EL",Accounts!G$4,""
   ),IF(AND(B368="OA",Cases!B368="3"),Accounts!G$4,""
   ),IF(AND(B368="OA",Cases!B368="Z"),Accounts!E$4,""
   )
  )
 ),IF(OR(Cases!C368="D",Cases!C368="G",Cases!C368="O",Cases!C368="H",Cases!C368="M",AND(Cases!D368="I",Cases!C368="C"),AND(Cases!D368="I",Cases!C368="F")),IF(M368="DA",Accounts!C$3,CONCATENATE(
   IF(B368="EB",Accounts!E$3,""
   ),IF(B368="EL",Accounts!G$3,""
   ),IF(AND(B368="OA",Cases!B368="3"),Accounts!G$3,""
   ),IF(AND(B368="OA",Cases!B368="Z"),Accounts!E$3,""
   )
  )
 ),IF(M368="DA",Accounts!C$12,CONCATENATE(
   IF(B368="EB",Accounts!E$12,""
   ),IF(B368="EL",Accounts!G$12,""
   ),IF(AND(B368="OA",Cases!B368="3"),Accounts!G$12,""
   ),IF(AND(B368="OA",Cases!B368="Z"),Accounts!E$12,""
   )
  )
 )
)
))</f>
        <v>HU05104000234948495670481243</v>
      </c>
      <c r="T368" t="str">
        <f>IF(Cases!F368="SHA","SLEV",IF(Cases!F368="OUR","DEBT",IF(Cases!F368="BEN","CRED","")))</f>
        <v/>
      </c>
      <c r="U368" s="5" t="str">
        <f>IF(Cases!H368="N","Instrukciók","")</f>
        <v>Instrukciók</v>
      </c>
      <c r="V368" s="5" t="str">
        <f>IF(Cases!E368="I","URGP","")</f>
        <v/>
      </c>
      <c r="W368" t="str">
        <f>Cases!L368</f>
        <v>Közl-045-OpenApi Vállalati-KötelezettSzla FCY-FCY-EQ átvezetés-InterCompany-KöltsVis Nincs</v>
      </c>
    </row>
    <row r="369" spans="1:23" x14ac:dyDescent="0.3">
      <c r="A369" t="str">
        <f>CONCATENATE(IF(B369="EB",CONCATENATE(IF(Cases!B369&lt;&gt;"7","EBNG","EBNL"),TEXT(Refszámok!$B$1+ROW()-2,"000000000000")),""),IF(B369="EL",CONCATENATE("E",TEXT(Refszámok!$B$2+ROW()-2,"0000000000"),"00001"),""),IF(B369="OA",CONCATENATE("EBNGOA",TEXT(Refszámok!$B$3+ROW()-2,"0000000000")),""))</f>
        <v>EBNGOA0000101368</v>
      </c>
      <c r="B369" t="str">
        <f>CONCATENATE(IF(Cases!B369="E","EL",""),IF(Cases!B369="B","EB",""),IF(Cases!B369="Q","EB",""),IF(Cases!B369="7","EB",""),IF(Cases!B369="Z","OA",""),IF(Cases!B369="3","OA",""))</f>
        <v>OA</v>
      </c>
      <c r="C369" t="str">
        <f t="shared" si="25"/>
        <v>EBNGOA0000101368</v>
      </c>
      <c r="D369" t="str">
        <f>IF(Cases!K369="Y","2018-11-10","")</f>
        <v/>
      </c>
      <c r="E369" s="5" t="str">
        <f>IF(Cases!C369="Q","BANKKÁRTYA ELSZ",IF(OR(Cases!C369="A",Cases!C369="E",Cases!C369="B",Cases!C369="K",Cases!C369="M"),CONCATENATE(IF(B369="EB",Accounts!B$7,""),IF(B369="EL",Accounts!B$8,""),IF(AND(B369="OA",Cases!B369="3"),Accounts!B$8,""),IF(AND(B369="OA",Cases!B369="Z"),Accounts!B$7,"")),CONCATENATE(IF(B369="EB",Accounts!B$9,""),IF(B369="EL",Accounts!B$10,""),IF(AND(B369="OA",Cases!B369="3"),Accounts!B$10,""),IF(AND(B369="OA",Cases!B369="Z"),Accounts!B$9,""))))</f>
        <v>Electra számlatípus-művelettípus EUR</v>
      </c>
      <c r="F369" s="5" t="str">
        <f>IF(Cases!C369="Q","0983731042101",IF(OR(Cases!C369="A",Cases!C369="E",Cases!C369="B",Cases!C369="K",Cases!C369="M"),CONCATENATE(IF(B369="EB",Accounts!C$7,""),IF(B369="EL",Accounts!C$8,""),IF(AND(B369="OA",Cases!B369="3"),Accounts!C$8,""),IF(AND(B369="OA",Cases!B369="Z"),Accounts!C$7,"")),CONCATENATE(IF(B369="EB",Accounts!C$9,""),IF(B369="EL",Accounts!C$10,""),IF(AND(B369="OA",Cases!B369="3"),Accounts!C$10,""),IF(AND(B369="OA",Cases!B369="Z"),Accounts!C$9,""))))</f>
        <v>00021018F0119</v>
      </c>
      <c r="G369" t="s">
        <v>17</v>
      </c>
      <c r="H369" s="5" t="str">
        <f t="shared" si="26"/>
        <v>Electra számlatípus-művelettípus EUR</v>
      </c>
      <c r="I369" t="s">
        <v>18</v>
      </c>
      <c r="J369" t="str">
        <f t="shared" si="27"/>
        <v>EBNGOA0000101368</v>
      </c>
      <c r="K369" t="str">
        <f t="shared" si="28"/>
        <v>EBNGOA0000101368</v>
      </c>
      <c r="L369" s="2" t="s">
        <v>22</v>
      </c>
      <c r="M369" s="2" t="str">
        <f>IF(OR(Cases!C369="A",Cases!C369="C",Cases!C369="G",Cases!C369="J",Cases!C369="O"),"DV","DA")</f>
        <v>DA</v>
      </c>
      <c r="N369" t="s">
        <v>1207</v>
      </c>
      <c r="O369" t="str">
        <f>IF(OR(Cases!C369="A",Cases!C369="B",Cases!C369="C",Cases!C369="E",Cases!C369="F",Cases!C369="I",Cases!C369="J",Cases!C369="K",Cases!C369="L",Cases!C369="Q"),"EUR","HUF")</f>
        <v>EUR</v>
      </c>
      <c r="P369" s="5" t="str">
        <f t="shared" si="29"/>
        <v>1.3</v>
      </c>
      <c r="Q369" t="str">
        <f>IF(Cases!I369="Y","INTC","")</f>
        <v/>
      </c>
      <c r="R369" t="str">
        <f>IF(OR(Cases!C369="K",Cases!C369="L"),IF(M369="DA",Accounts!B$1,CONCATENATE(
IF(B369="EB",Accounts!D$1,""
),IF(B369="EL",Accounts!F$1,""
),IF(AND(B369="OA",Cases!B369="3"),Accounts!F$1,""
),IF(AND(B369="OA",Cases!B369="Z"),Accounts!D$1,""
)
)
),IF(OR(Cases!C369="B",Cases!C369="I",Cases!C369="O",Cases!C369="J",Cases!C369="H"),IF(M369="DA",Accounts!B$4,CONCATENATE(
IF(B369="EB",Accounts!D$4,""
),IF(B369="EL",Accounts!F$4,""
),IF(AND(B369="OA",Cases!B369="3"),Accounts!F$4,""
),IF(AND(B369="OA",Cases!B369="Z"),Accounts!D$4,""
)
)
),IF(OR(Cases!C369="D",Cases!C369="G",Cases!C369="O",Cases!C369="H",Cases!C369="M",AND(Cases!D369="I",Cases!C369="C"),AND(Cases!D369="I",Cases!C369="F")),IF(M369="DA",Accounts!B$3,CONCATENATE(
IF(B369="EB",Accounts!D$3,""
),IF(B369="EL",Accounts!F$3,""
),IF(AND(B369="OA",Cases!B369="3"),Accounts!F$3,""
),IF(AND(B369="OA",Cases!B369="Z"),Accounts!D$3,""
)
)
),IF(M369="DA",Accounts!B$12,CONCATENATE(
IF(B369="EB",Accounts!D$12,""
),IF(B369="EL",Accounts!F$12,""
),IF(AND(B369="OA",Cases!B369="3"),Accounts!F$12,""
),IF(AND(B369="OA",Cases!B369="Z"),Accounts!D$12,""
)
)
)
)
))</f>
        <v>SZIKSZAI TAMARA EUR</v>
      </c>
      <c r="S369" t="str">
        <f>IF(OR(Cases!C369="K",Cases!C369="L"),IF(M369="DA",Accounts!C$1,CONCATENATE(
   IF(B369="EB",Accounts!E$1,""
   ),IF(B369="EL",Accounts!G$1,""
   ),IF(AND(B369="OA",Cases!B369="3"),Accounts!G$1,""
   ),IF(AND(B369="OA",Cases!B369="Z"),Accounts!E$1,""
   )
  )
 ),IF(OR(Cases!C369="B",Cases!C369="I",Cases!C369="O",Cases!C369="J",Cases!C369="H"),IF(M369="DA",Accounts!C$4,CONCATENATE(
   IF(B369="EB",Accounts!E$4,""
   ),IF(B369="EL",Accounts!G$4,""
   ),IF(AND(B369="OA",Cases!B369="3"),Accounts!G$4,""
   ),IF(AND(B369="OA",Cases!B369="Z"),Accounts!E$4,""
   )
  )
 ),IF(OR(Cases!C369="D",Cases!C369="G",Cases!C369="O",Cases!C369="H",Cases!C369="M",AND(Cases!D369="I",Cases!C369="C"),AND(Cases!D369="I",Cases!C369="F")),IF(M369="DA",Accounts!C$3,CONCATENATE(
   IF(B369="EB",Accounts!E$3,""
   ),IF(B369="EL",Accounts!G$3,""
   ),IF(AND(B369="OA",Cases!B369="3"),Accounts!G$3,""
   ),IF(AND(B369="OA",Cases!B369="Z"),Accounts!E$3,""
   )
  )
 ),IF(M369="DA",Accounts!C$12,CONCATENATE(
   IF(B369="EB",Accounts!E$12,""
   ),IF(B369="EL",Accounts!G$12,""
   ),IF(AND(B369="OA",Cases!B369="3"),Accounts!G$12,""
   ),IF(AND(B369="OA",Cases!B369="Z"),Accounts!E$12,""
   )
  )
 )
)
))</f>
        <v>HU46104000237157565454551017</v>
      </c>
      <c r="T369" t="str">
        <f>IF(Cases!F369="SHA","SLEV",IF(Cases!F369="OUR","DEBT",IF(Cases!F369="BEN","CRED","")))</f>
        <v/>
      </c>
      <c r="U369" s="5" t="str">
        <f>IF(Cases!H369="N","Instrukciók","")</f>
        <v>Instrukciók</v>
      </c>
      <c r="V369" s="5" t="str">
        <f>IF(Cases!E369="I","URGP","")</f>
        <v>URGP</v>
      </c>
      <c r="W369" t="str">
        <f>Cases!L369</f>
        <v>Közl-046-OpenApi Vállalati-KötelezettSzla FCY-FCY-EQ átutalás-Sürgős/AzonKonv-KöltsVis Nincs</v>
      </c>
    </row>
    <row r="370" spans="1:23" x14ac:dyDescent="0.3">
      <c r="A370" t="str">
        <f>CONCATENATE(IF(B370="EB",CONCATENATE(IF(Cases!B370&lt;&gt;"7","EBNG","EBNL"),TEXT(Refszámok!$B$1+ROW()-2,"000000000000")),""),IF(B370="EL",CONCATENATE("E",TEXT(Refszámok!$B$2+ROW()-2,"0000000000"),"00001"),""),IF(B370="OA",CONCATENATE("EBNGOA",TEXT(Refszámok!$B$3+ROW()-2,"0000000000")),""))</f>
        <v>EBNGOA0000101369</v>
      </c>
      <c r="B370" t="str">
        <f>CONCATENATE(IF(Cases!B370="E","EL",""),IF(Cases!B370="B","EB",""),IF(Cases!B370="Q","EB",""),IF(Cases!B370="7","EB",""),IF(Cases!B370="Z","OA",""),IF(Cases!B370="3","OA",""))</f>
        <v>OA</v>
      </c>
      <c r="C370" t="str">
        <f t="shared" si="25"/>
        <v>EBNGOA0000101369</v>
      </c>
      <c r="D370" t="str">
        <f>IF(Cases!K370="Y","2018-11-10","")</f>
        <v/>
      </c>
      <c r="E370" s="5" t="str">
        <f>IF(Cases!C370="Q","BANKKÁRTYA ELSZ",IF(OR(Cases!C370="A",Cases!C370="E",Cases!C370="B",Cases!C370="K",Cases!C370="M"),CONCATENATE(IF(B370="EB",Accounts!B$7,""),IF(B370="EL",Accounts!B$8,""),IF(AND(B370="OA",Cases!B370="3"),Accounts!B$8,""),IF(AND(B370="OA",Cases!B370="Z"),Accounts!B$7,"")),CONCATENATE(IF(B370="EB",Accounts!B$9,""),IF(B370="EL",Accounts!B$10,""),IF(AND(B370="OA",Cases!B370="3"),Accounts!B$10,""),IF(AND(B370="OA",Cases!B370="Z"),Accounts!B$9,""))))</f>
        <v>Electra számlatípus-művelettípus EUR</v>
      </c>
      <c r="F370" s="5" t="str">
        <f>IF(Cases!C370="Q","0983731042101",IF(OR(Cases!C370="A",Cases!C370="E",Cases!C370="B",Cases!C370="K",Cases!C370="M"),CONCATENATE(IF(B370="EB",Accounts!C$7,""),IF(B370="EL",Accounts!C$8,""),IF(AND(B370="OA",Cases!B370="3"),Accounts!C$8,""),IF(AND(B370="OA",Cases!B370="Z"),Accounts!C$7,"")),CONCATENATE(IF(B370="EB",Accounts!C$9,""),IF(B370="EL",Accounts!C$10,""),IF(AND(B370="OA",Cases!B370="3"),Accounts!C$10,""),IF(AND(B370="OA",Cases!B370="Z"),Accounts!C$9,""))))</f>
        <v>00021018F0119</v>
      </c>
      <c r="G370" t="s">
        <v>17</v>
      </c>
      <c r="H370" s="5" t="str">
        <f t="shared" si="26"/>
        <v>Electra számlatípus-művelettípus EUR</v>
      </c>
      <c r="I370" t="s">
        <v>18</v>
      </c>
      <c r="J370" t="str">
        <f t="shared" si="27"/>
        <v>EBNGOA0000101369</v>
      </c>
      <c r="K370" t="str">
        <f t="shared" si="28"/>
        <v>EBNGOA0000101369</v>
      </c>
      <c r="L370" s="2" t="s">
        <v>22</v>
      </c>
      <c r="M370" s="2" t="str">
        <f>IF(OR(Cases!C370="A",Cases!C370="C",Cases!C370="G",Cases!C370="J",Cases!C370="O"),"DV","DA")</f>
        <v>DA</v>
      </c>
      <c r="N370" t="s">
        <v>1207</v>
      </c>
      <c r="O370" t="str">
        <f>IF(OR(Cases!C370="A",Cases!C370="B",Cases!C370="C",Cases!C370="E",Cases!C370="F",Cases!C370="I",Cases!C370="J",Cases!C370="K",Cases!C370="L",Cases!C370="Q"),"EUR","HUF")</f>
        <v>EUR</v>
      </c>
      <c r="P370" s="5" t="str">
        <f t="shared" si="29"/>
        <v>1.3</v>
      </c>
      <c r="Q370" t="str">
        <f>IF(Cases!I370="Y","INTC","")</f>
        <v/>
      </c>
      <c r="R370" t="str">
        <f>IF(OR(Cases!C370="K",Cases!C370="L"),IF(M370="DA",Accounts!B$1,CONCATENATE(
IF(B370="EB",Accounts!D$1,""
),IF(B370="EL",Accounts!F$1,""
),IF(AND(B370="OA",Cases!B370="3"),Accounts!F$1,""
),IF(AND(B370="OA",Cases!B370="Z"),Accounts!D$1,""
)
)
),IF(OR(Cases!C370="B",Cases!C370="I",Cases!C370="O",Cases!C370="J",Cases!C370="H"),IF(M370="DA",Accounts!B$4,CONCATENATE(
IF(B370="EB",Accounts!D$4,""
),IF(B370="EL",Accounts!F$4,""
),IF(AND(B370="OA",Cases!B370="3"),Accounts!F$4,""
),IF(AND(B370="OA",Cases!B370="Z"),Accounts!D$4,""
)
)
),IF(OR(Cases!C370="D",Cases!C370="G",Cases!C370="O",Cases!C370="H",Cases!C370="M",AND(Cases!D370="I",Cases!C370="C"),AND(Cases!D370="I",Cases!C370="F")),IF(M370="DA",Accounts!B$3,CONCATENATE(
IF(B370="EB",Accounts!D$3,""
),IF(B370="EL",Accounts!F$3,""
),IF(AND(B370="OA",Cases!B370="3"),Accounts!F$3,""
),IF(AND(B370="OA",Cases!B370="Z"),Accounts!D$3,""
)
)
),IF(M370="DA",Accounts!B$12,CONCATENATE(
IF(B370="EB",Accounts!D$12,""
),IF(B370="EL",Accounts!F$12,""
),IF(AND(B370="OA",Cases!B370="3"),Accounts!F$12,""
),IF(AND(B370="OA",Cases!B370="Z"),Accounts!D$12,""
)
)
)
)
))</f>
        <v>SZIKSZAI TAMARA EUR</v>
      </c>
      <c r="S370" t="str">
        <f>IF(OR(Cases!C370="K",Cases!C370="L"),IF(M370="DA",Accounts!C$1,CONCATENATE(
   IF(B370="EB",Accounts!E$1,""
   ),IF(B370="EL",Accounts!G$1,""
   ),IF(AND(B370="OA",Cases!B370="3"),Accounts!G$1,""
   ),IF(AND(B370="OA",Cases!B370="Z"),Accounts!E$1,""
   )
  )
 ),IF(OR(Cases!C370="B",Cases!C370="I",Cases!C370="O",Cases!C370="J",Cases!C370="H"),IF(M370="DA",Accounts!C$4,CONCATENATE(
   IF(B370="EB",Accounts!E$4,""
   ),IF(B370="EL",Accounts!G$4,""
   ),IF(AND(B370="OA",Cases!B370="3"),Accounts!G$4,""
   ),IF(AND(B370="OA",Cases!B370="Z"),Accounts!E$4,""
   )
  )
 ),IF(OR(Cases!C370="D",Cases!C370="G",Cases!C370="O",Cases!C370="H",Cases!C370="M",AND(Cases!D370="I",Cases!C370="C"),AND(Cases!D370="I",Cases!C370="F")),IF(M370="DA",Accounts!C$3,CONCATENATE(
   IF(B370="EB",Accounts!E$3,""
   ),IF(B370="EL",Accounts!G$3,""
   ),IF(AND(B370="OA",Cases!B370="3"),Accounts!G$3,""
   ),IF(AND(B370="OA",Cases!B370="Z"),Accounts!E$3,""
   )
  )
 ),IF(M370="DA",Accounts!C$12,CONCATENATE(
   IF(B370="EB",Accounts!E$12,""
   ),IF(B370="EL",Accounts!G$12,""
   ),IF(AND(B370="OA",Cases!B370="3"),Accounts!G$12,""
   ),IF(AND(B370="OA",Cases!B370="Z"),Accounts!E$12,""
   )
  )
 )
)
))</f>
        <v>HU46104000237157565454551017</v>
      </c>
      <c r="T370" t="str">
        <f>IF(Cases!F370="SHA","SLEV",IF(Cases!F370="OUR","DEBT",IF(Cases!F370="BEN","CRED","")))</f>
        <v/>
      </c>
      <c r="U370" s="5" t="str">
        <f>IF(Cases!H370="N","Instrukciók","")</f>
        <v>Instrukciók</v>
      </c>
      <c r="V370" s="5" t="str">
        <f>IF(Cases!E370="I","URGP","")</f>
        <v/>
      </c>
      <c r="W370" t="str">
        <f>Cases!L370</f>
        <v>Közl-046-OpenApi Vállalati-KötelezettSzla FCY-FCY-EQ átutalás-KöltsVis Nincs</v>
      </c>
    </row>
    <row r="371" spans="1:23" x14ac:dyDescent="0.3">
      <c r="A371" t="str">
        <f>CONCATENATE(IF(B371="EB",CONCATENATE(IF(Cases!B371&lt;&gt;"7","EBNG","EBNL"),TEXT(Refszámok!$B$1+ROW()-2,"000000000000")),""),IF(B371="EL",CONCATENATE("E",TEXT(Refszámok!$B$2+ROW()-2,"0000000000"),"00001"),""),IF(B371="OA",CONCATENATE("EBNGOA",TEXT(Refszámok!$B$3+ROW()-2,"0000000000")),""))</f>
        <v>EBNGOA0000101370</v>
      </c>
      <c r="B371" t="str">
        <f>CONCATENATE(IF(Cases!B371="E","EL",""),IF(Cases!B371="B","EB",""),IF(Cases!B371="Q","EB",""),IF(Cases!B371="7","EB",""),IF(Cases!B371="Z","OA",""),IF(Cases!B371="3","OA",""))</f>
        <v>OA</v>
      </c>
      <c r="C371" t="str">
        <f t="shared" si="25"/>
        <v>EBNGOA0000101370</v>
      </c>
      <c r="D371" t="str">
        <f>IF(Cases!K371="Y","2018-11-10","")</f>
        <v/>
      </c>
      <c r="E371" s="5" t="str">
        <f>IF(Cases!C371="Q","BANKKÁRTYA ELSZ",IF(OR(Cases!C371="A",Cases!C371="E",Cases!C371="B",Cases!C371="K",Cases!C371="M"),CONCATENATE(IF(B371="EB",Accounts!B$7,""),IF(B371="EL",Accounts!B$8,""),IF(AND(B371="OA",Cases!B371="3"),Accounts!B$8,""),IF(AND(B371="OA",Cases!B371="Z"),Accounts!B$7,"")),CONCATENATE(IF(B371="EB",Accounts!B$9,""),IF(B371="EL",Accounts!B$10,""),IF(AND(B371="OA",Cases!B371="3"),Accounts!B$10,""),IF(AND(B371="OA",Cases!B371="Z"),Accounts!B$9,""))))</f>
        <v>Electra számlatípus-művelettípus EUR</v>
      </c>
      <c r="F371" s="5" t="str">
        <f>IF(Cases!C371="Q","0983731042101",IF(OR(Cases!C371="A",Cases!C371="E",Cases!C371="B",Cases!C371="K",Cases!C371="M"),CONCATENATE(IF(B371="EB",Accounts!C$7,""),IF(B371="EL",Accounts!C$8,""),IF(AND(B371="OA",Cases!B371="3"),Accounts!C$8,""),IF(AND(B371="OA",Cases!B371="Z"),Accounts!C$7,"")),CONCATENATE(IF(B371="EB",Accounts!C$9,""),IF(B371="EL",Accounts!C$10,""),IF(AND(B371="OA",Cases!B371="3"),Accounts!C$10,""),IF(AND(B371="OA",Cases!B371="Z"),Accounts!C$9,""))))</f>
        <v>00021018F0119</v>
      </c>
      <c r="G371" t="s">
        <v>17</v>
      </c>
      <c r="H371" s="5" t="str">
        <f t="shared" si="26"/>
        <v>Electra számlatípus-művelettípus EUR</v>
      </c>
      <c r="I371" t="s">
        <v>18</v>
      </c>
      <c r="J371" t="str">
        <f t="shared" si="27"/>
        <v>EBNGOA0000101370</v>
      </c>
      <c r="K371" t="str">
        <f t="shared" si="28"/>
        <v>EBNGOA0000101370</v>
      </c>
      <c r="L371" s="2" t="s">
        <v>22</v>
      </c>
      <c r="M371" s="2" t="str">
        <f>IF(OR(Cases!C371="A",Cases!C371="C",Cases!C371="G",Cases!C371="J",Cases!C371="O"),"DV","DA")</f>
        <v>DA</v>
      </c>
      <c r="N371" t="s">
        <v>1207</v>
      </c>
      <c r="O371" t="str">
        <f>IF(OR(Cases!C371="A",Cases!C371="B",Cases!C371="C",Cases!C371="E",Cases!C371="F",Cases!C371="I",Cases!C371="J",Cases!C371="K",Cases!C371="L",Cases!C371="Q"),"EUR","HUF")</f>
        <v>HUF</v>
      </c>
      <c r="P371" s="5" t="str">
        <f t="shared" si="29"/>
        <v>2</v>
      </c>
      <c r="Q371" t="str">
        <f>IF(Cases!I371="Y","INTC","")</f>
        <v/>
      </c>
      <c r="R371" t="str">
        <f>IF(OR(Cases!C371="K",Cases!C371="L"),IF(M371="DA",Accounts!B$1,CONCATENATE(
IF(B371="EB",Accounts!D$1,""
),IF(B371="EL",Accounts!F$1,""
),IF(AND(B371="OA",Cases!B371="3"),Accounts!F$1,""
),IF(AND(B371="OA",Cases!B371="Z"),Accounts!D$1,""
)
)
),IF(OR(Cases!C371="B",Cases!C371="I",Cases!C371="O",Cases!C371="J",Cases!C371="H"),IF(M371="DA",Accounts!B$4,CONCATENATE(
IF(B371="EB",Accounts!D$4,""
),IF(B371="EL",Accounts!F$4,""
),IF(AND(B371="OA",Cases!B371="3"),Accounts!F$4,""
),IF(AND(B371="OA",Cases!B371="Z"),Accounts!D$4,""
)
)
),IF(OR(Cases!C371="D",Cases!C371="G",Cases!C371="O",Cases!C371="H",Cases!C371="M",AND(Cases!D371="I",Cases!C371="C"),AND(Cases!D371="I",Cases!C371="F")),IF(M371="DA",Accounts!B$3,CONCATENATE(
IF(B371="EB",Accounts!D$3,""
),IF(B371="EL",Accounts!F$3,""
),IF(AND(B371="OA",Cases!B371="3"),Accounts!F$3,""
),IF(AND(B371="OA",Cases!B371="Z"),Accounts!D$3,""
)
)
),IF(M371="DA",Accounts!B$12,CONCATENATE(
IF(B371="EB",Accounts!D$12,""
),IF(B371="EL",Accounts!F$12,""
),IF(AND(B371="OA",Cases!B371="3"),Accounts!F$12,""
),IF(AND(B371="OA",Cases!B371="Z"),Accounts!D$12,""
)
)
)
)
))</f>
        <v>SZIKSZAI TAMARA</v>
      </c>
      <c r="S371" t="str">
        <f>IF(OR(Cases!C371="K",Cases!C371="L"),IF(M371="DA",Accounts!C$1,CONCATENATE(
   IF(B371="EB",Accounts!E$1,""
   ),IF(B371="EL",Accounts!G$1,""
   ),IF(AND(B371="OA",Cases!B371="3"),Accounts!G$1,""
   ),IF(AND(B371="OA",Cases!B371="Z"),Accounts!E$1,""
   )
  )
 ),IF(OR(Cases!C371="B",Cases!C371="I",Cases!C371="O",Cases!C371="J",Cases!C371="H"),IF(M371="DA",Accounts!C$4,CONCATENATE(
   IF(B371="EB",Accounts!E$4,""
   ),IF(B371="EL",Accounts!G$4,""
   ),IF(AND(B371="OA",Cases!B371="3"),Accounts!G$4,""
   ),IF(AND(B371="OA",Cases!B371="Z"),Accounts!E$4,""
   )
  )
 ),IF(OR(Cases!C371="D",Cases!C371="G",Cases!C371="O",Cases!C371="H",Cases!C371="M",AND(Cases!D371="I",Cases!C371="C"),AND(Cases!D371="I",Cases!C371="F")),IF(M371="DA",Accounts!C$3,CONCATENATE(
   IF(B371="EB",Accounts!E$3,""
   ),IF(B371="EL",Accounts!G$3,""
   ),IF(AND(B371="OA",Cases!B371="3"),Accounts!G$3,""
   ),IF(AND(B371="OA",Cases!B371="Z"),Accounts!E$3,""
   )
  )
 ),IF(M371="DA",Accounts!C$12,CONCATENATE(
   IF(B371="EB",Accounts!E$12,""
   ),IF(B371="EL",Accounts!G$12,""
   ),IF(AND(B371="OA",Cases!B371="3"),Accounts!G$12,""
   ),IF(AND(B371="OA",Cases!B371="Z"),Accounts!E$12,""
   )
  )
 )
)
))</f>
        <v>HU20104000237157565454551000</v>
      </c>
      <c r="T371" t="str">
        <f>IF(Cases!F371="SHA","SLEV",IF(Cases!F371="OUR","DEBT",IF(Cases!F371="BEN","CRED","")))</f>
        <v/>
      </c>
      <c r="U371" s="5" t="str">
        <f>IF(Cases!H371="N","Instrukciók","")</f>
        <v>Instrukciók</v>
      </c>
      <c r="V371" s="5" t="str">
        <f>IF(Cases!E371="I","URGP","")</f>
        <v>URGP</v>
      </c>
      <c r="W371" t="str">
        <f>Cases!L371</f>
        <v>Közl-062-Forint konverziós-OpenApi Vállalati-KötelezettSzla FCY-HUF-EQ átutalás-Konverziós-Sürgős/AzonKonv-KöltsVis Nincs</v>
      </c>
    </row>
    <row r="372" spans="1:23" x14ac:dyDescent="0.3">
      <c r="A372" t="str">
        <f>CONCATENATE(IF(B372="EB",CONCATENATE(IF(Cases!B372&lt;&gt;"7","EBNG","EBNL"),TEXT(Refszámok!$B$1+ROW()-2,"000000000000")),""),IF(B372="EL",CONCATENATE("E",TEXT(Refszámok!$B$2+ROW()-2,"0000000000"),"00001"),""),IF(B372="OA",CONCATENATE("EBNGOA",TEXT(Refszámok!$B$3+ROW()-2,"0000000000")),""))</f>
        <v>EBNGOA0000101371</v>
      </c>
      <c r="B372" t="str">
        <f>CONCATENATE(IF(Cases!B372="E","EL",""),IF(Cases!B372="B","EB",""),IF(Cases!B372="Q","EB",""),IF(Cases!B372="7","EB",""),IF(Cases!B372="Z","OA",""),IF(Cases!B372="3","OA",""))</f>
        <v>OA</v>
      </c>
      <c r="C372" t="str">
        <f t="shared" si="25"/>
        <v>EBNGOA0000101371</v>
      </c>
      <c r="D372" t="str">
        <f>IF(Cases!K372="Y","2018-11-10","")</f>
        <v/>
      </c>
      <c r="E372" s="5" t="str">
        <f>IF(Cases!C372="Q","BANKKÁRTYA ELSZ",IF(OR(Cases!C372="A",Cases!C372="E",Cases!C372="B",Cases!C372="K",Cases!C372="M"),CONCATENATE(IF(B372="EB",Accounts!B$7,""),IF(B372="EL",Accounts!B$8,""),IF(AND(B372="OA",Cases!B372="3"),Accounts!B$8,""),IF(AND(B372="OA",Cases!B372="Z"),Accounts!B$7,"")),CONCATENATE(IF(B372="EB",Accounts!B$9,""),IF(B372="EL",Accounts!B$10,""),IF(AND(B372="OA",Cases!B372="3"),Accounts!B$10,""),IF(AND(B372="OA",Cases!B372="Z"),Accounts!B$9,""))))</f>
        <v>Electra számlatípus-művelettípus EUR</v>
      </c>
      <c r="F372" s="5" t="str">
        <f>IF(Cases!C372="Q","0983731042101",IF(OR(Cases!C372="A",Cases!C372="E",Cases!C372="B",Cases!C372="K",Cases!C372="M"),CONCATENATE(IF(B372="EB",Accounts!C$7,""),IF(B372="EL",Accounts!C$8,""),IF(AND(B372="OA",Cases!B372="3"),Accounts!C$8,""),IF(AND(B372="OA",Cases!B372="Z"),Accounts!C$7,"")),CONCATENATE(IF(B372="EB",Accounts!C$9,""),IF(B372="EL",Accounts!C$10,""),IF(AND(B372="OA",Cases!B372="3"),Accounts!C$10,""),IF(AND(B372="OA",Cases!B372="Z"),Accounts!C$9,""))))</f>
        <v>00021018F0119</v>
      </c>
      <c r="G372" t="s">
        <v>17</v>
      </c>
      <c r="H372" s="5" t="str">
        <f t="shared" si="26"/>
        <v>Electra számlatípus-művelettípus EUR</v>
      </c>
      <c r="I372" t="s">
        <v>18</v>
      </c>
      <c r="J372" t="str">
        <f t="shared" si="27"/>
        <v>EBNGOA0000101371</v>
      </c>
      <c r="K372" t="str">
        <f t="shared" si="28"/>
        <v>EBNGOA0000101371</v>
      </c>
      <c r="L372" s="2" t="s">
        <v>22</v>
      </c>
      <c r="M372" s="2" t="str">
        <f>IF(OR(Cases!C372="A",Cases!C372="C",Cases!C372="G",Cases!C372="J",Cases!C372="O"),"DV","DA")</f>
        <v>DA</v>
      </c>
      <c r="N372" t="s">
        <v>1207</v>
      </c>
      <c r="O372" t="str">
        <f>IF(OR(Cases!C372="A",Cases!C372="B",Cases!C372="C",Cases!C372="E",Cases!C372="F",Cases!C372="I",Cases!C372="J",Cases!C372="K",Cases!C372="L",Cases!C372="Q"),"EUR","HUF")</f>
        <v>HUF</v>
      </c>
      <c r="P372" s="5" t="str">
        <f t="shared" si="29"/>
        <v>2</v>
      </c>
      <c r="Q372" t="str">
        <f>IF(Cases!I372="Y","INTC","")</f>
        <v/>
      </c>
      <c r="R372" t="str">
        <f>IF(OR(Cases!C372="K",Cases!C372="L"),IF(M372="DA",Accounts!B$1,CONCATENATE(
IF(B372="EB",Accounts!D$1,""
),IF(B372="EL",Accounts!F$1,""
),IF(AND(B372="OA",Cases!B372="3"),Accounts!F$1,""
),IF(AND(B372="OA",Cases!B372="Z"),Accounts!D$1,""
)
)
),IF(OR(Cases!C372="B",Cases!C372="I",Cases!C372="O",Cases!C372="J",Cases!C372="H"),IF(M372="DA",Accounts!B$4,CONCATENATE(
IF(B372="EB",Accounts!D$4,""
),IF(B372="EL",Accounts!F$4,""
),IF(AND(B372="OA",Cases!B372="3"),Accounts!F$4,""
),IF(AND(B372="OA",Cases!B372="Z"),Accounts!D$4,""
)
)
),IF(OR(Cases!C372="D",Cases!C372="G",Cases!C372="O",Cases!C372="H",Cases!C372="M",AND(Cases!D372="I",Cases!C372="C"),AND(Cases!D372="I",Cases!C372="F")),IF(M372="DA",Accounts!B$3,CONCATENATE(
IF(B372="EB",Accounts!D$3,""
),IF(B372="EL",Accounts!F$3,""
),IF(AND(B372="OA",Cases!B372="3"),Accounts!F$3,""
),IF(AND(B372="OA",Cases!B372="Z"),Accounts!D$3,""
)
)
),IF(M372="DA",Accounts!B$12,CONCATENATE(
IF(B372="EB",Accounts!D$12,""
),IF(B372="EL",Accounts!F$12,""
),IF(AND(B372="OA",Cases!B372="3"),Accounts!F$12,""
),IF(AND(B372="OA",Cases!B372="Z"),Accounts!D$12,""
)
)
)
)
))</f>
        <v>SZIKSZAI TAMARA</v>
      </c>
      <c r="S372" t="str">
        <f>IF(OR(Cases!C372="K",Cases!C372="L"),IF(M372="DA",Accounts!C$1,CONCATENATE(
   IF(B372="EB",Accounts!E$1,""
   ),IF(B372="EL",Accounts!G$1,""
   ),IF(AND(B372="OA",Cases!B372="3"),Accounts!G$1,""
   ),IF(AND(B372="OA",Cases!B372="Z"),Accounts!E$1,""
   )
  )
 ),IF(OR(Cases!C372="B",Cases!C372="I",Cases!C372="O",Cases!C372="J",Cases!C372="H"),IF(M372="DA",Accounts!C$4,CONCATENATE(
   IF(B372="EB",Accounts!E$4,""
   ),IF(B372="EL",Accounts!G$4,""
   ),IF(AND(B372="OA",Cases!B372="3"),Accounts!G$4,""
   ),IF(AND(B372="OA",Cases!B372="Z"),Accounts!E$4,""
   )
  )
 ),IF(OR(Cases!C372="D",Cases!C372="G",Cases!C372="O",Cases!C372="H",Cases!C372="M",AND(Cases!D372="I",Cases!C372="C"),AND(Cases!D372="I",Cases!C372="F")),IF(M372="DA",Accounts!C$3,CONCATENATE(
   IF(B372="EB",Accounts!E$3,""
   ),IF(B372="EL",Accounts!G$3,""
   ),IF(AND(B372="OA",Cases!B372="3"),Accounts!G$3,""
   ),IF(AND(B372="OA",Cases!B372="Z"),Accounts!E$3,""
   )
  )
 ),IF(M372="DA",Accounts!C$12,CONCATENATE(
   IF(B372="EB",Accounts!E$12,""
   ),IF(B372="EL",Accounts!G$12,""
   ),IF(AND(B372="OA",Cases!B372="3"),Accounts!G$12,""
   ),IF(AND(B372="OA",Cases!B372="Z"),Accounts!E$12,""
   )
  )
 )
)
))</f>
        <v>HU20104000237157565454551000</v>
      </c>
      <c r="T372" t="str">
        <f>IF(Cases!F372="SHA","SLEV",IF(Cases!F372="OUR","DEBT",IF(Cases!F372="BEN","CRED","")))</f>
        <v/>
      </c>
      <c r="U372" s="5" t="str">
        <f>IF(Cases!H372="N","Instrukciók","")</f>
        <v>Instrukciók</v>
      </c>
      <c r="V372" s="5" t="str">
        <f>IF(Cases!E372="I","URGP","")</f>
        <v/>
      </c>
      <c r="W372" t="str">
        <f>Cases!L372</f>
        <v>Közl-062-Forint konverziós-OpenApi Vállalati-KötelezettSzla FCY-HUF-EQ átutalás-Konverziós-KöltsVis Nincs</v>
      </c>
    </row>
    <row r="373" spans="1:23" x14ac:dyDescent="0.3">
      <c r="A373" t="str">
        <f>CONCATENATE(IF(B373="EB",CONCATENATE(IF(Cases!B373&lt;&gt;"7","EBNG","EBNL"),TEXT(Refszámok!$B$1+ROW()-2,"000000000000")),""),IF(B373="EL",CONCATENATE("E",TEXT(Refszámok!$B$2+ROW()-2,"0000000000"),"00001"),""),IF(B373="OA",CONCATENATE("EBNGOA",TEXT(Refszámok!$B$3+ROW()-2,"0000000000")),""))</f>
        <v>EBNGOA0000101372</v>
      </c>
      <c r="B373" t="str">
        <f>CONCATENATE(IF(Cases!B373="E","EL",""),IF(Cases!B373="B","EB",""),IF(Cases!B373="Q","EB",""),IF(Cases!B373="7","EB",""),IF(Cases!B373="Z","OA",""),IF(Cases!B373="3","OA",""))</f>
        <v>OA</v>
      </c>
      <c r="C373" t="str">
        <f t="shared" si="25"/>
        <v>EBNGOA0000101372</v>
      </c>
      <c r="D373" t="str">
        <f>IF(Cases!K373="Y","2018-11-10","")</f>
        <v/>
      </c>
      <c r="E373" s="5" t="str">
        <f>IF(Cases!C373="Q","BANKKÁRTYA ELSZ",IF(OR(Cases!C373="A",Cases!C373="E",Cases!C373="B",Cases!C373="K",Cases!C373="M"),CONCATENATE(IF(B373="EB",Accounts!B$7,""),IF(B373="EL",Accounts!B$8,""),IF(AND(B373="OA",Cases!B373="3"),Accounts!B$8,""),IF(AND(B373="OA",Cases!B373="Z"),Accounts!B$7,"")),CONCATENATE(IF(B373="EB",Accounts!B$9,""),IF(B373="EL",Accounts!B$10,""),IF(AND(B373="OA",Cases!B373="3"),Accounts!B$10,""),IF(AND(B373="OA",Cases!B373="Z"),Accounts!B$9,""))))</f>
        <v>Electra számlatípus-művelettípus EUR</v>
      </c>
      <c r="F373" s="5" t="str">
        <f>IF(Cases!C373="Q","0983731042101",IF(OR(Cases!C373="A",Cases!C373="E",Cases!C373="B",Cases!C373="K",Cases!C373="M"),CONCATENATE(IF(B373="EB",Accounts!C$7,""),IF(B373="EL",Accounts!C$8,""),IF(AND(B373="OA",Cases!B373="3"),Accounts!C$8,""),IF(AND(B373="OA",Cases!B373="Z"),Accounts!C$7,"")),CONCATENATE(IF(B373="EB",Accounts!C$9,""),IF(B373="EL",Accounts!C$10,""),IF(AND(B373="OA",Cases!B373="3"),Accounts!C$10,""),IF(AND(B373="OA",Cases!B373="Z"),Accounts!C$9,""))))</f>
        <v>00021018F0119</v>
      </c>
      <c r="G373" t="s">
        <v>17</v>
      </c>
      <c r="H373" s="5" t="str">
        <f t="shared" si="26"/>
        <v>Electra számlatípus-művelettípus EUR</v>
      </c>
      <c r="I373" t="s">
        <v>18</v>
      </c>
      <c r="J373" t="str">
        <f t="shared" si="27"/>
        <v>EBNGOA0000101372</v>
      </c>
      <c r="K373" t="str">
        <f t="shared" si="28"/>
        <v>EBNGOA0000101372</v>
      </c>
      <c r="L373" s="2" t="s">
        <v>22</v>
      </c>
      <c r="M373" s="2" t="str">
        <f>IF(OR(Cases!C373="A",Cases!C373="C",Cases!C373="G",Cases!C373="J",Cases!C373="O"),"DV","DA")</f>
        <v>DA</v>
      </c>
      <c r="N373" t="s">
        <v>1207</v>
      </c>
      <c r="O373" t="str">
        <f>IF(OR(Cases!C373="A",Cases!C373="B",Cases!C373="C",Cases!C373="E",Cases!C373="F",Cases!C373="I",Cases!C373="J",Cases!C373="K",Cases!C373="L",Cases!C373="Q"),"EUR","HUF")</f>
        <v>HUF</v>
      </c>
      <c r="P373" s="5" t="str">
        <f t="shared" si="29"/>
        <v>2</v>
      </c>
      <c r="Q373" t="str">
        <f>IF(Cases!I373="Y","INTC","")</f>
        <v>INTC</v>
      </c>
      <c r="R373" t="str">
        <f>IF(OR(Cases!C373="K",Cases!C373="L"),IF(M373="DA",Accounts!B$1,CONCATENATE(
IF(B373="EB",Accounts!D$1,""
),IF(B373="EL",Accounts!F$1,""
),IF(AND(B373="OA",Cases!B373="3"),Accounts!F$1,""
),IF(AND(B373="OA",Cases!B373="Z"),Accounts!D$1,""
)
)
),IF(OR(Cases!C373="B",Cases!C373="I",Cases!C373="O",Cases!C373="J",Cases!C373="H"),IF(M373="DA",Accounts!B$4,CONCATENATE(
IF(B373="EB",Accounts!D$4,""
),IF(B373="EL",Accounts!F$4,""
),IF(AND(B373="OA",Cases!B373="3"),Accounts!F$4,""
),IF(AND(B373="OA",Cases!B373="Z"),Accounts!D$4,""
)
)
),IF(OR(Cases!C373="D",Cases!C373="G",Cases!C373="O",Cases!C373="H",Cases!C373="M",AND(Cases!D373="I",Cases!C373="C"),AND(Cases!D373="I",Cases!C373="F")),IF(M373="DA",Accounts!B$3,CONCATENATE(
IF(B373="EB",Accounts!D$3,""
),IF(B373="EL",Accounts!F$3,""
),IF(AND(B373="OA",Cases!B373="3"),Accounts!F$3,""
),IF(AND(B373="OA",Cases!B373="Z"),Accounts!D$3,""
)
)
),IF(M373="DA",Accounts!B$12,CONCATENATE(
IF(B373="EB",Accounts!D$12,""
),IF(B373="EL",Accounts!F$12,""
),IF(AND(B373="OA",Cases!B373="3"),Accounts!F$12,""
),IF(AND(B373="OA",Cases!B373="Z"),Accounts!D$12,""
)
)
)
)
))</f>
        <v>SZIKSZAI TAMARA</v>
      </c>
      <c r="S373" t="str">
        <f>IF(OR(Cases!C373="K",Cases!C373="L"),IF(M373="DA",Accounts!C$1,CONCATENATE(
   IF(B373="EB",Accounts!E$1,""
   ),IF(B373="EL",Accounts!G$1,""
   ),IF(AND(B373="OA",Cases!B373="3"),Accounts!G$1,""
   ),IF(AND(B373="OA",Cases!B373="Z"),Accounts!E$1,""
   )
  )
 ),IF(OR(Cases!C373="B",Cases!C373="I",Cases!C373="O",Cases!C373="J",Cases!C373="H"),IF(M373="DA",Accounts!C$4,CONCATENATE(
   IF(B373="EB",Accounts!E$4,""
   ),IF(B373="EL",Accounts!G$4,""
   ),IF(AND(B373="OA",Cases!B373="3"),Accounts!G$4,""
   ),IF(AND(B373="OA",Cases!B373="Z"),Accounts!E$4,""
   )
  )
 ),IF(OR(Cases!C373="D",Cases!C373="G",Cases!C373="O",Cases!C373="H",Cases!C373="M",AND(Cases!D373="I",Cases!C373="C"),AND(Cases!D373="I",Cases!C373="F")),IF(M373="DA",Accounts!C$3,CONCATENATE(
   IF(B373="EB",Accounts!E$3,""
   ),IF(B373="EL",Accounts!G$3,""
   ),IF(AND(B373="OA",Cases!B373="3"),Accounts!G$3,""
   ),IF(AND(B373="OA",Cases!B373="Z"),Accounts!E$3,""
   )
  )
 ),IF(M373="DA",Accounts!C$12,CONCATENATE(
   IF(B373="EB",Accounts!E$12,""
   ),IF(B373="EL",Accounts!G$12,""
   ),IF(AND(B373="OA",Cases!B373="3"),Accounts!G$12,""
   ),IF(AND(B373="OA",Cases!B373="Z"),Accounts!E$12,""
   )
  )
 )
)
))</f>
        <v>HU20104000237157565454551000</v>
      </c>
      <c r="T373" t="str">
        <f>IF(Cases!F373="SHA","SLEV",IF(Cases!F373="OUR","DEBT",IF(Cases!F373="BEN","CRED","")))</f>
        <v/>
      </c>
      <c r="U373" s="5" t="str">
        <f>IF(Cases!H373="N","Instrukciók","")</f>
        <v>Instrukciók</v>
      </c>
      <c r="V373" s="5" t="str">
        <f>IF(Cases!E373="I","URGP","")</f>
        <v>URGP</v>
      </c>
      <c r="W373" t="str">
        <f>Cases!L373</f>
        <v>Közl-07F-Forint konverziós-OpenApi Vállalati-KötelezettSzla FCY-HUF-EQ átutalás-InterCompany-Konverziós-Sürgős/AzonKonv-KöltsVis Nincs</v>
      </c>
    </row>
    <row r="374" spans="1:23" x14ac:dyDescent="0.3">
      <c r="A374" t="str">
        <f>CONCATENATE(IF(B374="EB",CONCATENATE(IF(Cases!B374&lt;&gt;"7","EBNG","EBNL"),TEXT(Refszámok!$B$1+ROW()-2,"000000000000")),""),IF(B374="EL",CONCATENATE("E",TEXT(Refszámok!$B$2+ROW()-2,"0000000000"),"00001"),""),IF(B374="OA",CONCATENATE("EBNGOA",TEXT(Refszámok!$B$3+ROW()-2,"0000000000")),""))</f>
        <v>EBNGOA0000101373</v>
      </c>
      <c r="B374" t="str">
        <f>CONCATENATE(IF(Cases!B374="E","EL",""),IF(Cases!B374="B","EB",""),IF(Cases!B374="Q","EB",""),IF(Cases!B374="7","EB",""),IF(Cases!B374="Z","OA",""),IF(Cases!B374="3","OA",""))</f>
        <v>OA</v>
      </c>
      <c r="C374" t="str">
        <f t="shared" si="25"/>
        <v>EBNGOA0000101373</v>
      </c>
      <c r="D374" t="str">
        <f>IF(Cases!K374="Y","2018-11-10","")</f>
        <v/>
      </c>
      <c r="E374" s="5" t="str">
        <f>IF(Cases!C374="Q","BANKKÁRTYA ELSZ",IF(OR(Cases!C374="A",Cases!C374="E",Cases!C374="B",Cases!C374="K",Cases!C374="M"),CONCATENATE(IF(B374="EB",Accounts!B$7,""),IF(B374="EL",Accounts!B$8,""),IF(AND(B374="OA",Cases!B374="3"),Accounts!B$8,""),IF(AND(B374="OA",Cases!B374="Z"),Accounts!B$7,"")),CONCATENATE(IF(B374="EB",Accounts!B$9,""),IF(B374="EL",Accounts!B$10,""),IF(AND(B374="OA",Cases!B374="3"),Accounts!B$10,""),IF(AND(B374="OA",Cases!B374="Z"),Accounts!B$9,""))))</f>
        <v>Electra számlatípus-művelettípus EUR</v>
      </c>
      <c r="F374" s="5" t="str">
        <f>IF(Cases!C374="Q","0983731042101",IF(OR(Cases!C374="A",Cases!C374="E",Cases!C374="B",Cases!C374="K",Cases!C374="M"),CONCATENATE(IF(B374="EB",Accounts!C$7,""),IF(B374="EL",Accounts!C$8,""),IF(AND(B374="OA",Cases!B374="3"),Accounts!C$8,""),IF(AND(B374="OA",Cases!B374="Z"),Accounts!C$7,"")),CONCATENATE(IF(B374="EB",Accounts!C$9,""),IF(B374="EL",Accounts!C$10,""),IF(AND(B374="OA",Cases!B374="3"),Accounts!C$10,""),IF(AND(B374="OA",Cases!B374="Z"),Accounts!C$9,""))))</f>
        <v>00021018F0119</v>
      </c>
      <c r="G374" t="s">
        <v>17</v>
      </c>
      <c r="H374" s="5" t="str">
        <f t="shared" si="26"/>
        <v>Electra számlatípus-művelettípus EUR</v>
      </c>
      <c r="I374" t="s">
        <v>18</v>
      </c>
      <c r="J374" t="str">
        <f t="shared" si="27"/>
        <v>EBNGOA0000101373</v>
      </c>
      <c r="K374" t="str">
        <f t="shared" si="28"/>
        <v>EBNGOA0000101373</v>
      </c>
      <c r="L374" s="2" t="s">
        <v>22</v>
      </c>
      <c r="M374" s="2" t="str">
        <f>IF(OR(Cases!C374="A",Cases!C374="C",Cases!C374="G",Cases!C374="J",Cases!C374="O"),"DV","DA")</f>
        <v>DA</v>
      </c>
      <c r="N374" t="s">
        <v>1207</v>
      </c>
      <c r="O374" t="str">
        <f>IF(OR(Cases!C374="A",Cases!C374="B",Cases!C374="C",Cases!C374="E",Cases!C374="F",Cases!C374="I",Cases!C374="J",Cases!C374="K",Cases!C374="L",Cases!C374="Q"),"EUR","HUF")</f>
        <v>HUF</v>
      </c>
      <c r="P374" s="5" t="str">
        <f t="shared" si="29"/>
        <v>2</v>
      </c>
      <c r="Q374" t="str">
        <f>IF(Cases!I374="Y","INTC","")</f>
        <v>INTC</v>
      </c>
      <c r="R374" t="str">
        <f>IF(OR(Cases!C374="K",Cases!C374="L"),IF(M374="DA",Accounts!B$1,CONCATENATE(
IF(B374="EB",Accounts!D$1,""
),IF(B374="EL",Accounts!F$1,""
),IF(AND(B374="OA",Cases!B374="3"),Accounts!F$1,""
),IF(AND(B374="OA",Cases!B374="Z"),Accounts!D$1,""
)
)
),IF(OR(Cases!C374="B",Cases!C374="I",Cases!C374="O",Cases!C374="J",Cases!C374="H"),IF(M374="DA",Accounts!B$4,CONCATENATE(
IF(B374="EB",Accounts!D$4,""
),IF(B374="EL",Accounts!F$4,""
),IF(AND(B374="OA",Cases!B374="3"),Accounts!F$4,""
),IF(AND(B374="OA",Cases!B374="Z"),Accounts!D$4,""
)
)
),IF(OR(Cases!C374="D",Cases!C374="G",Cases!C374="O",Cases!C374="H",Cases!C374="M",AND(Cases!D374="I",Cases!C374="C"),AND(Cases!D374="I",Cases!C374="F")),IF(M374="DA",Accounts!B$3,CONCATENATE(
IF(B374="EB",Accounts!D$3,""
),IF(B374="EL",Accounts!F$3,""
),IF(AND(B374="OA",Cases!B374="3"),Accounts!F$3,""
),IF(AND(B374="OA",Cases!B374="Z"),Accounts!D$3,""
)
)
),IF(M374="DA",Accounts!B$12,CONCATENATE(
IF(B374="EB",Accounts!D$12,""
),IF(B374="EL",Accounts!F$12,""
),IF(AND(B374="OA",Cases!B374="3"),Accounts!F$12,""
),IF(AND(B374="OA",Cases!B374="Z"),Accounts!D$12,""
)
)
)
)
))</f>
        <v>SZIKSZAI TAMARA</v>
      </c>
      <c r="S374" t="str">
        <f>IF(OR(Cases!C374="K",Cases!C374="L"),IF(M374="DA",Accounts!C$1,CONCATENATE(
   IF(B374="EB",Accounts!E$1,""
   ),IF(B374="EL",Accounts!G$1,""
   ),IF(AND(B374="OA",Cases!B374="3"),Accounts!G$1,""
   ),IF(AND(B374="OA",Cases!B374="Z"),Accounts!E$1,""
   )
  )
 ),IF(OR(Cases!C374="B",Cases!C374="I",Cases!C374="O",Cases!C374="J",Cases!C374="H"),IF(M374="DA",Accounts!C$4,CONCATENATE(
   IF(B374="EB",Accounts!E$4,""
   ),IF(B374="EL",Accounts!G$4,""
   ),IF(AND(B374="OA",Cases!B374="3"),Accounts!G$4,""
   ),IF(AND(B374="OA",Cases!B374="Z"),Accounts!E$4,""
   )
  )
 ),IF(OR(Cases!C374="D",Cases!C374="G",Cases!C374="O",Cases!C374="H",Cases!C374="M",AND(Cases!D374="I",Cases!C374="C"),AND(Cases!D374="I",Cases!C374="F")),IF(M374="DA",Accounts!C$3,CONCATENATE(
   IF(B374="EB",Accounts!E$3,""
   ),IF(B374="EL",Accounts!G$3,""
   ),IF(AND(B374="OA",Cases!B374="3"),Accounts!G$3,""
   ),IF(AND(B374="OA",Cases!B374="Z"),Accounts!E$3,""
   )
  )
 ),IF(M374="DA",Accounts!C$12,CONCATENATE(
   IF(B374="EB",Accounts!E$12,""
   ),IF(B374="EL",Accounts!G$12,""
   ),IF(AND(B374="OA",Cases!B374="3"),Accounts!G$12,""
   ),IF(AND(B374="OA",Cases!B374="Z"),Accounts!E$12,""
   )
  )
 )
)
))</f>
        <v>HU20104000237157565454551000</v>
      </c>
      <c r="T374" t="str">
        <f>IF(Cases!F374="SHA","SLEV",IF(Cases!F374="OUR","DEBT",IF(Cases!F374="BEN","CRED","")))</f>
        <v/>
      </c>
      <c r="U374" s="5" t="str">
        <f>IF(Cases!H374="N","Instrukciók","")</f>
        <v>Instrukciók</v>
      </c>
      <c r="V374" s="5" t="str">
        <f>IF(Cases!E374="I","URGP","")</f>
        <v/>
      </c>
      <c r="W374" t="str">
        <f>Cases!L374</f>
        <v>Közl-07F-Forint konverziós-OpenApi Vállalati-KötelezettSzla FCY-HUF-EQ átutalás-InterCompany-Konverziós-KöltsVis Nincs</v>
      </c>
    </row>
    <row r="375" spans="1:23" x14ac:dyDescent="0.3">
      <c r="A375" t="str">
        <f>CONCATENATE(IF(B375="EB",CONCATENATE(IF(Cases!B375&lt;&gt;"7","EBNG","EBNL"),TEXT(Refszámok!$B$1+ROW()-2,"000000000000")),""),IF(B375="EL",CONCATENATE("E",TEXT(Refszámok!$B$2+ROW()-2,"0000000000"),"00001"),""),IF(B375="OA",CONCATENATE("EBNGOA",TEXT(Refszámok!$B$3+ROW()-2,"0000000000")),""))</f>
        <v>EBNGOA0000101374</v>
      </c>
      <c r="B375" t="str">
        <f>CONCATENATE(IF(Cases!B375="E","EL",""),IF(Cases!B375="B","EB",""),IF(Cases!B375="Q","EB",""),IF(Cases!B375="7","EB",""),IF(Cases!B375="Z","OA",""),IF(Cases!B375="3","OA",""))</f>
        <v>OA</v>
      </c>
      <c r="C375" t="str">
        <f t="shared" si="25"/>
        <v>EBNGOA0000101374</v>
      </c>
      <c r="D375" t="str">
        <f>IF(Cases!K375="Y","2018-11-10","")</f>
        <v/>
      </c>
      <c r="E375" s="5" t="str">
        <f>IF(Cases!C375="Q","BANKKÁRTYA ELSZ",IF(OR(Cases!C375="A",Cases!C375="E",Cases!C375="B",Cases!C375="K",Cases!C375="M"),CONCATENATE(IF(B375="EB",Accounts!B$7,""),IF(B375="EL",Accounts!B$8,""),IF(AND(B375="OA",Cases!B375="3"),Accounts!B$8,""),IF(AND(B375="OA",Cases!B375="Z"),Accounts!B$7,"")),CONCATENATE(IF(B375="EB",Accounts!B$9,""),IF(B375="EL",Accounts!B$10,""),IF(AND(B375="OA",Cases!B375="3"),Accounts!B$10,""),IF(AND(B375="OA",Cases!B375="Z"),Accounts!B$9,""))))</f>
        <v>Electra számlatípus-művelettípus EUR</v>
      </c>
      <c r="F375" s="5" t="str">
        <f>IF(Cases!C375="Q","0983731042101",IF(OR(Cases!C375="A",Cases!C375="E",Cases!C375="B",Cases!C375="K",Cases!C375="M"),CONCATENATE(IF(B375="EB",Accounts!C$7,""),IF(B375="EL",Accounts!C$8,""),IF(AND(B375="OA",Cases!B375="3"),Accounts!C$8,""),IF(AND(B375="OA",Cases!B375="Z"),Accounts!C$7,"")),CONCATENATE(IF(B375="EB",Accounts!C$9,""),IF(B375="EL",Accounts!C$10,""),IF(AND(B375="OA",Cases!B375="3"),Accounts!C$10,""),IF(AND(B375="OA",Cases!B375="Z"),Accounts!C$9,""))))</f>
        <v>00021018F0119</v>
      </c>
      <c r="G375" t="s">
        <v>17</v>
      </c>
      <c r="H375" s="5" t="str">
        <f t="shared" si="26"/>
        <v>Electra számlatípus-művelettípus EUR</v>
      </c>
      <c r="I375" t="s">
        <v>18</v>
      </c>
      <c r="J375" t="str">
        <f t="shared" si="27"/>
        <v>EBNGOA0000101374</v>
      </c>
      <c r="K375" t="str">
        <f t="shared" si="28"/>
        <v>EBNGOA0000101374</v>
      </c>
      <c r="L375" s="2" t="s">
        <v>22</v>
      </c>
      <c r="M375" s="2" t="str">
        <f>IF(OR(Cases!C375="A",Cases!C375="C",Cases!C375="G",Cases!C375="J",Cases!C375="O"),"DV","DA")</f>
        <v>DV</v>
      </c>
      <c r="N375" t="s">
        <v>1207</v>
      </c>
      <c r="O375" t="str">
        <f>IF(OR(Cases!C375="A",Cases!C375="B",Cases!C375="C",Cases!C375="E",Cases!C375="F",Cases!C375="I",Cases!C375="J",Cases!C375="K",Cases!C375="L",Cases!C375="Q"),"EUR","HUF")</f>
        <v>HUF</v>
      </c>
      <c r="P375" s="5" t="str">
        <f t="shared" si="29"/>
        <v>2</v>
      </c>
      <c r="Q375" t="str">
        <f>IF(Cases!I375="Y","INTC","")</f>
        <v/>
      </c>
      <c r="R375" t="str">
        <f>IF(OR(Cases!C375="K",Cases!C375="L"),IF(M375="DA",Accounts!B$1,CONCATENATE(
IF(B375="EB",Accounts!D$1,""
),IF(B375="EL",Accounts!F$1,""
),IF(AND(B375="OA",Cases!B375="3"),Accounts!F$1,""
),IF(AND(B375="OA",Cases!B375="Z"),Accounts!D$1,""
)
)
),IF(OR(Cases!C375="B",Cases!C375="I",Cases!C375="O",Cases!C375="J",Cases!C375="H"),IF(M375="DA",Accounts!B$4,CONCATENATE(
IF(B375="EB",Accounts!D$4,""
),IF(B375="EL",Accounts!F$4,""
),IF(AND(B375="OA",Cases!B375="3"),Accounts!F$4,""
),IF(AND(B375="OA",Cases!B375="Z"),Accounts!D$4,""
)
)
),IF(OR(Cases!C375="D",Cases!C375="G",Cases!C375="O",Cases!C375="H",Cases!C375="M",AND(Cases!D375="I",Cases!C375="C"),AND(Cases!D375="I",Cases!C375="F")),IF(M375="DA",Accounts!B$3,CONCATENATE(
IF(B375="EB",Accounts!D$3,""
),IF(B375="EL",Accounts!F$3,""
),IF(AND(B375="OA",Cases!B375="3"),Accounts!F$3,""
),IF(AND(B375="OA",Cases!B375="Z"),Accounts!D$3,""
)
)
),IF(M375="DA",Accounts!B$12,CONCATENATE(
IF(B375="EB",Accounts!D$12,""
),IF(B375="EL",Accounts!F$12,""
),IF(AND(B375="OA",Cases!B375="3"),Accounts!F$12,""
),IF(AND(B375="OA",Cases!B375="Z"),Accounts!D$12,""
)
)
)
)
))</f>
        <v>Electra számlatípus-művelettípus ts</v>
      </c>
      <c r="S375" t="str">
        <f>IF(OR(Cases!C375="K",Cases!C375="L"),IF(M375="DA",Accounts!C$1,CONCATENATE(
   IF(B375="EB",Accounts!E$1,""
   ),IF(B375="EL",Accounts!G$1,""
   ),IF(AND(B375="OA",Cases!B375="3"),Accounts!G$1,""
   ),IF(AND(B375="OA",Cases!B375="Z"),Accounts!E$1,""
   )
  )
 ),IF(OR(Cases!C375="B",Cases!C375="I",Cases!C375="O",Cases!C375="J",Cases!C375="H"),IF(M375="DA",Accounts!C$4,CONCATENATE(
   IF(B375="EB",Accounts!E$4,""
   ),IF(B375="EL",Accounts!G$4,""
   ),IF(AND(B375="OA",Cases!B375="3"),Accounts!G$4,""
   ),IF(AND(B375="OA",Cases!B375="Z"),Accounts!E$4,""
   )
  )
 ),IF(OR(Cases!C375="D",Cases!C375="G",Cases!C375="O",Cases!C375="H",Cases!C375="M",AND(Cases!D375="I",Cases!C375="C"),AND(Cases!D375="I",Cases!C375="F")),IF(M375="DA",Accounts!C$3,CONCATENATE(
   IF(B375="EB",Accounts!E$3,""
   ),IF(B375="EL",Accounts!G$3,""
   ),IF(AND(B375="OA",Cases!B375="3"),Accounts!G$3,""
   ),IF(AND(B375="OA",Cases!B375="Z"),Accounts!E$3,""
   )
  )
 ),IF(M375="DA",Accounts!C$12,CONCATENATE(
   IF(B375="EB",Accounts!E$12,""
   ),IF(B375="EL",Accounts!G$12,""
   ),IF(AND(B375="OA",Cases!B375="3"),Accounts!G$12,""
   ),IF(AND(B375="OA",Cases!B375="Z"),Accounts!E$12,""
   )
  )
 )
)
))</f>
        <v>HU23104000234948495670481016</v>
      </c>
      <c r="T375" t="str">
        <f>IF(Cases!F375="SHA","SLEV",IF(Cases!F375="OUR","DEBT",IF(Cases!F375="BEN","CRED","")))</f>
        <v/>
      </c>
      <c r="U375" s="5" t="str">
        <f>IF(Cases!H375="N","Instrukciók","")</f>
        <v>Instrukciók</v>
      </c>
      <c r="V375" s="5" t="str">
        <f>IF(Cases!E375="I","URGP","")</f>
        <v>URGP</v>
      </c>
      <c r="W375" t="str">
        <f>Cases!L375</f>
        <v>Közl-072-Forint konverziós-OpenApi Vállalati-KötelezettSzla FCY-HUF-EQ átvezetés-Konverziós-Sürgős/AzonKonv-KöltsVis Nincs</v>
      </c>
    </row>
    <row r="376" spans="1:23" x14ac:dyDescent="0.3">
      <c r="A376" t="str">
        <f>CONCATENATE(IF(B376="EB",CONCATENATE(IF(Cases!B376&lt;&gt;"7","EBNG","EBNL"),TEXT(Refszámok!$B$1+ROW()-2,"000000000000")),""),IF(B376="EL",CONCATENATE("E",TEXT(Refszámok!$B$2+ROW()-2,"0000000000"),"00001"),""),IF(B376="OA",CONCATENATE("EBNGOA",TEXT(Refszámok!$B$3+ROW()-2,"0000000000")),""))</f>
        <v>EBNGOA0000101375</v>
      </c>
      <c r="B376" t="str">
        <f>CONCATENATE(IF(Cases!B376="E","EL",""),IF(Cases!B376="B","EB",""),IF(Cases!B376="Q","EB",""),IF(Cases!B376="7","EB",""),IF(Cases!B376="Z","OA",""),IF(Cases!B376="3","OA",""))</f>
        <v>OA</v>
      </c>
      <c r="C376" t="str">
        <f t="shared" si="25"/>
        <v>EBNGOA0000101375</v>
      </c>
      <c r="D376" t="str">
        <f>IF(Cases!K376="Y","2018-11-10","")</f>
        <v/>
      </c>
      <c r="E376" s="5" t="str">
        <f>IF(Cases!C376="Q","BANKKÁRTYA ELSZ",IF(OR(Cases!C376="A",Cases!C376="E",Cases!C376="B",Cases!C376="K",Cases!C376="M"),CONCATENATE(IF(B376="EB",Accounts!B$7,""),IF(B376="EL",Accounts!B$8,""),IF(AND(B376="OA",Cases!B376="3"),Accounts!B$8,""),IF(AND(B376="OA",Cases!B376="Z"),Accounts!B$7,"")),CONCATENATE(IF(B376="EB",Accounts!B$9,""),IF(B376="EL",Accounts!B$10,""),IF(AND(B376="OA",Cases!B376="3"),Accounts!B$10,""),IF(AND(B376="OA",Cases!B376="Z"),Accounts!B$9,""))))</f>
        <v>Electra számlatípus-művelettípus EUR</v>
      </c>
      <c r="F376" s="5" t="str">
        <f>IF(Cases!C376="Q","0983731042101",IF(OR(Cases!C376="A",Cases!C376="E",Cases!C376="B",Cases!C376="K",Cases!C376="M"),CONCATENATE(IF(B376="EB",Accounts!C$7,""),IF(B376="EL",Accounts!C$8,""),IF(AND(B376="OA",Cases!B376="3"),Accounts!C$8,""),IF(AND(B376="OA",Cases!B376="Z"),Accounts!C$7,"")),CONCATENATE(IF(B376="EB",Accounts!C$9,""),IF(B376="EL",Accounts!C$10,""),IF(AND(B376="OA",Cases!B376="3"),Accounts!C$10,""),IF(AND(B376="OA",Cases!B376="Z"),Accounts!C$9,""))))</f>
        <v>00021018F0119</v>
      </c>
      <c r="G376" t="s">
        <v>17</v>
      </c>
      <c r="H376" s="5" t="str">
        <f t="shared" si="26"/>
        <v>Electra számlatípus-művelettípus EUR</v>
      </c>
      <c r="I376" t="s">
        <v>18</v>
      </c>
      <c r="J376" t="str">
        <f t="shared" si="27"/>
        <v>EBNGOA0000101375</v>
      </c>
      <c r="K376" t="str">
        <f t="shared" si="28"/>
        <v>EBNGOA0000101375</v>
      </c>
      <c r="L376" s="2" t="s">
        <v>22</v>
      </c>
      <c r="M376" s="2" t="str">
        <f>IF(OR(Cases!C376="A",Cases!C376="C",Cases!C376="G",Cases!C376="J",Cases!C376="O"),"DV","DA")</f>
        <v>DV</v>
      </c>
      <c r="N376" t="s">
        <v>1207</v>
      </c>
      <c r="O376" t="str">
        <f>IF(OR(Cases!C376="A",Cases!C376="B",Cases!C376="C",Cases!C376="E",Cases!C376="F",Cases!C376="I",Cases!C376="J",Cases!C376="K",Cases!C376="L",Cases!C376="Q"),"EUR","HUF")</f>
        <v>HUF</v>
      </c>
      <c r="P376" s="5" t="str">
        <f t="shared" si="29"/>
        <v>2</v>
      </c>
      <c r="Q376" t="str">
        <f>IF(Cases!I376="Y","INTC","")</f>
        <v>INTC</v>
      </c>
      <c r="R376" t="str">
        <f>IF(OR(Cases!C376="K",Cases!C376="L"),IF(M376="DA",Accounts!B$1,CONCATENATE(
IF(B376="EB",Accounts!D$1,""
),IF(B376="EL",Accounts!F$1,""
),IF(AND(B376="OA",Cases!B376="3"),Accounts!F$1,""
),IF(AND(B376="OA",Cases!B376="Z"),Accounts!D$1,""
)
)
),IF(OR(Cases!C376="B",Cases!C376="I",Cases!C376="O",Cases!C376="J",Cases!C376="H"),IF(M376="DA",Accounts!B$4,CONCATENATE(
IF(B376="EB",Accounts!D$4,""
),IF(B376="EL",Accounts!F$4,""
),IF(AND(B376="OA",Cases!B376="3"),Accounts!F$4,""
),IF(AND(B376="OA",Cases!B376="Z"),Accounts!D$4,""
)
)
),IF(OR(Cases!C376="D",Cases!C376="G",Cases!C376="O",Cases!C376="H",Cases!C376="M",AND(Cases!D376="I",Cases!C376="C"),AND(Cases!D376="I",Cases!C376="F")),IF(M376="DA",Accounts!B$3,CONCATENATE(
IF(B376="EB",Accounts!D$3,""
),IF(B376="EL",Accounts!F$3,""
),IF(AND(B376="OA",Cases!B376="3"),Accounts!F$3,""
),IF(AND(B376="OA",Cases!B376="Z"),Accounts!D$3,""
)
)
),IF(M376="DA",Accounts!B$12,CONCATENATE(
IF(B376="EB",Accounts!D$12,""
),IF(B376="EL",Accounts!F$12,""
),IF(AND(B376="OA",Cases!B376="3"),Accounts!F$12,""
),IF(AND(B376="OA",Cases!B376="Z"),Accounts!D$12,""
)
)
)
)
))</f>
        <v>Electra számlatípus-művelettípus ts</v>
      </c>
      <c r="S376" t="str">
        <f>IF(OR(Cases!C376="K",Cases!C376="L"),IF(M376="DA",Accounts!C$1,CONCATENATE(
   IF(B376="EB",Accounts!E$1,""
   ),IF(B376="EL",Accounts!G$1,""
   ),IF(AND(B376="OA",Cases!B376="3"),Accounts!G$1,""
   ),IF(AND(B376="OA",Cases!B376="Z"),Accounts!E$1,""
   )
  )
 ),IF(OR(Cases!C376="B",Cases!C376="I",Cases!C376="O",Cases!C376="J",Cases!C376="H"),IF(M376="DA",Accounts!C$4,CONCATENATE(
   IF(B376="EB",Accounts!E$4,""
   ),IF(B376="EL",Accounts!G$4,""
   ),IF(AND(B376="OA",Cases!B376="3"),Accounts!G$4,""
   ),IF(AND(B376="OA",Cases!B376="Z"),Accounts!E$4,""
   )
  )
 ),IF(OR(Cases!C376="D",Cases!C376="G",Cases!C376="O",Cases!C376="H",Cases!C376="M",AND(Cases!D376="I",Cases!C376="C"),AND(Cases!D376="I",Cases!C376="F")),IF(M376="DA",Accounts!C$3,CONCATENATE(
   IF(B376="EB",Accounts!E$3,""
   ),IF(B376="EL",Accounts!G$3,""
   ),IF(AND(B376="OA",Cases!B376="3"),Accounts!G$3,""
   ),IF(AND(B376="OA",Cases!B376="Z"),Accounts!E$3,""
   )
  )
 ),IF(M376="DA",Accounts!C$12,CONCATENATE(
   IF(B376="EB",Accounts!E$12,""
   ),IF(B376="EL",Accounts!G$12,""
   ),IF(AND(B376="OA",Cases!B376="3"),Accounts!G$12,""
   ),IF(AND(B376="OA",Cases!B376="Z"),Accounts!E$12,""
   )
  )
 )
)
))</f>
        <v>HU23104000234948495670481016</v>
      </c>
      <c r="T376" t="str">
        <f>IF(Cases!F376="SHA","SLEV",IF(Cases!F376="OUR","DEBT",IF(Cases!F376="BEN","CRED","")))</f>
        <v/>
      </c>
      <c r="U376" s="5" t="str">
        <f>IF(Cases!H376="N","Instrukciók","")</f>
        <v>Instrukciók</v>
      </c>
      <c r="V376" s="5" t="str">
        <f>IF(Cases!E376="I","URGP","")</f>
        <v>URGP</v>
      </c>
      <c r="W376" t="str">
        <f>Cases!L376</f>
        <v>Közl-072-Forint konverziós-OpenApi Vállalati-KötelezettSzla FCY-HUF-EQ átvezetés-InterCompany-Konverziós-Sürgős/AzonKonv-KöltsVis Nincs</v>
      </c>
    </row>
    <row r="377" spans="1:23" x14ac:dyDescent="0.3">
      <c r="A377" t="str">
        <f>CONCATENATE(IF(B377="EB",CONCATENATE(IF(Cases!B377&lt;&gt;"7","EBNG","EBNL"),TEXT(Refszámok!$B$1+ROW()-2,"000000000000")),""),IF(B377="EL",CONCATENATE("E",TEXT(Refszámok!$B$2+ROW()-2,"0000000000"),"00001"),""),IF(B377="OA",CONCATENATE("EBNGOA",TEXT(Refszámok!$B$3+ROW()-2,"0000000000")),""))</f>
        <v>EBNGOA0000101376</v>
      </c>
      <c r="B377" t="str">
        <f>CONCATENATE(IF(Cases!B377="E","EL",""),IF(Cases!B377="B","EB",""),IF(Cases!B377="Q","EB",""),IF(Cases!B377="7","EB",""),IF(Cases!B377="Z","OA",""),IF(Cases!B377="3","OA",""))</f>
        <v>OA</v>
      </c>
      <c r="C377" t="str">
        <f t="shared" si="25"/>
        <v>EBNGOA0000101376</v>
      </c>
      <c r="D377" t="str">
        <f>IF(Cases!K377="Y","2018-11-10","")</f>
        <v/>
      </c>
      <c r="E377" s="5" t="str">
        <f>IF(Cases!C377="Q","BANKKÁRTYA ELSZ",IF(OR(Cases!C377="A",Cases!C377="E",Cases!C377="B",Cases!C377="K",Cases!C377="M"),CONCATENATE(IF(B377="EB",Accounts!B$7,""),IF(B377="EL",Accounts!B$8,""),IF(AND(B377="OA",Cases!B377="3"),Accounts!B$8,""),IF(AND(B377="OA",Cases!B377="Z"),Accounts!B$7,"")),CONCATENATE(IF(B377="EB",Accounts!B$9,""),IF(B377="EL",Accounts!B$10,""),IF(AND(B377="OA",Cases!B377="3"),Accounts!B$10,""),IF(AND(B377="OA",Cases!B377="Z"),Accounts!B$9,""))))</f>
        <v>Electra számlatípus-művelettípus EUR</v>
      </c>
      <c r="F377" s="5" t="str">
        <f>IF(Cases!C377="Q","0983731042101",IF(OR(Cases!C377="A",Cases!C377="E",Cases!C377="B",Cases!C377="K",Cases!C377="M"),CONCATENATE(IF(B377="EB",Accounts!C$7,""),IF(B377="EL",Accounts!C$8,""),IF(AND(B377="OA",Cases!B377="3"),Accounts!C$8,""),IF(AND(B377="OA",Cases!B377="Z"),Accounts!C$7,"")),CONCATENATE(IF(B377="EB",Accounts!C$9,""),IF(B377="EL",Accounts!C$10,""),IF(AND(B377="OA",Cases!B377="3"),Accounts!C$10,""),IF(AND(B377="OA",Cases!B377="Z"),Accounts!C$9,""))))</f>
        <v>00021018F0119</v>
      </c>
      <c r="G377" t="s">
        <v>17</v>
      </c>
      <c r="H377" s="5" t="str">
        <f t="shared" si="26"/>
        <v>Electra számlatípus-művelettípus EUR</v>
      </c>
      <c r="I377" t="s">
        <v>18</v>
      </c>
      <c r="J377" t="str">
        <f t="shared" si="27"/>
        <v>EBNGOA0000101376</v>
      </c>
      <c r="K377" t="str">
        <f t="shared" si="28"/>
        <v>EBNGOA0000101376</v>
      </c>
      <c r="L377" s="2" t="s">
        <v>22</v>
      </c>
      <c r="M377" s="2" t="str">
        <f>IF(OR(Cases!C377="A",Cases!C377="C",Cases!C377="G",Cases!C377="J",Cases!C377="O"),"DV","DA")</f>
        <v>DV</v>
      </c>
      <c r="N377" t="s">
        <v>1207</v>
      </c>
      <c r="O377" t="str">
        <f>IF(OR(Cases!C377="A",Cases!C377="B",Cases!C377="C",Cases!C377="E",Cases!C377="F",Cases!C377="I",Cases!C377="J",Cases!C377="K",Cases!C377="L",Cases!C377="Q"),"EUR","HUF")</f>
        <v>HUF</v>
      </c>
      <c r="P377" s="5" t="str">
        <f t="shared" si="29"/>
        <v>2</v>
      </c>
      <c r="Q377" t="str">
        <f>IF(Cases!I377="Y","INTC","")</f>
        <v/>
      </c>
      <c r="R377" t="str">
        <f>IF(OR(Cases!C377="K",Cases!C377="L"),IF(M377="DA",Accounts!B$1,CONCATENATE(
IF(B377="EB",Accounts!D$1,""
),IF(B377="EL",Accounts!F$1,""
),IF(AND(B377="OA",Cases!B377="3"),Accounts!F$1,""
),IF(AND(B377="OA",Cases!B377="Z"),Accounts!D$1,""
)
)
),IF(OR(Cases!C377="B",Cases!C377="I",Cases!C377="O",Cases!C377="J",Cases!C377="H"),IF(M377="DA",Accounts!B$4,CONCATENATE(
IF(B377="EB",Accounts!D$4,""
),IF(B377="EL",Accounts!F$4,""
),IF(AND(B377="OA",Cases!B377="3"),Accounts!F$4,""
),IF(AND(B377="OA",Cases!B377="Z"),Accounts!D$4,""
)
)
),IF(OR(Cases!C377="D",Cases!C377="G",Cases!C377="O",Cases!C377="H",Cases!C377="M",AND(Cases!D377="I",Cases!C377="C"),AND(Cases!D377="I",Cases!C377="F")),IF(M377="DA",Accounts!B$3,CONCATENATE(
IF(B377="EB",Accounts!D$3,""
),IF(B377="EL",Accounts!F$3,""
),IF(AND(B377="OA",Cases!B377="3"),Accounts!F$3,""
),IF(AND(B377="OA",Cases!B377="Z"),Accounts!D$3,""
)
)
),IF(M377="DA",Accounts!B$12,CONCATENATE(
IF(B377="EB",Accounts!D$12,""
),IF(B377="EL",Accounts!F$12,""
),IF(AND(B377="OA",Cases!B377="3"),Accounts!F$12,""
),IF(AND(B377="OA",Cases!B377="Z"),Accounts!D$12,""
)
)
)
)
))</f>
        <v>Electra számlatípus-művelettípus ts</v>
      </c>
      <c r="S377" t="str">
        <f>IF(OR(Cases!C377="K",Cases!C377="L"),IF(M377="DA",Accounts!C$1,CONCATENATE(
   IF(B377="EB",Accounts!E$1,""
   ),IF(B377="EL",Accounts!G$1,""
   ),IF(AND(B377="OA",Cases!B377="3"),Accounts!G$1,""
   ),IF(AND(B377="OA",Cases!B377="Z"),Accounts!E$1,""
   )
  )
 ),IF(OR(Cases!C377="B",Cases!C377="I",Cases!C377="O",Cases!C377="J",Cases!C377="H"),IF(M377="DA",Accounts!C$4,CONCATENATE(
   IF(B377="EB",Accounts!E$4,""
   ),IF(B377="EL",Accounts!G$4,""
   ),IF(AND(B377="OA",Cases!B377="3"),Accounts!G$4,""
   ),IF(AND(B377="OA",Cases!B377="Z"),Accounts!E$4,""
   )
  )
 ),IF(OR(Cases!C377="D",Cases!C377="G",Cases!C377="O",Cases!C377="H",Cases!C377="M",AND(Cases!D377="I",Cases!C377="C"),AND(Cases!D377="I",Cases!C377="F")),IF(M377="DA",Accounts!C$3,CONCATENATE(
   IF(B377="EB",Accounts!E$3,""
   ),IF(B377="EL",Accounts!G$3,""
   ),IF(AND(B377="OA",Cases!B377="3"),Accounts!G$3,""
   ),IF(AND(B377="OA",Cases!B377="Z"),Accounts!E$3,""
   )
  )
 ),IF(M377="DA",Accounts!C$12,CONCATENATE(
   IF(B377="EB",Accounts!E$12,""
   ),IF(B377="EL",Accounts!G$12,""
   ),IF(AND(B377="OA",Cases!B377="3"),Accounts!G$12,""
   ),IF(AND(B377="OA",Cases!B377="Z"),Accounts!E$12,""
   )
  )
 )
)
))</f>
        <v>HU23104000234948495670481016</v>
      </c>
      <c r="T377" t="str">
        <f>IF(Cases!F377="SHA","SLEV",IF(Cases!F377="OUR","DEBT",IF(Cases!F377="BEN","CRED","")))</f>
        <v/>
      </c>
      <c r="U377" s="5" t="str">
        <f>IF(Cases!H377="N","Instrukciók","")</f>
        <v>Instrukciók</v>
      </c>
      <c r="V377" s="5" t="str">
        <f>IF(Cases!E377="I","URGP","")</f>
        <v/>
      </c>
      <c r="W377" t="str">
        <f>Cases!L377</f>
        <v>Közl-072-Forint konverziós-OpenApi Vállalati-KötelezettSzla FCY-HUF-EQ átvezetés-Konverziós-KöltsVis Nincs</v>
      </c>
    </row>
    <row r="378" spans="1:23" x14ac:dyDescent="0.3">
      <c r="A378" t="str">
        <f>CONCATENATE(IF(B378="EB",CONCATENATE(IF(Cases!B378&lt;&gt;"7","EBNG","EBNL"),TEXT(Refszámok!$B$1+ROW()-2,"000000000000")),""),IF(B378="EL",CONCATENATE("E",TEXT(Refszámok!$B$2+ROW()-2,"0000000000"),"00001"),""),IF(B378="OA",CONCATENATE("EBNGOA",TEXT(Refszámok!$B$3+ROW()-2,"0000000000")),""))</f>
        <v>EBNGOA0000101377</v>
      </c>
      <c r="B378" t="str">
        <f>CONCATENATE(IF(Cases!B378="E","EL",""),IF(Cases!B378="B","EB",""),IF(Cases!B378="Q","EB",""),IF(Cases!B378="7","EB",""),IF(Cases!B378="Z","OA",""),IF(Cases!B378="3","OA",""))</f>
        <v>OA</v>
      </c>
      <c r="C378" t="str">
        <f t="shared" si="25"/>
        <v>EBNGOA0000101377</v>
      </c>
      <c r="D378" t="str">
        <f>IF(Cases!K378="Y","2018-11-10","")</f>
        <v/>
      </c>
      <c r="E378" s="5" t="str">
        <f>IF(Cases!C378="Q","BANKKÁRTYA ELSZ",IF(OR(Cases!C378="A",Cases!C378="E",Cases!C378="B",Cases!C378="K",Cases!C378="M"),CONCATENATE(IF(B378="EB",Accounts!B$7,""),IF(B378="EL",Accounts!B$8,""),IF(AND(B378="OA",Cases!B378="3"),Accounts!B$8,""),IF(AND(B378="OA",Cases!B378="Z"),Accounts!B$7,"")),CONCATENATE(IF(B378="EB",Accounts!B$9,""),IF(B378="EL",Accounts!B$10,""),IF(AND(B378="OA",Cases!B378="3"),Accounts!B$10,""),IF(AND(B378="OA",Cases!B378="Z"),Accounts!B$9,""))))</f>
        <v>Electra számlatípus-művelettípus EUR</v>
      </c>
      <c r="F378" s="5" t="str">
        <f>IF(Cases!C378="Q","0983731042101",IF(OR(Cases!C378="A",Cases!C378="E",Cases!C378="B",Cases!C378="K",Cases!C378="M"),CONCATENATE(IF(B378="EB",Accounts!C$7,""),IF(B378="EL",Accounts!C$8,""),IF(AND(B378="OA",Cases!B378="3"),Accounts!C$8,""),IF(AND(B378="OA",Cases!B378="Z"),Accounts!C$7,"")),CONCATENATE(IF(B378="EB",Accounts!C$9,""),IF(B378="EL",Accounts!C$10,""),IF(AND(B378="OA",Cases!B378="3"),Accounts!C$10,""),IF(AND(B378="OA",Cases!B378="Z"),Accounts!C$9,""))))</f>
        <v>00021018F0119</v>
      </c>
      <c r="G378" t="s">
        <v>17</v>
      </c>
      <c r="H378" s="5" t="str">
        <f t="shared" si="26"/>
        <v>Electra számlatípus-művelettípus EUR</v>
      </c>
      <c r="I378" t="s">
        <v>18</v>
      </c>
      <c r="J378" t="str">
        <f t="shared" si="27"/>
        <v>EBNGOA0000101377</v>
      </c>
      <c r="K378" t="str">
        <f t="shared" si="28"/>
        <v>EBNGOA0000101377</v>
      </c>
      <c r="L378" s="2" t="s">
        <v>22</v>
      </c>
      <c r="M378" s="2" t="str">
        <f>IF(OR(Cases!C378="A",Cases!C378="C",Cases!C378="G",Cases!C378="J",Cases!C378="O"),"DV","DA")</f>
        <v>DV</v>
      </c>
      <c r="N378" t="s">
        <v>1207</v>
      </c>
      <c r="O378" t="str">
        <f>IF(OR(Cases!C378="A",Cases!C378="B",Cases!C378="C",Cases!C378="E",Cases!C378="F",Cases!C378="I",Cases!C378="J",Cases!C378="K",Cases!C378="L",Cases!C378="Q"),"EUR","HUF")</f>
        <v>HUF</v>
      </c>
      <c r="P378" s="5" t="str">
        <f t="shared" si="29"/>
        <v>2</v>
      </c>
      <c r="Q378" t="str">
        <f>IF(Cases!I378="Y","INTC","")</f>
        <v>INTC</v>
      </c>
      <c r="R378" t="str">
        <f>IF(OR(Cases!C378="K",Cases!C378="L"),IF(M378="DA",Accounts!B$1,CONCATENATE(
IF(B378="EB",Accounts!D$1,""
),IF(B378="EL",Accounts!F$1,""
),IF(AND(B378="OA",Cases!B378="3"),Accounts!F$1,""
),IF(AND(B378="OA",Cases!B378="Z"),Accounts!D$1,""
)
)
),IF(OR(Cases!C378="B",Cases!C378="I",Cases!C378="O",Cases!C378="J",Cases!C378="H"),IF(M378="DA",Accounts!B$4,CONCATENATE(
IF(B378="EB",Accounts!D$4,""
),IF(B378="EL",Accounts!F$4,""
),IF(AND(B378="OA",Cases!B378="3"),Accounts!F$4,""
),IF(AND(B378="OA",Cases!B378="Z"),Accounts!D$4,""
)
)
),IF(OR(Cases!C378="D",Cases!C378="G",Cases!C378="O",Cases!C378="H",Cases!C378="M",AND(Cases!D378="I",Cases!C378="C"),AND(Cases!D378="I",Cases!C378="F")),IF(M378="DA",Accounts!B$3,CONCATENATE(
IF(B378="EB",Accounts!D$3,""
),IF(B378="EL",Accounts!F$3,""
),IF(AND(B378="OA",Cases!B378="3"),Accounts!F$3,""
),IF(AND(B378="OA",Cases!B378="Z"),Accounts!D$3,""
)
)
),IF(M378="DA",Accounts!B$12,CONCATENATE(
IF(B378="EB",Accounts!D$12,""
),IF(B378="EL",Accounts!F$12,""
),IF(AND(B378="OA",Cases!B378="3"),Accounts!F$12,""
),IF(AND(B378="OA",Cases!B378="Z"),Accounts!D$12,""
)
)
)
)
))</f>
        <v>Electra számlatípus-művelettípus ts</v>
      </c>
      <c r="S378" t="str">
        <f>IF(OR(Cases!C378="K",Cases!C378="L"),IF(M378="DA",Accounts!C$1,CONCATENATE(
   IF(B378="EB",Accounts!E$1,""
   ),IF(B378="EL",Accounts!G$1,""
   ),IF(AND(B378="OA",Cases!B378="3"),Accounts!G$1,""
   ),IF(AND(B378="OA",Cases!B378="Z"),Accounts!E$1,""
   )
  )
 ),IF(OR(Cases!C378="B",Cases!C378="I",Cases!C378="O",Cases!C378="J",Cases!C378="H"),IF(M378="DA",Accounts!C$4,CONCATENATE(
   IF(B378="EB",Accounts!E$4,""
   ),IF(B378="EL",Accounts!G$4,""
   ),IF(AND(B378="OA",Cases!B378="3"),Accounts!G$4,""
   ),IF(AND(B378="OA",Cases!B378="Z"),Accounts!E$4,""
   )
  )
 ),IF(OR(Cases!C378="D",Cases!C378="G",Cases!C378="O",Cases!C378="H",Cases!C378="M",AND(Cases!D378="I",Cases!C378="C"),AND(Cases!D378="I",Cases!C378="F")),IF(M378="DA",Accounts!C$3,CONCATENATE(
   IF(B378="EB",Accounts!E$3,""
   ),IF(B378="EL",Accounts!G$3,""
   ),IF(AND(B378="OA",Cases!B378="3"),Accounts!G$3,""
   ),IF(AND(B378="OA",Cases!B378="Z"),Accounts!E$3,""
   )
  )
 ),IF(M378="DA",Accounts!C$12,CONCATENATE(
   IF(B378="EB",Accounts!E$12,""
   ),IF(B378="EL",Accounts!G$12,""
   ),IF(AND(B378="OA",Cases!B378="3"),Accounts!G$12,""
   ),IF(AND(B378="OA",Cases!B378="Z"),Accounts!E$12,""
   )
  )
 )
)
))</f>
        <v>HU23104000234948495670481016</v>
      </c>
      <c r="T378" t="str">
        <f>IF(Cases!F378="SHA","SLEV",IF(Cases!F378="OUR","DEBT",IF(Cases!F378="BEN","CRED","")))</f>
        <v/>
      </c>
      <c r="U378" s="5" t="str">
        <f>IF(Cases!H378="N","Instrukciók","")</f>
        <v>Instrukciók</v>
      </c>
      <c r="V378" s="5" t="str">
        <f>IF(Cases!E378="I","URGP","")</f>
        <v/>
      </c>
      <c r="W378" t="str">
        <f>Cases!L378</f>
        <v>Közl-072-Forint konverziós-OpenApi Vállalati-KötelezettSzla FCY-HUF-EQ átvezetés-InterCompany-Konverziós-KöltsVis Nincs</v>
      </c>
    </row>
    <row r="379" spans="1:23" x14ac:dyDescent="0.3">
      <c r="A379" t="str">
        <f>CONCATENATE(IF(B379="EB",CONCATENATE(IF(Cases!B379&lt;&gt;"7","EBNG","EBNL"),TEXT(Refszámok!$B$1+ROW()-2,"000000000000")),""),IF(B379="EL",CONCATENATE("E",TEXT(Refszámok!$B$2+ROW()-2,"0000000000"),"00001"),""),IF(B379="OA",CONCATENATE("EBNGOA",TEXT(Refszámok!$B$3+ROW()-2,"0000000000")),""))</f>
        <v>EBNGOA0000101378</v>
      </c>
      <c r="B379" t="str">
        <f>CONCATENATE(IF(Cases!B379="E","EL",""),IF(Cases!B379="B","EB",""),IF(Cases!B379="Q","EB",""),IF(Cases!B379="7","EB",""),IF(Cases!B379="Z","OA",""),IF(Cases!B379="3","OA",""))</f>
        <v>OA</v>
      </c>
      <c r="C379" t="str">
        <f t="shared" si="25"/>
        <v>EBNGOA0000101378</v>
      </c>
      <c r="D379" t="str">
        <f>IF(Cases!K379="Y","2018-11-10","")</f>
        <v/>
      </c>
      <c r="E379" s="5" t="str">
        <f>IF(Cases!C379="Q","BANKKÁRTYA ELSZ",IF(OR(Cases!C379="A",Cases!C379="E",Cases!C379="B",Cases!C379="K",Cases!C379="M"),CONCATENATE(IF(B379="EB",Accounts!B$7,""),IF(B379="EL",Accounts!B$8,""),IF(AND(B379="OA",Cases!B379="3"),Accounts!B$8,""),IF(AND(B379="OA",Cases!B379="Z"),Accounts!B$7,"")),CONCATENATE(IF(B379="EB",Accounts!B$9,""),IF(B379="EL",Accounts!B$10,""),IF(AND(B379="OA",Cases!B379="3"),Accounts!B$10,""),IF(AND(B379="OA",Cases!B379="Z"),Accounts!B$9,""))))</f>
        <v>Electra számlatípus-művelettípus ts</v>
      </c>
      <c r="F379" s="5" t="str">
        <f>IF(Cases!C379="Q","0983731042101",IF(OR(Cases!C379="A",Cases!C379="E",Cases!C379="B",Cases!C379="K",Cases!C379="M"),CONCATENATE(IF(B379="EB",Accounts!C$7,""),IF(B379="EL",Accounts!C$8,""),IF(AND(B379="OA",Cases!B379="3"),Accounts!C$8,""),IF(AND(B379="OA",Cases!B379="Z"),Accounts!C$7,"")),CONCATENATE(IF(B379="EB",Accounts!C$9,""),IF(B379="EL",Accounts!C$10,""),IF(AND(B379="OA",Cases!B379="3"),Accounts!C$10,""),IF(AND(B379="OA",Cases!B379="Z"),Accounts!C$9,""))))</f>
        <v>00021018F0100</v>
      </c>
      <c r="G379" t="s">
        <v>17</v>
      </c>
      <c r="H379" s="5" t="str">
        <f t="shared" si="26"/>
        <v>Electra számlatípus-művelettípus ts</v>
      </c>
      <c r="I379" t="s">
        <v>18</v>
      </c>
      <c r="J379" t="str">
        <f t="shared" si="27"/>
        <v>EBNGOA0000101378</v>
      </c>
      <c r="K379" t="str">
        <f t="shared" si="28"/>
        <v>EBNGOA0000101378</v>
      </c>
      <c r="L379" s="2" t="s">
        <v>22</v>
      </c>
      <c r="M379" s="2" t="str">
        <f>IF(OR(Cases!C379="A",Cases!C379="C",Cases!C379="G",Cases!C379="J",Cases!C379="O"),"DV","DA")</f>
        <v>DA</v>
      </c>
      <c r="N379" t="s">
        <v>1207</v>
      </c>
      <c r="O379" t="str">
        <f>IF(OR(Cases!C379="A",Cases!C379="B",Cases!C379="C",Cases!C379="E",Cases!C379="F",Cases!C379="I",Cases!C379="J",Cases!C379="K",Cases!C379="L",Cases!C379="Q"),"EUR","HUF")</f>
        <v>EUR</v>
      </c>
      <c r="P379" s="5" t="str">
        <f t="shared" si="29"/>
        <v>1.3</v>
      </c>
      <c r="Q379" t="str">
        <f>IF(Cases!I379="Y","INTC","")</f>
        <v>INTC</v>
      </c>
      <c r="R379" t="str">
        <f>IF(OR(Cases!C379="K",Cases!C379="L"),IF(M379="DA",Accounts!B$1,CONCATENATE(
IF(B379="EB",Accounts!D$1,""
),IF(B379="EL",Accounts!F$1,""
),IF(AND(B379="OA",Cases!B379="3"),Accounts!F$1,""
),IF(AND(B379="OA",Cases!B379="Z"),Accounts!D$1,""
)
)
),IF(OR(Cases!C379="B",Cases!C379="I",Cases!C379="O",Cases!C379="J",Cases!C379="H"),IF(M379="DA",Accounts!B$4,CONCATENATE(
IF(B379="EB",Accounts!D$4,""
),IF(B379="EL",Accounts!F$4,""
),IF(AND(B379="OA",Cases!B379="3"),Accounts!F$4,""
),IF(AND(B379="OA",Cases!B379="Z"),Accounts!D$4,""
)
)
),IF(OR(Cases!C379="D",Cases!C379="G",Cases!C379="O",Cases!C379="H",Cases!C379="M",AND(Cases!D379="I",Cases!C379="C"),AND(Cases!D379="I",Cases!C379="F")),IF(M379="DA",Accounts!B$3,CONCATENATE(
IF(B379="EB",Accounts!D$3,""
),IF(B379="EL",Accounts!F$3,""
),IF(AND(B379="OA",Cases!B379="3"),Accounts!F$3,""
),IF(AND(B379="OA",Cases!B379="Z"),Accounts!D$3,""
)
)
),IF(M379="DA",Accounts!B$12,CONCATENATE(
IF(B379="EB",Accounts!D$12,""
),IF(B379="EL",Accounts!F$12,""
),IF(AND(B379="OA",Cases!B379="3"),Accounts!F$12,""
),IF(AND(B379="OA",Cases!B379="Z"),Accounts!D$12,""
)
)
)
)
))</f>
        <v>SZIKSZAI TAMARA EUR</v>
      </c>
      <c r="S379" t="str">
        <f>IF(OR(Cases!C379="K",Cases!C379="L"),IF(M379="DA",Accounts!C$1,CONCATENATE(
   IF(B379="EB",Accounts!E$1,""
   ),IF(B379="EL",Accounts!G$1,""
   ),IF(AND(B379="OA",Cases!B379="3"),Accounts!G$1,""
   ),IF(AND(B379="OA",Cases!B379="Z"),Accounts!E$1,""
   )
  )
 ),IF(OR(Cases!C379="B",Cases!C379="I",Cases!C379="O",Cases!C379="J",Cases!C379="H"),IF(M379="DA",Accounts!C$4,CONCATENATE(
   IF(B379="EB",Accounts!E$4,""
   ),IF(B379="EL",Accounts!G$4,""
   ),IF(AND(B379="OA",Cases!B379="3"),Accounts!G$4,""
   ),IF(AND(B379="OA",Cases!B379="Z"),Accounts!E$4,""
   )
  )
 ),IF(OR(Cases!C379="D",Cases!C379="G",Cases!C379="O",Cases!C379="H",Cases!C379="M",AND(Cases!D379="I",Cases!C379="C"),AND(Cases!D379="I",Cases!C379="F")),IF(M379="DA",Accounts!C$3,CONCATENATE(
   IF(B379="EB",Accounts!E$3,""
   ),IF(B379="EL",Accounts!G$3,""
   ),IF(AND(B379="OA",Cases!B379="3"),Accounts!G$3,""
   ),IF(AND(B379="OA",Cases!B379="Z"),Accounts!E$3,""
   )
  )
 ),IF(M379="DA",Accounts!C$12,CONCATENATE(
   IF(B379="EB",Accounts!E$12,""
   ),IF(B379="EL",Accounts!G$12,""
   ),IF(AND(B379="OA",Cases!B379="3"),Accounts!G$12,""
   ),IF(AND(B379="OA",Cases!B379="Z"),Accounts!E$12,""
   )
  )
 )
)
))</f>
        <v>HU46104000237157565454551017</v>
      </c>
      <c r="T379" t="str">
        <f>IF(Cases!F379="SHA","SLEV",IF(Cases!F379="OUR","DEBT",IF(Cases!F379="BEN","CRED","")))</f>
        <v/>
      </c>
      <c r="U379" s="5" t="str">
        <f>IF(Cases!H379="N","Instrukciók","")</f>
        <v>Instrukciók</v>
      </c>
      <c r="V379" s="5" t="str">
        <f>IF(Cases!E379="I","URGP","")</f>
        <v>URGP</v>
      </c>
      <c r="W379" t="str">
        <f>Cases!L379</f>
        <v>Közl-13T-OpenApi Vállalati-KötelezettSzla HUF-FCY-EQ átutalás-InterCompany-Konverziós-Sürgős/AzonKonv-KöltsVis Nincs</v>
      </c>
    </row>
    <row r="380" spans="1:23" x14ac:dyDescent="0.3">
      <c r="A380" t="str">
        <f>CONCATENATE(IF(B380="EB",CONCATENATE(IF(Cases!B380&lt;&gt;"7","EBNG","EBNL"),TEXT(Refszámok!$B$1+ROW()-2,"000000000000")),""),IF(B380="EL",CONCATENATE("E",TEXT(Refszámok!$B$2+ROW()-2,"0000000000"),"00001"),""),IF(B380="OA",CONCATENATE("EBNGOA",TEXT(Refszámok!$B$3+ROW()-2,"0000000000")),""))</f>
        <v>EBNGOA0000101379</v>
      </c>
      <c r="B380" t="str">
        <f>CONCATENATE(IF(Cases!B380="E","EL",""),IF(Cases!B380="B","EB",""),IF(Cases!B380="Q","EB",""),IF(Cases!B380="7","EB",""),IF(Cases!B380="Z","OA",""),IF(Cases!B380="3","OA",""))</f>
        <v>OA</v>
      </c>
      <c r="C380" t="str">
        <f t="shared" si="25"/>
        <v>EBNGOA0000101379</v>
      </c>
      <c r="D380" t="str">
        <f>IF(Cases!K380="Y","2018-11-10","")</f>
        <v/>
      </c>
      <c r="E380" s="5" t="str">
        <f>IF(Cases!C380="Q","BANKKÁRTYA ELSZ",IF(OR(Cases!C380="A",Cases!C380="E",Cases!C380="B",Cases!C380="K",Cases!C380="M"),CONCATENATE(IF(B380="EB",Accounts!B$7,""),IF(B380="EL",Accounts!B$8,""),IF(AND(B380="OA",Cases!B380="3"),Accounts!B$8,""),IF(AND(B380="OA",Cases!B380="Z"),Accounts!B$7,"")),CONCATENATE(IF(B380="EB",Accounts!B$9,""),IF(B380="EL",Accounts!B$10,""),IF(AND(B380="OA",Cases!B380="3"),Accounts!B$10,""),IF(AND(B380="OA",Cases!B380="Z"),Accounts!B$9,""))))</f>
        <v>Electra számlatípus-művelettípus ts</v>
      </c>
      <c r="F380" s="5" t="str">
        <f>IF(Cases!C380="Q","0983731042101",IF(OR(Cases!C380="A",Cases!C380="E",Cases!C380="B",Cases!C380="K",Cases!C380="M"),CONCATENATE(IF(B380="EB",Accounts!C$7,""),IF(B380="EL",Accounts!C$8,""),IF(AND(B380="OA",Cases!B380="3"),Accounts!C$8,""),IF(AND(B380="OA",Cases!B380="Z"),Accounts!C$7,"")),CONCATENATE(IF(B380="EB",Accounts!C$9,""),IF(B380="EL",Accounts!C$10,""),IF(AND(B380="OA",Cases!B380="3"),Accounts!C$10,""),IF(AND(B380="OA",Cases!B380="Z"),Accounts!C$9,""))))</f>
        <v>00021018F0100</v>
      </c>
      <c r="G380" t="s">
        <v>17</v>
      </c>
      <c r="H380" s="5" t="str">
        <f t="shared" si="26"/>
        <v>Electra számlatípus-művelettípus ts</v>
      </c>
      <c r="I380" t="s">
        <v>18</v>
      </c>
      <c r="J380" t="str">
        <f t="shared" si="27"/>
        <v>EBNGOA0000101379</v>
      </c>
      <c r="K380" t="str">
        <f t="shared" si="28"/>
        <v>EBNGOA0000101379</v>
      </c>
      <c r="L380" s="2" t="s">
        <v>22</v>
      </c>
      <c r="M380" s="2" t="str">
        <f>IF(OR(Cases!C380="A",Cases!C380="C",Cases!C380="G",Cases!C380="J",Cases!C380="O"),"DV","DA")</f>
        <v>DA</v>
      </c>
      <c r="N380" t="s">
        <v>1207</v>
      </c>
      <c r="O380" t="str">
        <f>IF(OR(Cases!C380="A",Cases!C380="B",Cases!C380="C",Cases!C380="E",Cases!C380="F",Cases!C380="I",Cases!C380="J",Cases!C380="K",Cases!C380="L",Cases!C380="Q"),"EUR","HUF")</f>
        <v>EUR</v>
      </c>
      <c r="P380" s="5" t="str">
        <f t="shared" si="29"/>
        <v>1.3</v>
      </c>
      <c r="Q380" t="str">
        <f>IF(Cases!I380="Y","INTC","")</f>
        <v>INTC</v>
      </c>
      <c r="R380" t="str">
        <f>IF(OR(Cases!C380="K",Cases!C380="L"),IF(M380="DA",Accounts!B$1,CONCATENATE(
IF(B380="EB",Accounts!D$1,""
),IF(B380="EL",Accounts!F$1,""
),IF(AND(B380="OA",Cases!B380="3"),Accounts!F$1,""
),IF(AND(B380="OA",Cases!B380="Z"),Accounts!D$1,""
)
)
),IF(OR(Cases!C380="B",Cases!C380="I",Cases!C380="O",Cases!C380="J",Cases!C380="H"),IF(M380="DA",Accounts!B$4,CONCATENATE(
IF(B380="EB",Accounts!D$4,""
),IF(B380="EL",Accounts!F$4,""
),IF(AND(B380="OA",Cases!B380="3"),Accounts!F$4,""
),IF(AND(B380="OA",Cases!B380="Z"),Accounts!D$4,""
)
)
),IF(OR(Cases!C380="D",Cases!C380="G",Cases!C380="O",Cases!C380="H",Cases!C380="M",AND(Cases!D380="I",Cases!C380="C"),AND(Cases!D380="I",Cases!C380="F")),IF(M380="DA",Accounts!B$3,CONCATENATE(
IF(B380="EB",Accounts!D$3,""
),IF(B380="EL",Accounts!F$3,""
),IF(AND(B380="OA",Cases!B380="3"),Accounts!F$3,""
),IF(AND(B380="OA",Cases!B380="Z"),Accounts!D$3,""
)
)
),IF(M380="DA",Accounts!B$12,CONCATENATE(
IF(B380="EB",Accounts!D$12,""
),IF(B380="EL",Accounts!F$12,""
),IF(AND(B380="OA",Cases!B380="3"),Accounts!F$12,""
),IF(AND(B380="OA",Cases!B380="Z"),Accounts!D$12,""
)
)
)
)
))</f>
        <v>SZIKSZAI TAMARA EUR</v>
      </c>
      <c r="S380" t="str">
        <f>IF(OR(Cases!C380="K",Cases!C380="L"),IF(M380="DA",Accounts!C$1,CONCATENATE(
   IF(B380="EB",Accounts!E$1,""
   ),IF(B380="EL",Accounts!G$1,""
   ),IF(AND(B380="OA",Cases!B380="3"),Accounts!G$1,""
   ),IF(AND(B380="OA",Cases!B380="Z"),Accounts!E$1,""
   )
  )
 ),IF(OR(Cases!C380="B",Cases!C380="I",Cases!C380="O",Cases!C380="J",Cases!C380="H"),IF(M380="DA",Accounts!C$4,CONCATENATE(
   IF(B380="EB",Accounts!E$4,""
   ),IF(B380="EL",Accounts!G$4,""
   ),IF(AND(B380="OA",Cases!B380="3"),Accounts!G$4,""
   ),IF(AND(B380="OA",Cases!B380="Z"),Accounts!E$4,""
   )
  )
 ),IF(OR(Cases!C380="D",Cases!C380="G",Cases!C380="O",Cases!C380="H",Cases!C380="M",AND(Cases!D380="I",Cases!C380="C"),AND(Cases!D380="I",Cases!C380="F")),IF(M380="DA",Accounts!C$3,CONCATENATE(
   IF(B380="EB",Accounts!E$3,""
   ),IF(B380="EL",Accounts!G$3,""
   ),IF(AND(B380="OA",Cases!B380="3"),Accounts!G$3,""
   ),IF(AND(B380="OA",Cases!B380="Z"),Accounts!E$3,""
   )
  )
 ),IF(M380="DA",Accounts!C$12,CONCATENATE(
   IF(B380="EB",Accounts!E$12,""
   ),IF(B380="EL",Accounts!G$12,""
   ),IF(AND(B380="OA",Cases!B380="3"),Accounts!G$12,""
   ),IF(AND(B380="OA",Cases!B380="Z"),Accounts!E$12,""
   )
  )
 )
)
))</f>
        <v>HU46104000237157565454551017</v>
      </c>
      <c r="T380" t="str">
        <f>IF(Cases!F380="SHA","SLEV",IF(Cases!F380="OUR","DEBT",IF(Cases!F380="BEN","CRED","")))</f>
        <v/>
      </c>
      <c r="U380" s="5" t="str">
        <f>IF(Cases!H380="N","Instrukciók","")</f>
        <v>Instrukciók</v>
      </c>
      <c r="V380" s="5" t="str">
        <f>IF(Cases!E380="I","URGP","")</f>
        <v/>
      </c>
      <c r="W380" t="str">
        <f>Cases!L380</f>
        <v>Közl-13T-OpenApi Vállalati-KötelezettSzla HUF-FCY-EQ átutalás-InterCompany-Konverziós-KöltsVis Nincs</v>
      </c>
    </row>
    <row r="381" spans="1:23" x14ac:dyDescent="0.3">
      <c r="A381" t="str">
        <f>CONCATENATE(IF(B381="EB",CONCATENATE(IF(Cases!B381&lt;&gt;"7","EBNG","EBNL"),TEXT(Refszámok!$B$1+ROW()-2,"000000000000")),""),IF(B381="EL",CONCATENATE("E",TEXT(Refszámok!$B$2+ROW()-2,"0000000000"),"00001"),""),IF(B381="OA",CONCATENATE("EBNGOA",TEXT(Refszámok!$B$3+ROW()-2,"0000000000")),""))</f>
        <v>EBNGOA0000101380</v>
      </c>
      <c r="B381" t="str">
        <f>CONCATENATE(IF(Cases!B381="E","EL",""),IF(Cases!B381="B","EB",""),IF(Cases!B381="Q","EB",""),IF(Cases!B381="7","EB",""),IF(Cases!B381="Z","OA",""),IF(Cases!B381="3","OA",""))</f>
        <v>OA</v>
      </c>
      <c r="C381" t="str">
        <f t="shared" si="25"/>
        <v>EBNGOA0000101380</v>
      </c>
      <c r="D381" t="str">
        <f>IF(Cases!K381="Y","2018-11-10","")</f>
        <v/>
      </c>
      <c r="E381" s="5" t="str">
        <f>IF(Cases!C381="Q","BANKKÁRTYA ELSZ",IF(OR(Cases!C381="A",Cases!C381="E",Cases!C381="B",Cases!C381="K",Cases!C381="M"),CONCATENATE(IF(B381="EB",Accounts!B$7,""),IF(B381="EL",Accounts!B$8,""),IF(AND(B381="OA",Cases!B381="3"),Accounts!B$8,""),IF(AND(B381="OA",Cases!B381="Z"),Accounts!B$7,"")),CONCATENATE(IF(B381="EB",Accounts!B$9,""),IF(B381="EL",Accounts!B$10,""),IF(AND(B381="OA",Cases!B381="3"),Accounts!B$10,""),IF(AND(B381="OA",Cases!B381="Z"),Accounts!B$9,""))))</f>
        <v>Electra számlatípus-művelettípus ts</v>
      </c>
      <c r="F381" s="5" t="str">
        <f>IF(Cases!C381="Q","0983731042101",IF(OR(Cases!C381="A",Cases!C381="E",Cases!C381="B",Cases!C381="K",Cases!C381="M"),CONCATENATE(IF(B381="EB",Accounts!C$7,""),IF(B381="EL",Accounts!C$8,""),IF(AND(B381="OA",Cases!B381="3"),Accounts!C$8,""),IF(AND(B381="OA",Cases!B381="Z"),Accounts!C$7,"")),CONCATENATE(IF(B381="EB",Accounts!C$9,""),IF(B381="EL",Accounts!C$10,""),IF(AND(B381="OA",Cases!B381="3"),Accounts!C$10,""),IF(AND(B381="OA",Cases!B381="Z"),Accounts!C$9,""))))</f>
        <v>00021018F0100</v>
      </c>
      <c r="G381" t="s">
        <v>17</v>
      </c>
      <c r="H381" s="5" t="str">
        <f t="shared" si="26"/>
        <v>Electra számlatípus-művelettípus ts</v>
      </c>
      <c r="I381" t="s">
        <v>18</v>
      </c>
      <c r="J381" t="str">
        <f t="shared" si="27"/>
        <v>EBNGOA0000101380</v>
      </c>
      <c r="K381" t="str">
        <f t="shared" si="28"/>
        <v>EBNGOA0000101380</v>
      </c>
      <c r="L381" s="2" t="s">
        <v>22</v>
      </c>
      <c r="M381" s="2" t="str">
        <f>IF(OR(Cases!C381="A",Cases!C381="C",Cases!C381="G",Cases!C381="J",Cases!C381="O"),"DV","DA")</f>
        <v>DA</v>
      </c>
      <c r="N381" t="s">
        <v>1207</v>
      </c>
      <c r="O381" t="str">
        <f>IF(OR(Cases!C381="A",Cases!C381="B",Cases!C381="C",Cases!C381="E",Cases!C381="F",Cases!C381="I",Cases!C381="J",Cases!C381="K",Cases!C381="L",Cases!C381="Q"),"EUR","HUF")</f>
        <v>EUR</v>
      </c>
      <c r="P381" s="5" t="str">
        <f t="shared" si="29"/>
        <v>1.3</v>
      </c>
      <c r="Q381" t="str">
        <f>IF(Cases!I381="Y","INTC","")</f>
        <v/>
      </c>
      <c r="R381" t="str">
        <f>IF(OR(Cases!C381="K",Cases!C381="L"),IF(M381="DA",Accounts!B$1,CONCATENATE(
IF(B381="EB",Accounts!D$1,""
),IF(B381="EL",Accounts!F$1,""
),IF(AND(B381="OA",Cases!B381="3"),Accounts!F$1,""
),IF(AND(B381="OA",Cases!B381="Z"),Accounts!D$1,""
)
)
),IF(OR(Cases!C381="B",Cases!C381="I",Cases!C381="O",Cases!C381="J",Cases!C381="H"),IF(M381="DA",Accounts!B$4,CONCATENATE(
IF(B381="EB",Accounts!D$4,""
),IF(B381="EL",Accounts!F$4,""
),IF(AND(B381="OA",Cases!B381="3"),Accounts!F$4,""
),IF(AND(B381="OA",Cases!B381="Z"),Accounts!D$4,""
)
)
),IF(OR(Cases!C381="D",Cases!C381="G",Cases!C381="O",Cases!C381="H",Cases!C381="M",AND(Cases!D381="I",Cases!C381="C"),AND(Cases!D381="I",Cases!C381="F")),IF(M381="DA",Accounts!B$3,CONCATENATE(
IF(B381="EB",Accounts!D$3,""
),IF(B381="EL",Accounts!F$3,""
),IF(AND(B381="OA",Cases!B381="3"),Accounts!F$3,""
),IF(AND(B381="OA",Cases!B381="Z"),Accounts!D$3,""
)
)
),IF(M381="DA",Accounts!B$12,CONCATENATE(
IF(B381="EB",Accounts!D$12,""
),IF(B381="EL",Accounts!F$12,""
),IF(AND(B381="OA",Cases!B381="3"),Accounts!F$12,""
),IF(AND(B381="OA",Cases!B381="Z"),Accounts!D$12,""
)
)
)
)
))</f>
        <v>UPC Magyarország</v>
      </c>
      <c r="S381" t="str">
        <f>IF(OR(Cases!C381="K",Cases!C381="L"),IF(M381="DA",Accounts!C$1,CONCATENATE(
   IF(B381="EB",Accounts!E$1,""
   ),IF(B381="EL",Accounts!G$1,""
   ),IF(AND(B381="OA",Cases!B381="3"),Accounts!G$1,""
   ),IF(AND(B381="OA",Cases!B381="Z"),Accounts!E$1,""
   )
  )
 ),IF(OR(Cases!C381="B",Cases!C381="I",Cases!C381="O",Cases!C381="J",Cases!C381="H"),IF(M381="DA",Accounts!C$4,CONCATENATE(
   IF(B381="EB",Accounts!E$4,""
   ),IF(B381="EL",Accounts!G$4,""
   ),IF(AND(B381="OA",Cases!B381="3"),Accounts!G$4,""
   ),IF(AND(B381="OA",Cases!B381="Z"),Accounts!E$4,""
   )
  )
 ),IF(OR(Cases!C381="D",Cases!C381="G",Cases!C381="O",Cases!C381="H",Cases!C381="M",AND(Cases!D381="I",Cases!C381="C"),AND(Cases!D381="I",Cases!C381="F")),IF(M381="DA",Accounts!C$3,CONCATENATE(
   IF(B381="EB",Accounts!E$3,""
   ),IF(B381="EL",Accounts!G$3,""
   ),IF(AND(B381="OA",Cases!B381="3"),Accounts!G$3,""
   ),IF(AND(B381="OA",Cases!B381="Z"),Accounts!E$3,""
   )
  )
 ),IF(M381="DA",Accounts!C$12,CONCATENATE(
   IF(B381="EB",Accounts!E$12,""
   ),IF(B381="EL",Accounts!G$12,""
   ),IF(AND(B381="OA",Cases!B381="3"),Accounts!G$12,""
   ),IF(AND(B381="OA",Cases!B381="Z"),Accounts!E$12,""
   )
  )
 )
)
))</f>
        <v>HU78104100220021994330000100</v>
      </c>
      <c r="T381" t="str">
        <f>IF(Cases!F381="SHA","SLEV",IF(Cases!F381="OUR","DEBT",IF(Cases!F381="BEN","CRED","")))</f>
        <v/>
      </c>
      <c r="U381" s="5" t="str">
        <f>IF(Cases!H381="N","Instrukciók","")</f>
        <v>Instrukciók</v>
      </c>
      <c r="V381" s="5" t="str">
        <f>IF(Cases!E381="I","URGP","")</f>
        <v/>
      </c>
      <c r="W381" t="str">
        <f>Cases!L381</f>
        <v>Közl-131-OpenApi Vállalati-KötelezettSzla HUF-FCY-Bankon belüli átutalás-Konverziós-KöltsVis Nincs</v>
      </c>
    </row>
    <row r="382" spans="1:23" x14ac:dyDescent="0.3">
      <c r="A382" t="str">
        <f>CONCATENATE(IF(B382="EB",CONCATENATE(IF(Cases!B382&lt;&gt;"7","EBNG","EBNL"),TEXT(Refszámok!$B$1+ROW()-2,"000000000000")),""),IF(B382="EL",CONCATENATE("E",TEXT(Refszámok!$B$2+ROW()-2,"0000000000"),"00001"),""),IF(B382="OA",CONCATENATE("EBNGOA",TEXT(Refszámok!$B$3+ROW()-2,"0000000000")),""))</f>
        <v>EBNGOA0000101381</v>
      </c>
      <c r="B382" t="str">
        <f>CONCATENATE(IF(Cases!B382="E","EL",""),IF(Cases!B382="B","EB",""),IF(Cases!B382="Q","EB",""),IF(Cases!B382="7","EB",""),IF(Cases!B382="Z","OA",""),IF(Cases!B382="3","OA",""))</f>
        <v>OA</v>
      </c>
      <c r="C382" t="str">
        <f t="shared" si="25"/>
        <v>EBNGOA0000101381</v>
      </c>
      <c r="D382" t="str">
        <f>IF(Cases!K382="Y","2018-11-10","")</f>
        <v/>
      </c>
      <c r="E382" s="5" t="str">
        <f>IF(Cases!C382="Q","BANKKÁRTYA ELSZ",IF(OR(Cases!C382="A",Cases!C382="E",Cases!C382="B",Cases!C382="K",Cases!C382="M"),CONCATENATE(IF(B382="EB",Accounts!B$7,""),IF(B382="EL",Accounts!B$8,""),IF(AND(B382="OA",Cases!B382="3"),Accounts!B$8,""),IF(AND(B382="OA",Cases!B382="Z"),Accounts!B$7,"")),CONCATENATE(IF(B382="EB",Accounts!B$9,""),IF(B382="EL",Accounts!B$10,""),IF(AND(B382="OA",Cases!B382="3"),Accounts!B$10,""),IF(AND(B382="OA",Cases!B382="Z"),Accounts!B$9,""))))</f>
        <v>Electra számlatípus-művelettípus ts</v>
      </c>
      <c r="F382" s="5" t="str">
        <f>IF(Cases!C382="Q","0983731042101",IF(OR(Cases!C382="A",Cases!C382="E",Cases!C382="B",Cases!C382="K",Cases!C382="M"),CONCATENATE(IF(B382="EB",Accounts!C$7,""),IF(B382="EL",Accounts!C$8,""),IF(AND(B382="OA",Cases!B382="3"),Accounts!C$8,""),IF(AND(B382="OA",Cases!B382="Z"),Accounts!C$7,"")),CONCATENATE(IF(B382="EB",Accounts!C$9,""),IF(B382="EL",Accounts!C$10,""),IF(AND(B382="OA",Cases!B382="3"),Accounts!C$10,""),IF(AND(B382="OA",Cases!B382="Z"),Accounts!C$9,""))))</f>
        <v>00021018F0100</v>
      </c>
      <c r="G382" t="s">
        <v>17</v>
      </c>
      <c r="H382" s="5" t="str">
        <f t="shared" si="26"/>
        <v>Electra számlatípus-művelettípus ts</v>
      </c>
      <c r="I382" t="s">
        <v>18</v>
      </c>
      <c r="J382" t="str">
        <f t="shared" si="27"/>
        <v>EBNGOA0000101381</v>
      </c>
      <c r="K382" t="str">
        <f t="shared" si="28"/>
        <v>EBNGOA0000101381</v>
      </c>
      <c r="L382" s="2" t="s">
        <v>22</v>
      </c>
      <c r="M382" s="2" t="str">
        <f>IF(OR(Cases!C382="A",Cases!C382="C",Cases!C382="G",Cases!C382="J",Cases!C382="O"),"DV","DA")</f>
        <v>DA</v>
      </c>
      <c r="N382" t="s">
        <v>1207</v>
      </c>
      <c r="O382" t="str">
        <f>IF(OR(Cases!C382="A",Cases!C382="B",Cases!C382="C",Cases!C382="E",Cases!C382="F",Cases!C382="I",Cases!C382="J",Cases!C382="K",Cases!C382="L",Cases!C382="Q"),"EUR","HUF")</f>
        <v>EUR</v>
      </c>
      <c r="P382" s="5" t="str">
        <f t="shared" si="29"/>
        <v>1.3</v>
      </c>
      <c r="Q382" t="str">
        <f>IF(Cases!I382="Y","INTC","")</f>
        <v/>
      </c>
      <c r="R382" t="str">
        <f>IF(OR(Cases!C382="K",Cases!C382="L"),IF(M382="DA",Accounts!B$1,CONCATENATE(
IF(B382="EB",Accounts!D$1,""
),IF(B382="EL",Accounts!F$1,""
),IF(AND(B382="OA",Cases!B382="3"),Accounts!F$1,""
),IF(AND(B382="OA",Cases!B382="Z"),Accounts!D$1,""
)
)
),IF(OR(Cases!C382="B",Cases!C382="I",Cases!C382="O",Cases!C382="J",Cases!C382="H"),IF(M382="DA",Accounts!B$4,CONCATENATE(
IF(B382="EB",Accounts!D$4,""
),IF(B382="EL",Accounts!F$4,""
),IF(AND(B382="OA",Cases!B382="3"),Accounts!F$4,""
),IF(AND(B382="OA",Cases!B382="Z"),Accounts!D$4,""
)
)
),IF(OR(Cases!C382="D",Cases!C382="G",Cases!C382="O",Cases!C382="H",Cases!C382="M",AND(Cases!D382="I",Cases!C382="C"),AND(Cases!D382="I",Cases!C382="F")),IF(M382="DA",Accounts!B$3,CONCATENATE(
IF(B382="EB",Accounts!D$3,""
),IF(B382="EL",Accounts!F$3,""
),IF(AND(B382="OA",Cases!B382="3"),Accounts!F$3,""
),IF(AND(B382="OA",Cases!B382="Z"),Accounts!D$3,""
)
)
),IF(M382="DA",Accounts!B$12,CONCATENATE(
IF(B382="EB",Accounts!D$12,""
),IF(B382="EL",Accounts!F$12,""
),IF(AND(B382="OA",Cases!B382="3"),Accounts!F$12,""
),IF(AND(B382="OA",Cases!B382="Z"),Accounts!D$12,""
)
)
)
)
))</f>
        <v>UPC Magyarország</v>
      </c>
      <c r="S382" t="str">
        <f>IF(OR(Cases!C382="K",Cases!C382="L"),IF(M382="DA",Accounts!C$1,CONCATENATE(
   IF(B382="EB",Accounts!E$1,""
   ),IF(B382="EL",Accounts!G$1,""
   ),IF(AND(B382="OA",Cases!B382="3"),Accounts!G$1,""
   ),IF(AND(B382="OA",Cases!B382="Z"),Accounts!E$1,""
   )
  )
 ),IF(OR(Cases!C382="B",Cases!C382="I",Cases!C382="O",Cases!C382="J",Cases!C382="H"),IF(M382="DA",Accounts!C$4,CONCATENATE(
   IF(B382="EB",Accounts!E$4,""
   ),IF(B382="EL",Accounts!G$4,""
   ),IF(AND(B382="OA",Cases!B382="3"),Accounts!G$4,""
   ),IF(AND(B382="OA",Cases!B382="Z"),Accounts!E$4,""
   )
  )
 ),IF(OR(Cases!C382="D",Cases!C382="G",Cases!C382="O",Cases!C382="H",Cases!C382="M",AND(Cases!D382="I",Cases!C382="C"),AND(Cases!D382="I",Cases!C382="F")),IF(M382="DA",Accounts!C$3,CONCATENATE(
   IF(B382="EB",Accounts!E$3,""
   ),IF(B382="EL",Accounts!G$3,""
   ),IF(AND(B382="OA",Cases!B382="3"),Accounts!G$3,""
   ),IF(AND(B382="OA",Cases!B382="Z"),Accounts!E$3,""
   )
  )
 ),IF(M382="DA",Accounts!C$12,CONCATENATE(
   IF(B382="EB",Accounts!E$12,""
   ),IF(B382="EL",Accounts!G$12,""
   ),IF(AND(B382="OA",Cases!B382="3"),Accounts!G$12,""
   ),IF(AND(B382="OA",Cases!B382="Z"),Accounts!E$12,""
   )
  )
 )
)
))</f>
        <v>HU78104100220021994330000100</v>
      </c>
      <c r="T382" t="str">
        <f>IF(Cases!F382="SHA","SLEV",IF(Cases!F382="OUR","DEBT",IF(Cases!F382="BEN","CRED","")))</f>
        <v/>
      </c>
      <c r="U382" s="5" t="str">
        <f>IF(Cases!H382="N","Instrukciók","")</f>
        <v>Instrukciók</v>
      </c>
      <c r="V382" s="5" t="str">
        <f>IF(Cases!E382="I","URGP","")</f>
        <v>URGP</v>
      </c>
      <c r="W382" t="str">
        <f>Cases!L382</f>
        <v>Közl-133-OpenApi Vállalati-KötelezettSzla HUF-FCY-Bankon belüli átutalás-Konverziós-Sürgős/AzonKonv-KöltsVis Nincs</v>
      </c>
    </row>
    <row r="383" spans="1:23" x14ac:dyDescent="0.3">
      <c r="A383" t="str">
        <f>CONCATENATE(IF(B383="EB",CONCATENATE(IF(Cases!B383&lt;&gt;"7","EBNG","EBNL"),TEXT(Refszámok!$B$1+ROW()-2,"000000000000")),""),IF(B383="EL",CONCATENATE("E",TEXT(Refszámok!$B$2+ROW()-2,"0000000000"),"00001"),""),IF(B383="OA",CONCATENATE("EBNGOA",TEXT(Refszámok!$B$3+ROW()-2,"0000000000")),""))</f>
        <v>EBNGOA0000101382</v>
      </c>
      <c r="B383" t="str">
        <f>CONCATENATE(IF(Cases!B383="E","EL",""),IF(Cases!B383="B","EB",""),IF(Cases!B383="Q","EB",""),IF(Cases!B383="7","EB",""),IF(Cases!B383="Z","OA",""),IF(Cases!B383="3","OA",""))</f>
        <v>OA</v>
      </c>
      <c r="C383" t="str">
        <f t="shared" si="25"/>
        <v>EBNGOA0000101382</v>
      </c>
      <c r="D383" t="str">
        <f>IF(Cases!K383="Y","2018-11-10","")</f>
        <v/>
      </c>
      <c r="E383" s="5" t="str">
        <f>IF(Cases!C383="Q","BANKKÁRTYA ELSZ",IF(OR(Cases!C383="A",Cases!C383="E",Cases!C383="B",Cases!C383="K",Cases!C383="M"),CONCATENATE(IF(B383="EB",Accounts!B$7,""),IF(B383="EL",Accounts!B$8,""),IF(AND(B383="OA",Cases!B383="3"),Accounts!B$8,""),IF(AND(B383="OA",Cases!B383="Z"),Accounts!B$7,"")),CONCATENATE(IF(B383="EB",Accounts!B$9,""),IF(B383="EL",Accounts!B$10,""),IF(AND(B383="OA",Cases!B383="3"),Accounts!B$10,""),IF(AND(B383="OA",Cases!B383="Z"),Accounts!B$9,""))))</f>
        <v>Electra számlatípus-művelettípus EUR</v>
      </c>
      <c r="F383" s="5" t="str">
        <f>IF(Cases!C383="Q","0983731042101",IF(OR(Cases!C383="A",Cases!C383="E",Cases!C383="B",Cases!C383="K",Cases!C383="M"),CONCATENATE(IF(B383="EB",Accounts!C$7,""),IF(B383="EL",Accounts!C$8,""),IF(AND(B383="OA",Cases!B383="3"),Accounts!C$8,""),IF(AND(B383="OA",Cases!B383="Z"),Accounts!C$7,"")),CONCATENATE(IF(B383="EB",Accounts!C$9,""),IF(B383="EL",Accounts!C$10,""),IF(AND(B383="OA",Cases!B383="3"),Accounts!C$10,""),IF(AND(B383="OA",Cases!B383="Z"),Accounts!C$9,""))))</f>
        <v>00021018F0119</v>
      </c>
      <c r="G383" t="s">
        <v>17</v>
      </c>
      <c r="H383" s="5" t="str">
        <f t="shared" si="26"/>
        <v>Electra számlatípus-művelettípus EUR</v>
      </c>
      <c r="I383" t="s">
        <v>18</v>
      </c>
      <c r="J383" t="str">
        <f t="shared" si="27"/>
        <v>EBNGOA0000101382</v>
      </c>
      <c r="K383" t="str">
        <f t="shared" si="28"/>
        <v>EBNGOA0000101382</v>
      </c>
      <c r="L383" s="2" t="s">
        <v>22</v>
      </c>
      <c r="M383" s="2" t="str">
        <f>IF(OR(Cases!C383="A",Cases!C383="C",Cases!C383="G",Cases!C383="J",Cases!C383="O"),"DV","DA")</f>
        <v>DV</v>
      </c>
      <c r="N383" t="s">
        <v>1207</v>
      </c>
      <c r="O383" t="str">
        <f>IF(OR(Cases!C383="A",Cases!C383="B",Cases!C383="C",Cases!C383="E",Cases!C383="F",Cases!C383="I",Cases!C383="J",Cases!C383="K",Cases!C383="L",Cases!C383="Q"),"EUR","HUF")</f>
        <v>EUR</v>
      </c>
      <c r="P383" s="5" t="str">
        <f t="shared" si="29"/>
        <v>1.3</v>
      </c>
      <c r="Q383" t="str">
        <f>IF(Cases!I383="Y","INTC","")</f>
        <v/>
      </c>
      <c r="R383" t="str">
        <f>IF(OR(Cases!C383="K",Cases!C383="L"),IF(M383="DA",Accounts!B$1,CONCATENATE(
IF(B383="EB",Accounts!D$1,""
),IF(B383="EL",Accounts!F$1,""
),IF(AND(B383="OA",Cases!B383="3"),Accounts!F$1,""
),IF(AND(B383="OA",Cases!B383="Z"),Accounts!D$1,""
)
)
),IF(OR(Cases!C383="B",Cases!C383="I",Cases!C383="O",Cases!C383="J",Cases!C383="H"),IF(M383="DA",Accounts!B$4,CONCATENATE(
IF(B383="EB",Accounts!D$4,""
),IF(B383="EL",Accounts!F$4,""
),IF(AND(B383="OA",Cases!B383="3"),Accounts!F$4,""
),IF(AND(B383="OA",Cases!B383="Z"),Accounts!D$4,""
)
)
),IF(OR(Cases!C383="D",Cases!C383="G",Cases!C383="O",Cases!C383="H",Cases!C383="M",AND(Cases!D383="I",Cases!C383="C"),AND(Cases!D383="I",Cases!C383="F")),IF(M383="DA",Accounts!B$3,CONCATENATE(
IF(B383="EB",Accounts!D$3,""
),IF(B383="EL",Accounts!F$3,""
),IF(AND(B383="OA",Cases!B383="3"),Accounts!F$3,""
),IF(AND(B383="OA",Cases!B383="Z"),Accounts!D$3,""
)
)
),IF(M383="DA",Accounts!B$12,CONCATENATE(
IF(B383="EB",Accounts!D$12,""
),IF(B383="EL",Accounts!F$12,""
),IF(AND(B383="OA",Cases!B383="3"),Accounts!F$12,""
),IF(AND(B383="OA",Cases!B383="Z"),Accounts!D$12,""
)
)
)
)
))</f>
        <v>Electra számlatípus Arksys</v>
      </c>
      <c r="S383" t="str">
        <f>IF(OR(Cases!C383="K",Cases!C383="L"),IF(M383="DA",Accounts!C$1,CONCATENATE(
   IF(B383="EB",Accounts!E$1,""
   ),IF(B383="EL",Accounts!G$1,""
   ),IF(AND(B383="OA",Cases!B383="3"),Accounts!G$1,""
   ),IF(AND(B383="OA",Cases!B383="Z"),Accounts!E$1,""
   )
  )
 ),IF(OR(Cases!C383="B",Cases!C383="I",Cases!C383="O",Cases!C383="J",Cases!C383="H"),IF(M383="DA",Accounts!C$4,CONCATENATE(
   IF(B383="EB",Accounts!E$4,""
   ),IF(B383="EL",Accounts!G$4,""
   ),IF(AND(B383="OA",Cases!B383="3"),Accounts!G$4,""
   ),IF(AND(B383="OA",Cases!B383="Z"),Accounts!E$4,""
   )
  )
 ),IF(OR(Cases!C383="D",Cases!C383="G",Cases!C383="O",Cases!C383="H",Cases!C383="M",AND(Cases!D383="I",Cases!C383="C"),AND(Cases!D383="I",Cases!C383="F")),IF(M383="DA",Accounts!C$3,CONCATENATE(
   IF(B383="EB",Accounts!E$3,""
   ),IF(B383="EL",Accounts!G$3,""
   ),IF(AND(B383="OA",Cases!B383="3"),Accounts!G$3,""
   ),IF(AND(B383="OA",Cases!B383="Z"),Accounts!E$3,""
   )
  )
 ),IF(M383="DA",Accounts!C$12,CONCATENATE(
   IF(B383="EB",Accounts!E$12,""
   ),IF(B383="EL",Accounts!G$12,""
   ),IF(AND(B383="OA",Cases!B383="3"),Accounts!G$12,""
   ),IF(AND(B383="OA",Cases!B383="Z"),Accounts!E$12,""
   )
  )
 )
)
))</f>
        <v>HU51104075017811100019080840</v>
      </c>
      <c r="T383" t="str">
        <f>IF(Cases!F383="SHA","SLEV",IF(Cases!F383="OUR","DEBT",IF(Cases!F383="BEN","CRED","")))</f>
        <v/>
      </c>
      <c r="U383" s="5" t="str">
        <f>IF(Cases!H383="N","Instrukciók","")</f>
        <v>Instrukciók</v>
      </c>
      <c r="V383" s="5" t="str">
        <f>IF(Cases!E383="I","URGP","")</f>
        <v/>
      </c>
      <c r="W383" t="str">
        <f>Cases!L383</f>
        <v>Közl-152-OpenApi Vállalati-KötelezettSzla FCY-FCY Bankon belüli átvezetés-Konverziós-KöltsVis Nincs</v>
      </c>
    </row>
    <row r="384" spans="1:23" x14ac:dyDescent="0.3">
      <c r="A384" t="str">
        <f>CONCATENATE(IF(B384="EB",CONCATENATE(IF(Cases!B384&lt;&gt;"7","EBNG","EBNL"),TEXT(Refszámok!$B$1+ROW()-2,"000000000000")),""),IF(B384="EL",CONCATENATE("E",TEXT(Refszámok!$B$2+ROW()-2,"0000000000"),"00001"),""),IF(B384="OA",CONCATENATE("EBNGOA",TEXT(Refszámok!$B$3+ROW()-2,"0000000000")),""))</f>
        <v>EBNGOA0000101383</v>
      </c>
      <c r="B384" t="str">
        <f>CONCATENATE(IF(Cases!B384="E","EL",""),IF(Cases!B384="B","EB",""),IF(Cases!B384="Q","EB",""),IF(Cases!B384="7","EB",""),IF(Cases!B384="Z","OA",""),IF(Cases!B384="3","OA",""))</f>
        <v>OA</v>
      </c>
      <c r="C384" t="str">
        <f t="shared" si="25"/>
        <v>EBNGOA0000101383</v>
      </c>
      <c r="D384" t="str">
        <f>IF(Cases!K384="Y","2018-11-10","")</f>
        <v/>
      </c>
      <c r="E384" s="5" t="str">
        <f>IF(Cases!C384="Q","BANKKÁRTYA ELSZ",IF(OR(Cases!C384="A",Cases!C384="E",Cases!C384="B",Cases!C384="K",Cases!C384="M"),CONCATENATE(IF(B384="EB",Accounts!B$7,""),IF(B384="EL",Accounts!B$8,""),IF(AND(B384="OA",Cases!B384="3"),Accounts!B$8,""),IF(AND(B384="OA",Cases!B384="Z"),Accounts!B$7,"")),CONCATENATE(IF(B384="EB",Accounts!B$9,""),IF(B384="EL",Accounts!B$10,""),IF(AND(B384="OA",Cases!B384="3"),Accounts!B$10,""),IF(AND(B384="OA",Cases!B384="Z"),Accounts!B$9,""))))</f>
        <v>Electra számlatípus-művelettípus EUR</v>
      </c>
      <c r="F384" s="5" t="str">
        <f>IF(Cases!C384="Q","0983731042101",IF(OR(Cases!C384="A",Cases!C384="E",Cases!C384="B",Cases!C384="K",Cases!C384="M"),CONCATENATE(IF(B384="EB",Accounts!C$7,""),IF(B384="EL",Accounts!C$8,""),IF(AND(B384="OA",Cases!B384="3"),Accounts!C$8,""),IF(AND(B384="OA",Cases!B384="Z"),Accounts!C$7,"")),CONCATENATE(IF(B384="EB",Accounts!C$9,""),IF(B384="EL",Accounts!C$10,""),IF(AND(B384="OA",Cases!B384="3"),Accounts!C$10,""),IF(AND(B384="OA",Cases!B384="Z"),Accounts!C$9,""))))</f>
        <v>00021018F0119</v>
      </c>
      <c r="G384" t="s">
        <v>17</v>
      </c>
      <c r="H384" s="5" t="str">
        <f t="shared" si="26"/>
        <v>Electra számlatípus-művelettípus EUR</v>
      </c>
      <c r="I384" t="s">
        <v>18</v>
      </c>
      <c r="J384" t="str">
        <f t="shared" si="27"/>
        <v>EBNGOA0000101383</v>
      </c>
      <c r="K384" t="str">
        <f t="shared" si="28"/>
        <v>EBNGOA0000101383</v>
      </c>
      <c r="L384" s="2" t="s">
        <v>22</v>
      </c>
      <c r="M384" s="2" t="str">
        <f>IF(OR(Cases!C384="A",Cases!C384="C",Cases!C384="G",Cases!C384="J",Cases!C384="O"),"DV","DA")</f>
        <v>DA</v>
      </c>
      <c r="N384" t="s">
        <v>1207</v>
      </c>
      <c r="O384" t="str">
        <f>IF(OR(Cases!C384="A",Cases!C384="B",Cases!C384="C",Cases!C384="E",Cases!C384="F",Cases!C384="I",Cases!C384="J",Cases!C384="K",Cases!C384="L",Cases!C384="Q"),"EUR","HUF")</f>
        <v>EUR</v>
      </c>
      <c r="P384" s="5" t="str">
        <f t="shared" si="29"/>
        <v>1.3</v>
      </c>
      <c r="Q384" t="str">
        <f>IF(Cases!I384="Y","INTC","")</f>
        <v/>
      </c>
      <c r="R384" t="str">
        <f>IF(OR(Cases!C384="K",Cases!C384="L"),IF(M384="DA",Accounts!B$1,CONCATENATE(
IF(B384="EB",Accounts!D$1,""
),IF(B384="EL",Accounts!F$1,""
),IF(AND(B384="OA",Cases!B384="3"),Accounts!F$1,""
),IF(AND(B384="OA",Cases!B384="Z"),Accounts!D$1,""
)
)
),IF(OR(Cases!C384="B",Cases!C384="I",Cases!C384="O",Cases!C384="J",Cases!C384="H"),IF(M384="DA",Accounts!B$4,CONCATENATE(
IF(B384="EB",Accounts!D$4,""
),IF(B384="EL",Accounts!F$4,""
),IF(AND(B384="OA",Cases!B384="3"),Accounts!F$4,""
),IF(AND(B384="OA",Cases!B384="Z"),Accounts!D$4,""
)
)
),IF(OR(Cases!C384="D",Cases!C384="G",Cases!C384="O",Cases!C384="H",Cases!C384="M",AND(Cases!D384="I",Cases!C384="C"),AND(Cases!D384="I",Cases!C384="F")),IF(M384="DA",Accounts!B$3,CONCATENATE(
IF(B384="EB",Accounts!D$3,""
),IF(B384="EL",Accounts!F$3,""
),IF(AND(B384="OA",Cases!B384="3"),Accounts!F$3,""
),IF(AND(B384="OA",Cases!B384="Z"),Accounts!D$3,""
)
)
),IF(M384="DA",Accounts!B$12,CONCATENATE(
IF(B384="EB",Accounts!D$12,""
),IF(B384="EL",Accounts!F$12,""
),IF(AND(B384="OA",Cases!B384="3"),Accounts!F$12,""
),IF(AND(B384="OA",Cases!B384="Z"),Accounts!D$12,""
)
)
)
)
))</f>
        <v>UPC Magyarország</v>
      </c>
      <c r="S384" t="str">
        <f>IF(OR(Cases!C384="K",Cases!C384="L"),IF(M384="DA",Accounts!C$1,CONCATENATE(
   IF(B384="EB",Accounts!E$1,""
   ),IF(B384="EL",Accounts!G$1,""
   ),IF(AND(B384="OA",Cases!B384="3"),Accounts!G$1,""
   ),IF(AND(B384="OA",Cases!B384="Z"),Accounts!E$1,""
   )
  )
 ),IF(OR(Cases!C384="B",Cases!C384="I",Cases!C384="O",Cases!C384="J",Cases!C384="H"),IF(M384="DA",Accounts!C$4,CONCATENATE(
   IF(B384="EB",Accounts!E$4,""
   ),IF(B384="EL",Accounts!G$4,""
   ),IF(AND(B384="OA",Cases!B384="3"),Accounts!G$4,""
   ),IF(AND(B384="OA",Cases!B384="Z"),Accounts!E$4,""
   )
  )
 ),IF(OR(Cases!C384="D",Cases!C384="G",Cases!C384="O",Cases!C384="H",Cases!C384="M",AND(Cases!D384="I",Cases!C384="C"),AND(Cases!D384="I",Cases!C384="F")),IF(M384="DA",Accounts!C$3,CONCATENATE(
   IF(B384="EB",Accounts!E$3,""
   ),IF(B384="EL",Accounts!G$3,""
   ),IF(AND(B384="OA",Cases!B384="3"),Accounts!G$3,""
   ),IF(AND(B384="OA",Cases!B384="Z"),Accounts!E$3,""
   )
  )
 ),IF(M384="DA",Accounts!C$12,CONCATENATE(
   IF(B384="EB",Accounts!E$12,""
   ),IF(B384="EL",Accounts!G$12,""
   ),IF(AND(B384="OA",Cases!B384="3"),Accounts!G$12,""
   ),IF(AND(B384="OA",Cases!B384="Z"),Accounts!E$12,""
   )
  )
 )
)
))</f>
        <v>HU78104100220021994330000100</v>
      </c>
      <c r="T384" t="str">
        <f>IF(Cases!F384="SHA","SLEV",IF(Cases!F384="OUR","DEBT",IF(Cases!F384="BEN","CRED","")))</f>
        <v/>
      </c>
      <c r="U384" s="5" t="str">
        <f>IF(Cases!H384="N","Instrukciók","")</f>
        <v>Instrukciók</v>
      </c>
      <c r="V384" s="5" t="str">
        <f>IF(Cases!E384="I","URGP","")</f>
        <v/>
      </c>
      <c r="W384" t="str">
        <f>Cases!L384</f>
        <v>Közl-153-OpenApi Vállalati-KötelezettSzla FCY-FCY-Bankon belüli átutalás-Konverziós-KöltsVis Nincs</v>
      </c>
    </row>
    <row r="385" spans="1:23" x14ac:dyDescent="0.3">
      <c r="A385" t="str">
        <f>CONCATENATE(IF(B385="EB",CONCATENATE(IF(Cases!B385&lt;&gt;"7","EBNG","EBNL"),TEXT(Refszámok!$B$1+ROW()-2,"000000000000")),""),IF(B385="EL",CONCATENATE("E",TEXT(Refszámok!$B$2+ROW()-2,"0000000000"),"00001"),""),IF(B385="OA",CONCATENATE("EBNGOA",TEXT(Refszámok!$B$3+ROW()-2,"0000000000")),""))</f>
        <v>EBNGOA0000101384</v>
      </c>
      <c r="B385" t="str">
        <f>CONCATENATE(IF(Cases!B385="E","EL",""),IF(Cases!B385="B","EB",""),IF(Cases!B385="Q","EB",""),IF(Cases!B385="7","EB",""),IF(Cases!B385="Z","OA",""),IF(Cases!B385="3","OA",""))</f>
        <v>OA</v>
      </c>
      <c r="C385" t="str">
        <f t="shared" si="25"/>
        <v>EBNGOA0000101384</v>
      </c>
      <c r="D385" t="str">
        <f>IF(Cases!K385="Y","2018-11-10","")</f>
        <v/>
      </c>
      <c r="E385" s="5" t="str">
        <f>IF(Cases!C385="Q","BANKKÁRTYA ELSZ",IF(OR(Cases!C385="A",Cases!C385="E",Cases!C385="B",Cases!C385="K",Cases!C385="M"),CONCATENATE(IF(B385="EB",Accounts!B$7,""),IF(B385="EL",Accounts!B$8,""),IF(AND(B385="OA",Cases!B385="3"),Accounts!B$8,""),IF(AND(B385="OA",Cases!B385="Z"),Accounts!B$7,"")),CONCATENATE(IF(B385="EB",Accounts!B$9,""),IF(B385="EL",Accounts!B$10,""),IF(AND(B385="OA",Cases!B385="3"),Accounts!B$10,""),IF(AND(B385="OA",Cases!B385="Z"),Accounts!B$9,""))))</f>
        <v>Electra számlatípus-művelettípus EUR</v>
      </c>
      <c r="F385" s="5" t="str">
        <f>IF(Cases!C385="Q","0983731042101",IF(OR(Cases!C385="A",Cases!C385="E",Cases!C385="B",Cases!C385="K",Cases!C385="M"),CONCATENATE(IF(B385="EB",Accounts!C$7,""),IF(B385="EL",Accounts!C$8,""),IF(AND(B385="OA",Cases!B385="3"),Accounts!C$8,""),IF(AND(B385="OA",Cases!B385="Z"),Accounts!C$7,"")),CONCATENATE(IF(B385="EB",Accounts!C$9,""),IF(B385="EL",Accounts!C$10,""),IF(AND(B385="OA",Cases!B385="3"),Accounts!C$10,""),IF(AND(B385="OA",Cases!B385="Z"),Accounts!C$9,""))))</f>
        <v>00021018F0119</v>
      </c>
      <c r="G385" t="s">
        <v>17</v>
      </c>
      <c r="H385" s="5" t="str">
        <f t="shared" si="26"/>
        <v>Electra számlatípus-művelettípus EUR</v>
      </c>
      <c r="I385" t="s">
        <v>18</v>
      </c>
      <c r="J385" t="str">
        <f t="shared" si="27"/>
        <v>EBNGOA0000101384</v>
      </c>
      <c r="K385" t="str">
        <f t="shared" si="28"/>
        <v>EBNGOA0000101384</v>
      </c>
      <c r="L385" s="2" t="s">
        <v>22</v>
      </c>
      <c r="M385" s="2" t="str">
        <f>IF(OR(Cases!C385="A",Cases!C385="C",Cases!C385="G",Cases!C385="J",Cases!C385="O"),"DV","DA")</f>
        <v>DV</v>
      </c>
      <c r="N385" t="s">
        <v>1207</v>
      </c>
      <c r="O385" t="str">
        <f>IF(OR(Cases!C385="A",Cases!C385="B",Cases!C385="C",Cases!C385="E",Cases!C385="F",Cases!C385="I",Cases!C385="J",Cases!C385="K",Cases!C385="L",Cases!C385="Q"),"EUR","HUF")</f>
        <v>EUR</v>
      </c>
      <c r="P385" s="5" t="str">
        <f t="shared" si="29"/>
        <v>1.3</v>
      </c>
      <c r="Q385" t="str">
        <f>IF(Cases!I385="Y","INTC","")</f>
        <v/>
      </c>
      <c r="R385" t="str">
        <f>IF(OR(Cases!C385="K",Cases!C385="L"),IF(M385="DA",Accounts!B$1,CONCATENATE(
IF(B385="EB",Accounts!D$1,""
),IF(B385="EL",Accounts!F$1,""
),IF(AND(B385="OA",Cases!B385="3"),Accounts!F$1,""
),IF(AND(B385="OA",Cases!B385="Z"),Accounts!D$1,""
)
)
),IF(OR(Cases!C385="B",Cases!C385="I",Cases!C385="O",Cases!C385="J",Cases!C385="H"),IF(M385="DA",Accounts!B$4,CONCATENATE(
IF(B385="EB",Accounts!D$4,""
),IF(B385="EL",Accounts!F$4,""
),IF(AND(B385="OA",Cases!B385="3"),Accounts!F$4,""
),IF(AND(B385="OA",Cases!B385="Z"),Accounts!D$4,""
)
)
),IF(OR(Cases!C385="D",Cases!C385="G",Cases!C385="O",Cases!C385="H",Cases!C385="M",AND(Cases!D385="I",Cases!C385="C"),AND(Cases!D385="I",Cases!C385="F")),IF(M385="DA",Accounts!B$3,CONCATENATE(
IF(B385="EB",Accounts!D$3,""
),IF(B385="EL",Accounts!F$3,""
),IF(AND(B385="OA",Cases!B385="3"),Accounts!F$3,""
),IF(AND(B385="OA",Cases!B385="Z"),Accounts!D$3,""
)
)
),IF(M385="DA",Accounts!B$12,CONCATENATE(
IF(B385="EB",Accounts!D$12,""
),IF(B385="EL",Accounts!F$12,""
),IF(AND(B385="OA",Cases!B385="3"),Accounts!F$12,""
),IF(AND(B385="OA",Cases!B385="Z"),Accounts!D$12,""
)
)
)
)
))</f>
        <v>Electra számlatípus Arksys</v>
      </c>
      <c r="S385" t="str">
        <f>IF(OR(Cases!C385="K",Cases!C385="L"),IF(M385="DA",Accounts!C$1,CONCATENATE(
   IF(B385="EB",Accounts!E$1,""
   ),IF(B385="EL",Accounts!G$1,""
   ),IF(AND(B385="OA",Cases!B385="3"),Accounts!G$1,""
   ),IF(AND(B385="OA",Cases!B385="Z"),Accounts!E$1,""
   )
  )
 ),IF(OR(Cases!C385="B",Cases!C385="I",Cases!C385="O",Cases!C385="J",Cases!C385="H"),IF(M385="DA",Accounts!C$4,CONCATENATE(
   IF(B385="EB",Accounts!E$4,""
   ),IF(B385="EL",Accounts!G$4,""
   ),IF(AND(B385="OA",Cases!B385="3"),Accounts!G$4,""
   ),IF(AND(B385="OA",Cases!B385="Z"),Accounts!E$4,""
   )
  )
 ),IF(OR(Cases!C385="D",Cases!C385="G",Cases!C385="O",Cases!C385="H",Cases!C385="M",AND(Cases!D385="I",Cases!C385="C"),AND(Cases!D385="I",Cases!C385="F")),IF(M385="DA",Accounts!C$3,CONCATENATE(
   IF(B385="EB",Accounts!E$3,""
   ),IF(B385="EL",Accounts!G$3,""
   ),IF(AND(B385="OA",Cases!B385="3"),Accounts!G$3,""
   ),IF(AND(B385="OA",Cases!B385="Z"),Accounts!E$3,""
   )
  )
 ),IF(M385="DA",Accounts!C$12,CONCATENATE(
   IF(B385="EB",Accounts!E$12,""
   ),IF(B385="EL",Accounts!G$12,""
   ),IF(AND(B385="OA",Cases!B385="3"),Accounts!G$12,""
   ),IF(AND(B385="OA",Cases!B385="Z"),Accounts!E$12,""
   )
  )
 )
)
))</f>
        <v>HU51104075017811100019080840</v>
      </c>
      <c r="T385" t="str">
        <f>IF(Cases!F385="SHA","SLEV",IF(Cases!F385="OUR","DEBT",IF(Cases!F385="BEN","CRED","")))</f>
        <v/>
      </c>
      <c r="U385" s="5" t="str">
        <f>IF(Cases!H385="N","Instrukciók","")</f>
        <v>Instrukciók</v>
      </c>
      <c r="V385" s="5" t="str">
        <f>IF(Cases!E385="I","URGP","")</f>
        <v>URGP</v>
      </c>
      <c r="W385" t="str">
        <f>Cases!L385</f>
        <v>Közl-154 -OpenApi Vállalati-KötelezettSzla FCY-FCY Bankon belüli átvezetés-Konverziós-Sürgős/AzonKonv-KöltsVis Nincs</v>
      </c>
    </row>
    <row r="386" spans="1:23" x14ac:dyDescent="0.3">
      <c r="A386" t="str">
        <f>CONCATENATE(IF(B386="EB",CONCATENATE(IF(Cases!B386&lt;&gt;"7","EBNG","EBNL"),TEXT(Refszámok!$B$1+ROW()-2,"000000000000")),""),IF(B386="EL",CONCATENATE("E",TEXT(Refszámok!$B$2+ROW()-2,"0000000000"),"00001"),""),IF(B386="OA",CONCATENATE("EBNGOA",TEXT(Refszámok!$B$3+ROW()-2,"0000000000")),""))</f>
        <v>EBNGOA0000101385</v>
      </c>
      <c r="B386" t="str">
        <f>CONCATENATE(IF(Cases!B386="E","EL",""),IF(Cases!B386="B","EB",""),IF(Cases!B386="Q","EB",""),IF(Cases!B386="7","EB",""),IF(Cases!B386="Z","OA",""),IF(Cases!B386="3","OA",""))</f>
        <v>OA</v>
      </c>
      <c r="C386" t="str">
        <f t="shared" si="25"/>
        <v>EBNGOA0000101385</v>
      </c>
      <c r="D386" t="str">
        <f>IF(Cases!K386="Y","2018-11-10","")</f>
        <v/>
      </c>
      <c r="E386" s="5" t="str">
        <f>IF(Cases!C386="Q","BANKKÁRTYA ELSZ",IF(OR(Cases!C386="A",Cases!C386="E",Cases!C386="B",Cases!C386="K",Cases!C386="M"),CONCATENATE(IF(B386="EB",Accounts!B$7,""),IF(B386="EL",Accounts!B$8,""),IF(AND(B386="OA",Cases!B386="3"),Accounts!B$8,""),IF(AND(B386="OA",Cases!B386="Z"),Accounts!B$7,"")),CONCATENATE(IF(B386="EB",Accounts!B$9,""),IF(B386="EL",Accounts!B$10,""),IF(AND(B386="OA",Cases!B386="3"),Accounts!B$10,""),IF(AND(B386="OA",Cases!B386="Z"),Accounts!B$9,""))))</f>
        <v>Electra számlatípus-művelettípus EUR</v>
      </c>
      <c r="F386" s="5" t="str">
        <f>IF(Cases!C386="Q","0983731042101",IF(OR(Cases!C386="A",Cases!C386="E",Cases!C386="B",Cases!C386="K",Cases!C386="M"),CONCATENATE(IF(B386="EB",Accounts!C$7,""),IF(B386="EL",Accounts!C$8,""),IF(AND(B386="OA",Cases!B386="3"),Accounts!C$8,""),IF(AND(B386="OA",Cases!B386="Z"),Accounts!C$7,"")),CONCATENATE(IF(B386="EB",Accounts!C$9,""),IF(B386="EL",Accounts!C$10,""),IF(AND(B386="OA",Cases!B386="3"),Accounts!C$10,""),IF(AND(B386="OA",Cases!B386="Z"),Accounts!C$9,""))))</f>
        <v>00021018F0119</v>
      </c>
      <c r="G386" t="s">
        <v>17</v>
      </c>
      <c r="H386" s="5" t="str">
        <f t="shared" si="26"/>
        <v>Electra számlatípus-művelettípus EUR</v>
      </c>
      <c r="I386" t="s">
        <v>18</v>
      </c>
      <c r="J386" t="str">
        <f t="shared" si="27"/>
        <v>EBNGOA0000101385</v>
      </c>
      <c r="K386" t="str">
        <f t="shared" si="28"/>
        <v>EBNGOA0000101385</v>
      </c>
      <c r="L386" s="2" t="s">
        <v>22</v>
      </c>
      <c r="M386" s="2" t="str">
        <f>IF(OR(Cases!C386="A",Cases!C386="C",Cases!C386="G",Cases!C386="J",Cases!C386="O"),"DV","DA")</f>
        <v>DA</v>
      </c>
      <c r="N386" t="s">
        <v>1207</v>
      </c>
      <c r="O386" t="str">
        <f>IF(OR(Cases!C386="A",Cases!C386="B",Cases!C386="C",Cases!C386="E",Cases!C386="F",Cases!C386="I",Cases!C386="J",Cases!C386="K",Cases!C386="L",Cases!C386="Q"),"EUR","HUF")</f>
        <v>EUR</v>
      </c>
      <c r="P386" s="5" t="str">
        <f t="shared" si="29"/>
        <v>1.3</v>
      </c>
      <c r="Q386" t="str">
        <f>IF(Cases!I386="Y","INTC","")</f>
        <v/>
      </c>
      <c r="R386" t="str">
        <f>IF(OR(Cases!C386="K",Cases!C386="L"),IF(M386="DA",Accounts!B$1,CONCATENATE(
IF(B386="EB",Accounts!D$1,""
),IF(B386="EL",Accounts!F$1,""
),IF(AND(B386="OA",Cases!B386="3"),Accounts!F$1,""
),IF(AND(B386="OA",Cases!B386="Z"),Accounts!D$1,""
)
)
),IF(OR(Cases!C386="B",Cases!C386="I",Cases!C386="O",Cases!C386="J",Cases!C386="H"),IF(M386="DA",Accounts!B$4,CONCATENATE(
IF(B386="EB",Accounts!D$4,""
),IF(B386="EL",Accounts!F$4,""
),IF(AND(B386="OA",Cases!B386="3"),Accounts!F$4,""
),IF(AND(B386="OA",Cases!B386="Z"),Accounts!D$4,""
)
)
),IF(OR(Cases!C386="D",Cases!C386="G",Cases!C386="O",Cases!C386="H",Cases!C386="M",AND(Cases!D386="I",Cases!C386="C"),AND(Cases!D386="I",Cases!C386="F")),IF(M386="DA",Accounts!B$3,CONCATENATE(
IF(B386="EB",Accounts!D$3,""
),IF(B386="EL",Accounts!F$3,""
),IF(AND(B386="OA",Cases!B386="3"),Accounts!F$3,""
),IF(AND(B386="OA",Cases!B386="Z"),Accounts!D$3,""
)
)
),IF(M386="DA",Accounts!B$12,CONCATENATE(
IF(B386="EB",Accounts!D$12,""
),IF(B386="EL",Accounts!F$12,""
),IF(AND(B386="OA",Cases!B386="3"),Accounts!F$12,""
),IF(AND(B386="OA",Cases!B386="Z"),Accounts!D$12,""
)
)
)
)
))</f>
        <v>UPC Magyarország</v>
      </c>
      <c r="S386" t="str">
        <f>IF(OR(Cases!C386="K",Cases!C386="L"),IF(M386="DA",Accounts!C$1,CONCATENATE(
   IF(B386="EB",Accounts!E$1,""
   ),IF(B386="EL",Accounts!G$1,""
   ),IF(AND(B386="OA",Cases!B386="3"),Accounts!G$1,""
   ),IF(AND(B386="OA",Cases!B386="Z"),Accounts!E$1,""
   )
  )
 ),IF(OR(Cases!C386="B",Cases!C386="I",Cases!C386="O",Cases!C386="J",Cases!C386="H"),IF(M386="DA",Accounts!C$4,CONCATENATE(
   IF(B386="EB",Accounts!E$4,""
   ),IF(B386="EL",Accounts!G$4,""
   ),IF(AND(B386="OA",Cases!B386="3"),Accounts!G$4,""
   ),IF(AND(B386="OA",Cases!B386="Z"),Accounts!E$4,""
   )
  )
 ),IF(OR(Cases!C386="D",Cases!C386="G",Cases!C386="O",Cases!C386="H",Cases!C386="M",AND(Cases!D386="I",Cases!C386="C"),AND(Cases!D386="I",Cases!C386="F")),IF(M386="DA",Accounts!C$3,CONCATENATE(
   IF(B386="EB",Accounts!E$3,""
   ),IF(B386="EL",Accounts!G$3,""
   ),IF(AND(B386="OA",Cases!B386="3"),Accounts!G$3,""
   ),IF(AND(B386="OA",Cases!B386="Z"),Accounts!E$3,""
   )
  )
 ),IF(M386="DA",Accounts!C$12,CONCATENATE(
   IF(B386="EB",Accounts!E$12,""
   ),IF(B386="EL",Accounts!G$12,""
   ),IF(AND(B386="OA",Cases!B386="3"),Accounts!G$12,""
   ),IF(AND(B386="OA",Cases!B386="Z"),Accounts!E$12,""
   )
  )
 )
)
))</f>
        <v>HU78104100220021994330000100</v>
      </c>
      <c r="T386" t="str">
        <f>IF(Cases!F386="SHA","SLEV",IF(Cases!F386="OUR","DEBT",IF(Cases!F386="BEN","CRED","")))</f>
        <v/>
      </c>
      <c r="U386" s="5" t="str">
        <f>IF(Cases!H386="N","Instrukciók","")</f>
        <v>Instrukciók</v>
      </c>
      <c r="V386" s="5" t="str">
        <f>IF(Cases!E386="I","URGP","")</f>
        <v>URGP</v>
      </c>
      <c r="W386" t="str">
        <f>Cases!L386</f>
        <v>Közl-155 -OpenApi Vállalati-KötelezettSzla FCY-FCY-Bankon belüli átutalás-Konverziós-Sürgős/AzonKonv-KöltsVis Nincs</v>
      </c>
    </row>
    <row r="387" spans="1:23" x14ac:dyDescent="0.3">
      <c r="A387" t="str">
        <f>CONCATENATE(IF(B387="EB",CONCATENATE(IF(Cases!B387&lt;&gt;"7","EBNG","EBNL"),TEXT(Refszámok!$B$1+ROW()-2,"000000000000")),""),IF(B387="EL",CONCATENATE("E",TEXT(Refszámok!$B$2+ROW()-2,"0000000000"),"00001"),""),IF(B387="OA",CONCATENATE("EBNGOA",TEXT(Refszámok!$B$3+ROW()-2,"0000000000")),""))</f>
        <v>EBNGOA0000101386</v>
      </c>
      <c r="B387" t="str">
        <f>CONCATENATE(IF(Cases!B387="E","EL",""),IF(Cases!B387="B","EB",""),IF(Cases!B387="Q","EB",""),IF(Cases!B387="7","EB",""),IF(Cases!B387="Z","OA",""),IF(Cases!B387="3","OA",""))</f>
        <v>OA</v>
      </c>
      <c r="C387" t="str">
        <f t="shared" ref="C387:C450" si="30">A387</f>
        <v>EBNGOA0000101386</v>
      </c>
      <c r="D387" t="str">
        <f>IF(Cases!K387="Y","2018-11-10","")</f>
        <v/>
      </c>
      <c r="E387" s="5" t="str">
        <f>IF(Cases!C387="Q","BANKKÁRTYA ELSZ",IF(OR(Cases!C387="A",Cases!C387="E",Cases!C387="B",Cases!C387="K",Cases!C387="M"),CONCATENATE(IF(B387="EB",Accounts!B$7,""),IF(B387="EL",Accounts!B$8,""),IF(AND(B387="OA",Cases!B387="3"),Accounts!B$8,""),IF(AND(B387="OA",Cases!B387="Z"),Accounts!B$7,"")),CONCATENATE(IF(B387="EB",Accounts!B$9,""),IF(B387="EL",Accounts!B$10,""),IF(AND(B387="OA",Cases!B387="3"),Accounts!B$10,""),IF(AND(B387="OA",Cases!B387="Z"),Accounts!B$9,""))))</f>
        <v>Electra számlatípus-művelettípus EUR</v>
      </c>
      <c r="F387" s="5" t="str">
        <f>IF(Cases!C387="Q","0983731042101",IF(OR(Cases!C387="A",Cases!C387="E",Cases!C387="B",Cases!C387="K",Cases!C387="M"),CONCATENATE(IF(B387="EB",Accounts!C$7,""),IF(B387="EL",Accounts!C$8,""),IF(AND(B387="OA",Cases!B387="3"),Accounts!C$8,""),IF(AND(B387="OA",Cases!B387="Z"),Accounts!C$7,"")),CONCATENATE(IF(B387="EB",Accounts!C$9,""),IF(B387="EL",Accounts!C$10,""),IF(AND(B387="OA",Cases!B387="3"),Accounts!C$10,""),IF(AND(B387="OA",Cases!B387="Z"),Accounts!C$9,""))))</f>
        <v>00021018F0119</v>
      </c>
      <c r="G387" t="s">
        <v>17</v>
      </c>
      <c r="H387" s="5" t="str">
        <f t="shared" ref="H387:H450" si="31">E387</f>
        <v>Electra számlatípus-művelettípus EUR</v>
      </c>
      <c r="I387" t="s">
        <v>18</v>
      </c>
      <c r="J387" t="str">
        <f t="shared" ref="J387:J450" si="32">A387</f>
        <v>EBNGOA0000101386</v>
      </c>
      <c r="K387" t="str">
        <f t="shared" ref="K387:K450" si="33">A387</f>
        <v>EBNGOA0000101386</v>
      </c>
      <c r="L387" s="2" t="s">
        <v>22</v>
      </c>
      <c r="M387" s="2" t="str">
        <f>IF(OR(Cases!C387="A",Cases!C387="C",Cases!C387="G",Cases!C387="J",Cases!C387="O"),"DV","DA")</f>
        <v>DV</v>
      </c>
      <c r="N387" t="s">
        <v>1207</v>
      </c>
      <c r="O387" t="str">
        <f>IF(OR(Cases!C387="A",Cases!C387="B",Cases!C387="C",Cases!C387="E",Cases!C387="F",Cases!C387="I",Cases!C387="J",Cases!C387="K",Cases!C387="L",Cases!C387="Q"),"EUR","HUF")</f>
        <v>EUR</v>
      </c>
      <c r="P387" s="5" t="str">
        <f t="shared" ref="P387:P450" si="34">IF(O387="HUF","2","1.3")</f>
        <v>1.3</v>
      </c>
      <c r="Q387" t="str">
        <f>IF(Cases!I387="Y","INTC","")</f>
        <v/>
      </c>
      <c r="R387" t="str">
        <f>IF(OR(Cases!C387="K",Cases!C387="L"),IF(M387="DA",Accounts!B$1,CONCATENATE(
IF(B387="EB",Accounts!D$1,""
),IF(B387="EL",Accounts!F$1,""
),IF(AND(B387="OA",Cases!B387="3"),Accounts!F$1,""
),IF(AND(B387="OA",Cases!B387="Z"),Accounts!D$1,""
)
)
),IF(OR(Cases!C387="B",Cases!C387="I",Cases!C387="O",Cases!C387="J",Cases!C387="H"),IF(M387="DA",Accounts!B$4,CONCATENATE(
IF(B387="EB",Accounts!D$4,""
),IF(B387="EL",Accounts!F$4,""
),IF(AND(B387="OA",Cases!B387="3"),Accounts!F$4,""
),IF(AND(B387="OA",Cases!B387="Z"),Accounts!D$4,""
)
)
),IF(OR(Cases!C387="D",Cases!C387="G",Cases!C387="O",Cases!C387="H",Cases!C387="M",AND(Cases!D387="I",Cases!C387="C"),AND(Cases!D387="I",Cases!C387="F")),IF(M387="DA",Accounts!B$3,CONCATENATE(
IF(B387="EB",Accounts!D$3,""
),IF(B387="EL",Accounts!F$3,""
),IF(AND(B387="OA",Cases!B387="3"),Accounts!F$3,""
),IF(AND(B387="OA",Cases!B387="Z"),Accounts!D$3,""
)
)
),IF(M387="DA",Accounts!B$12,CONCATENATE(
IF(B387="EB",Accounts!D$12,""
),IF(B387="EL",Accounts!F$12,""
),IF(AND(B387="OA",Cases!B387="3"),Accounts!F$12,""
),IF(AND(B387="OA",Cases!B387="Z"),Accounts!D$12,""
)
)
)
)
))</f>
        <v>Electra számlatípus Arksys</v>
      </c>
      <c r="S387" t="str">
        <f>IF(OR(Cases!C387="K",Cases!C387="L"),IF(M387="DA",Accounts!C$1,CONCATENATE(
   IF(B387="EB",Accounts!E$1,""
   ),IF(B387="EL",Accounts!G$1,""
   ),IF(AND(B387="OA",Cases!B387="3"),Accounts!G$1,""
   ),IF(AND(B387="OA",Cases!B387="Z"),Accounts!E$1,""
   )
  )
 ),IF(OR(Cases!C387="B",Cases!C387="I",Cases!C387="O",Cases!C387="J",Cases!C387="H"),IF(M387="DA",Accounts!C$4,CONCATENATE(
   IF(B387="EB",Accounts!E$4,""
   ),IF(B387="EL",Accounts!G$4,""
   ),IF(AND(B387="OA",Cases!B387="3"),Accounts!G$4,""
   ),IF(AND(B387="OA",Cases!B387="Z"),Accounts!E$4,""
   )
  )
 ),IF(OR(Cases!C387="D",Cases!C387="G",Cases!C387="O",Cases!C387="H",Cases!C387="M",AND(Cases!D387="I",Cases!C387="C"),AND(Cases!D387="I",Cases!C387="F")),IF(M387="DA",Accounts!C$3,CONCATENATE(
   IF(B387="EB",Accounts!E$3,""
   ),IF(B387="EL",Accounts!G$3,""
   ),IF(AND(B387="OA",Cases!B387="3"),Accounts!G$3,""
   ),IF(AND(B387="OA",Cases!B387="Z"),Accounts!E$3,""
   )
  )
 ),IF(M387="DA",Accounts!C$12,CONCATENATE(
   IF(B387="EB",Accounts!E$12,""
   ),IF(B387="EL",Accounts!G$12,""
   ),IF(AND(B387="OA",Cases!B387="3"),Accounts!G$12,""
   ),IF(AND(B387="OA",Cases!B387="Z"),Accounts!E$12,""
   )
  )
 )
)
))</f>
        <v>HU51104075017811100019080840</v>
      </c>
      <c r="T387" t="str">
        <f>IF(Cases!F387="SHA","SLEV",IF(Cases!F387="OUR","DEBT",IF(Cases!F387="BEN","CRED","")))</f>
        <v/>
      </c>
      <c r="U387" s="5" t="str">
        <f>IF(Cases!H387="N","Instrukciók","")</f>
        <v>Instrukciók</v>
      </c>
      <c r="V387" s="5" t="str">
        <f>IF(Cases!E387="I","URGP","")</f>
        <v/>
      </c>
      <c r="W387" t="str">
        <f>Cases!L387</f>
        <v>Közl-172 -OpenApi Vállalati-KötelezettSzla FCY-FCY Bankon belüli átvezetés-KöltsVis Nincs</v>
      </c>
    </row>
    <row r="388" spans="1:23" x14ac:dyDescent="0.3">
      <c r="A388" t="str">
        <f>CONCATENATE(IF(B388="EB",CONCATENATE(IF(Cases!B388&lt;&gt;"7","EBNG","EBNL"),TEXT(Refszámok!$B$1+ROW()-2,"000000000000")),""),IF(B388="EL",CONCATENATE("E",TEXT(Refszámok!$B$2+ROW()-2,"0000000000"),"00001"),""),IF(B388="OA",CONCATENATE("EBNGOA",TEXT(Refszámok!$B$3+ROW()-2,"0000000000")),""))</f>
        <v>EBNGOA0000101387</v>
      </c>
      <c r="B388" t="str">
        <f>CONCATENATE(IF(Cases!B388="E","EL",""),IF(Cases!B388="B","EB",""),IF(Cases!B388="Q","EB",""),IF(Cases!B388="7","EB",""),IF(Cases!B388="Z","OA",""),IF(Cases!B388="3","OA",""))</f>
        <v>OA</v>
      </c>
      <c r="C388" t="str">
        <f t="shared" si="30"/>
        <v>EBNGOA0000101387</v>
      </c>
      <c r="D388" t="str">
        <f>IF(Cases!K388="Y","2018-11-10","")</f>
        <v/>
      </c>
      <c r="E388" s="5" t="str">
        <f>IF(Cases!C388="Q","BANKKÁRTYA ELSZ",IF(OR(Cases!C388="A",Cases!C388="E",Cases!C388="B",Cases!C388="K",Cases!C388="M"),CONCATENATE(IF(B388="EB",Accounts!B$7,""),IF(B388="EL",Accounts!B$8,""),IF(AND(B388="OA",Cases!B388="3"),Accounts!B$8,""),IF(AND(B388="OA",Cases!B388="Z"),Accounts!B$7,"")),CONCATENATE(IF(B388="EB",Accounts!B$9,""),IF(B388="EL",Accounts!B$10,""),IF(AND(B388="OA",Cases!B388="3"),Accounts!B$10,""),IF(AND(B388="OA",Cases!B388="Z"),Accounts!B$9,""))))</f>
        <v>Electra számlatípus-művelettípus EUR</v>
      </c>
      <c r="F388" s="5" t="str">
        <f>IF(Cases!C388="Q","0983731042101",IF(OR(Cases!C388="A",Cases!C388="E",Cases!C388="B",Cases!C388="K",Cases!C388="M"),CONCATENATE(IF(B388="EB",Accounts!C$7,""),IF(B388="EL",Accounts!C$8,""),IF(AND(B388="OA",Cases!B388="3"),Accounts!C$8,""),IF(AND(B388="OA",Cases!B388="Z"),Accounts!C$7,"")),CONCATENATE(IF(B388="EB",Accounts!C$9,""),IF(B388="EL",Accounts!C$10,""),IF(AND(B388="OA",Cases!B388="3"),Accounts!C$10,""),IF(AND(B388="OA",Cases!B388="Z"),Accounts!C$9,""))))</f>
        <v>00021018F0119</v>
      </c>
      <c r="G388" t="s">
        <v>17</v>
      </c>
      <c r="H388" s="5" t="str">
        <f t="shared" si="31"/>
        <v>Electra számlatípus-művelettípus EUR</v>
      </c>
      <c r="I388" t="s">
        <v>18</v>
      </c>
      <c r="J388" t="str">
        <f t="shared" si="32"/>
        <v>EBNGOA0000101387</v>
      </c>
      <c r="K388" t="str">
        <f t="shared" si="33"/>
        <v>EBNGOA0000101387</v>
      </c>
      <c r="L388" s="2" t="s">
        <v>22</v>
      </c>
      <c r="M388" s="2" t="str">
        <f>IF(OR(Cases!C388="A",Cases!C388="C",Cases!C388="G",Cases!C388="J",Cases!C388="O"),"DV","DA")</f>
        <v>DA</v>
      </c>
      <c r="N388" t="s">
        <v>1207</v>
      </c>
      <c r="O388" t="str">
        <f>IF(OR(Cases!C388="A",Cases!C388="B",Cases!C388="C",Cases!C388="E",Cases!C388="F",Cases!C388="I",Cases!C388="J",Cases!C388="K",Cases!C388="L",Cases!C388="Q"),"EUR","HUF")</f>
        <v>EUR</v>
      </c>
      <c r="P388" s="5" t="str">
        <f t="shared" si="34"/>
        <v>1.3</v>
      </c>
      <c r="Q388" t="str">
        <f>IF(Cases!I388="Y","INTC","")</f>
        <v/>
      </c>
      <c r="R388" t="str">
        <f>IF(OR(Cases!C388="K",Cases!C388="L"),IF(M388="DA",Accounts!B$1,CONCATENATE(
IF(B388="EB",Accounts!D$1,""
),IF(B388="EL",Accounts!F$1,""
),IF(AND(B388="OA",Cases!B388="3"),Accounts!F$1,""
),IF(AND(B388="OA",Cases!B388="Z"),Accounts!D$1,""
)
)
),IF(OR(Cases!C388="B",Cases!C388="I",Cases!C388="O",Cases!C388="J",Cases!C388="H"),IF(M388="DA",Accounts!B$4,CONCATENATE(
IF(B388="EB",Accounts!D$4,""
),IF(B388="EL",Accounts!F$4,""
),IF(AND(B388="OA",Cases!B388="3"),Accounts!F$4,""
),IF(AND(B388="OA",Cases!B388="Z"),Accounts!D$4,""
)
)
),IF(OR(Cases!C388="D",Cases!C388="G",Cases!C388="O",Cases!C388="H",Cases!C388="M",AND(Cases!D388="I",Cases!C388="C"),AND(Cases!D388="I",Cases!C388="F")),IF(M388="DA",Accounts!B$3,CONCATENATE(
IF(B388="EB",Accounts!D$3,""
),IF(B388="EL",Accounts!F$3,""
),IF(AND(B388="OA",Cases!B388="3"),Accounts!F$3,""
),IF(AND(B388="OA",Cases!B388="Z"),Accounts!D$3,""
)
)
),IF(M388="DA",Accounts!B$12,CONCATENATE(
IF(B388="EB",Accounts!D$12,""
),IF(B388="EL",Accounts!F$12,""
),IF(AND(B388="OA",Cases!B388="3"),Accounts!F$12,""
),IF(AND(B388="OA",Cases!B388="Z"),Accounts!D$12,""
)
)
)
)
))</f>
        <v>UPC Magyarország</v>
      </c>
      <c r="S388" t="str">
        <f>IF(OR(Cases!C388="K",Cases!C388="L"),IF(M388="DA",Accounts!C$1,CONCATENATE(
   IF(B388="EB",Accounts!E$1,""
   ),IF(B388="EL",Accounts!G$1,""
   ),IF(AND(B388="OA",Cases!B388="3"),Accounts!G$1,""
   ),IF(AND(B388="OA",Cases!B388="Z"),Accounts!E$1,""
   )
  )
 ),IF(OR(Cases!C388="B",Cases!C388="I",Cases!C388="O",Cases!C388="J",Cases!C388="H"),IF(M388="DA",Accounts!C$4,CONCATENATE(
   IF(B388="EB",Accounts!E$4,""
   ),IF(B388="EL",Accounts!G$4,""
   ),IF(AND(B388="OA",Cases!B388="3"),Accounts!G$4,""
   ),IF(AND(B388="OA",Cases!B388="Z"),Accounts!E$4,""
   )
  )
 ),IF(OR(Cases!C388="D",Cases!C388="G",Cases!C388="O",Cases!C388="H",Cases!C388="M",AND(Cases!D388="I",Cases!C388="C"),AND(Cases!D388="I",Cases!C388="F")),IF(M388="DA",Accounts!C$3,CONCATENATE(
   IF(B388="EB",Accounts!E$3,""
   ),IF(B388="EL",Accounts!G$3,""
   ),IF(AND(B388="OA",Cases!B388="3"),Accounts!G$3,""
   ),IF(AND(B388="OA",Cases!B388="Z"),Accounts!E$3,""
   )
  )
 ),IF(M388="DA",Accounts!C$12,CONCATENATE(
   IF(B388="EB",Accounts!E$12,""
   ),IF(B388="EL",Accounts!G$12,""
   ),IF(AND(B388="OA",Cases!B388="3"),Accounts!G$12,""
   ),IF(AND(B388="OA",Cases!B388="Z"),Accounts!E$12,""
   )
  )
 )
)
))</f>
        <v>HU78104100220021994330000100</v>
      </c>
      <c r="T388" t="str">
        <f>IF(Cases!F388="SHA","SLEV",IF(Cases!F388="OUR","DEBT",IF(Cases!F388="BEN","CRED","")))</f>
        <v/>
      </c>
      <c r="U388" s="5" t="str">
        <f>IF(Cases!H388="N","Instrukciók","")</f>
        <v>Instrukciók</v>
      </c>
      <c r="V388" s="5" t="str">
        <f>IF(Cases!E388="I","URGP","")</f>
        <v/>
      </c>
      <c r="W388" t="str">
        <f>Cases!L388</f>
        <v>Közl-173 -OpenApi Vállalati-KötelezettSzla FCY-FCY-Bankon belüli átutalás-KöltsVis Nincs</v>
      </c>
    </row>
    <row r="389" spans="1:23" x14ac:dyDescent="0.3">
      <c r="A389" t="str">
        <f>CONCATENATE(IF(B389="EB",CONCATENATE(IF(Cases!B389&lt;&gt;"7","EBNG","EBNL"),TEXT(Refszámok!$B$1+ROW()-2,"000000000000")),""),IF(B389="EL",CONCATENATE("E",TEXT(Refszámok!$B$2+ROW()-2,"0000000000"),"00001"),""),IF(B389="OA",CONCATENATE("EBNGOA",TEXT(Refszámok!$B$3+ROW()-2,"0000000000")),""))</f>
        <v>EBNGOA0000101388</v>
      </c>
      <c r="B389" t="str">
        <f>CONCATENATE(IF(Cases!B389="E","EL",""),IF(Cases!B389="B","EB",""),IF(Cases!B389="Q","EB",""),IF(Cases!B389="7","EB",""),IF(Cases!B389="Z","OA",""),IF(Cases!B389="3","OA",""))</f>
        <v>OA</v>
      </c>
      <c r="C389" t="str">
        <f t="shared" si="30"/>
        <v>EBNGOA0000101388</v>
      </c>
      <c r="D389" t="str">
        <f>IF(Cases!K389="Y","2018-11-10","")</f>
        <v/>
      </c>
      <c r="E389" s="5" t="str">
        <f>IF(Cases!C389="Q","BANKKÁRTYA ELSZ",IF(OR(Cases!C389="A",Cases!C389="E",Cases!C389="B",Cases!C389="K",Cases!C389="M"),CONCATENATE(IF(B389="EB",Accounts!B$7,""),IF(B389="EL",Accounts!B$8,""),IF(AND(B389="OA",Cases!B389="3"),Accounts!B$8,""),IF(AND(B389="OA",Cases!B389="Z"),Accounts!B$7,"")),CONCATENATE(IF(B389="EB",Accounts!B$9,""),IF(B389="EL",Accounts!B$10,""),IF(AND(B389="OA",Cases!B389="3"),Accounts!B$10,""),IF(AND(B389="OA",Cases!B389="Z"),Accounts!B$9,""))))</f>
        <v>Electra számlatípus-művelettípus EUR</v>
      </c>
      <c r="F389" s="5" t="str">
        <f>IF(Cases!C389="Q","0983731042101",IF(OR(Cases!C389="A",Cases!C389="E",Cases!C389="B",Cases!C389="K",Cases!C389="M"),CONCATENATE(IF(B389="EB",Accounts!C$7,""),IF(B389="EL",Accounts!C$8,""),IF(AND(B389="OA",Cases!B389="3"),Accounts!C$8,""),IF(AND(B389="OA",Cases!B389="Z"),Accounts!C$7,"")),CONCATENATE(IF(B389="EB",Accounts!C$9,""),IF(B389="EL",Accounts!C$10,""),IF(AND(B389="OA",Cases!B389="3"),Accounts!C$10,""),IF(AND(B389="OA",Cases!B389="Z"),Accounts!C$9,""))))</f>
        <v>00021018F0119</v>
      </c>
      <c r="G389" t="s">
        <v>17</v>
      </c>
      <c r="H389" s="5" t="str">
        <f t="shared" si="31"/>
        <v>Electra számlatípus-művelettípus EUR</v>
      </c>
      <c r="I389" t="s">
        <v>18</v>
      </c>
      <c r="J389" t="str">
        <f t="shared" si="32"/>
        <v>EBNGOA0000101388</v>
      </c>
      <c r="K389" t="str">
        <f t="shared" si="33"/>
        <v>EBNGOA0000101388</v>
      </c>
      <c r="L389" s="2" t="s">
        <v>22</v>
      </c>
      <c r="M389" s="2" t="str">
        <f>IF(OR(Cases!C389="A",Cases!C389="C",Cases!C389="G",Cases!C389="J",Cases!C389="O"),"DV","DA")</f>
        <v>DA</v>
      </c>
      <c r="N389" t="s">
        <v>1207</v>
      </c>
      <c r="O389" t="str">
        <f>IF(OR(Cases!C389="A",Cases!C389="B",Cases!C389="C",Cases!C389="E",Cases!C389="F",Cases!C389="I",Cases!C389="J",Cases!C389="K",Cases!C389="L",Cases!C389="Q"),"EUR","HUF")</f>
        <v>HUF</v>
      </c>
      <c r="P389" s="5" t="str">
        <f t="shared" si="34"/>
        <v>2</v>
      </c>
      <c r="Q389" t="str">
        <f>IF(Cases!I389="Y","INTC","")</f>
        <v/>
      </c>
      <c r="R389" t="str">
        <f>IF(OR(Cases!C389="K",Cases!C389="L"),IF(M389="DA",Accounts!B$1,CONCATENATE(
IF(B389="EB",Accounts!D$1,""
),IF(B389="EL",Accounts!F$1,""
),IF(AND(B389="OA",Cases!B389="3"),Accounts!F$1,""
),IF(AND(B389="OA",Cases!B389="Z"),Accounts!D$1,""
)
)
),IF(OR(Cases!C389="B",Cases!C389="I",Cases!C389="O",Cases!C389="J",Cases!C389="H"),IF(M389="DA",Accounts!B$4,CONCATENATE(
IF(B389="EB",Accounts!D$4,""
),IF(B389="EL",Accounts!F$4,""
),IF(AND(B389="OA",Cases!B389="3"),Accounts!F$4,""
),IF(AND(B389="OA",Cases!B389="Z"),Accounts!D$4,""
)
)
),IF(OR(Cases!C389="D",Cases!C389="G",Cases!C389="O",Cases!C389="H",Cases!C389="M",AND(Cases!D389="I",Cases!C389="C"),AND(Cases!D389="I",Cases!C389="F")),IF(M389="DA",Accounts!B$3,CONCATENATE(
IF(B389="EB",Accounts!D$3,""
),IF(B389="EL",Accounts!F$3,""
),IF(AND(B389="OA",Cases!B389="3"),Accounts!F$3,""
),IF(AND(B389="OA",Cases!B389="Z"),Accounts!D$3,""
)
)
),IF(M389="DA",Accounts!B$12,CONCATENATE(
IF(B389="EB",Accounts!D$12,""
),IF(B389="EL",Accounts!F$12,""
),IF(AND(B389="OA",Cases!B389="3"),Accounts!F$12,""
),IF(AND(B389="OA",Cases!B389="Z"),Accounts!D$12,""
)
)
)
)
))</f>
        <v>UPC Magyarország</v>
      </c>
      <c r="S389" t="str">
        <f>IF(OR(Cases!C389="K",Cases!C389="L"),IF(M389="DA",Accounts!C$1,CONCATENATE(
   IF(B389="EB",Accounts!E$1,""
   ),IF(B389="EL",Accounts!G$1,""
   ),IF(AND(B389="OA",Cases!B389="3"),Accounts!G$1,""
   ),IF(AND(B389="OA",Cases!B389="Z"),Accounts!E$1,""
   )
  )
 ),IF(OR(Cases!C389="B",Cases!C389="I",Cases!C389="O",Cases!C389="J",Cases!C389="H"),IF(M389="DA",Accounts!C$4,CONCATENATE(
   IF(B389="EB",Accounts!E$4,""
   ),IF(B389="EL",Accounts!G$4,""
   ),IF(AND(B389="OA",Cases!B389="3"),Accounts!G$4,""
   ),IF(AND(B389="OA",Cases!B389="Z"),Accounts!E$4,""
   )
  )
 ),IF(OR(Cases!C389="D",Cases!C389="G",Cases!C389="O",Cases!C389="H",Cases!C389="M",AND(Cases!D389="I",Cases!C389="C"),AND(Cases!D389="I",Cases!C389="F")),IF(M389="DA",Accounts!C$3,CONCATENATE(
   IF(B389="EB",Accounts!E$3,""
   ),IF(B389="EL",Accounts!G$3,""
   ),IF(AND(B389="OA",Cases!B389="3"),Accounts!G$3,""
   ),IF(AND(B389="OA",Cases!B389="Z"),Accounts!E$3,""
   )
  )
 ),IF(M389="DA",Accounts!C$12,CONCATENATE(
   IF(B389="EB",Accounts!E$12,""
   ),IF(B389="EL",Accounts!G$12,""
   ),IF(AND(B389="OA",Cases!B389="3"),Accounts!G$12,""
   ),IF(AND(B389="OA",Cases!B389="Z"),Accounts!E$12,""
   )
  )
 )
)
))</f>
        <v>HU78104100220021994330000100</v>
      </c>
      <c r="T389" t="str">
        <f>IF(Cases!F389="SHA","SLEV",IF(Cases!F389="OUR","DEBT",IF(Cases!F389="BEN","CRED","")))</f>
        <v/>
      </c>
      <c r="U389" s="5" t="str">
        <f>IF(Cases!H389="N","Instrukciók","")</f>
        <v>Instrukciók</v>
      </c>
      <c r="V389" s="5" t="str">
        <f>IF(Cases!E389="I","URGP","")</f>
        <v>URGP</v>
      </c>
      <c r="W389" t="str">
        <f>Cases!L389</f>
        <v>Közl-212 -Forint konverziós-OpenApi Vállalati-KötelezettSzla FCY-HUF-Bankon belüli átutalás-Konverziós-Sürgős/AzonKonv-KöltsVis Nincs</v>
      </c>
    </row>
    <row r="390" spans="1:23" x14ac:dyDescent="0.3">
      <c r="A390" t="str">
        <f>CONCATENATE(IF(B390="EB",CONCATENATE(IF(Cases!B390&lt;&gt;"7","EBNG","EBNL"),TEXT(Refszámok!$B$1+ROW()-2,"000000000000")),""),IF(B390="EL",CONCATENATE("E",TEXT(Refszámok!$B$2+ROW()-2,"0000000000"),"00001"),""),IF(B390="OA",CONCATENATE("EBNGOA",TEXT(Refszámok!$B$3+ROW()-2,"0000000000")),""))</f>
        <v>EBNGOA0000101389</v>
      </c>
      <c r="B390" t="str">
        <f>CONCATENATE(IF(Cases!B390="E","EL",""),IF(Cases!B390="B","EB",""),IF(Cases!B390="Q","EB",""),IF(Cases!B390="7","EB",""),IF(Cases!B390="Z","OA",""),IF(Cases!B390="3","OA",""))</f>
        <v>OA</v>
      </c>
      <c r="C390" t="str">
        <f t="shared" si="30"/>
        <v>EBNGOA0000101389</v>
      </c>
      <c r="D390" t="str">
        <f>IF(Cases!K390="Y","2018-11-10","")</f>
        <v/>
      </c>
      <c r="E390" s="5" t="str">
        <f>IF(Cases!C390="Q","BANKKÁRTYA ELSZ",IF(OR(Cases!C390="A",Cases!C390="E",Cases!C390="B",Cases!C390="K",Cases!C390="M"),CONCATENATE(IF(B390="EB",Accounts!B$7,""),IF(B390="EL",Accounts!B$8,""),IF(AND(B390="OA",Cases!B390="3"),Accounts!B$8,""),IF(AND(B390="OA",Cases!B390="Z"),Accounts!B$7,"")),CONCATENATE(IF(B390="EB",Accounts!B$9,""),IF(B390="EL",Accounts!B$10,""),IF(AND(B390="OA",Cases!B390="3"),Accounts!B$10,""),IF(AND(B390="OA",Cases!B390="Z"),Accounts!B$9,""))))</f>
        <v>Electra számlatípus-művelettípus EUR</v>
      </c>
      <c r="F390" s="5" t="str">
        <f>IF(Cases!C390="Q","0983731042101",IF(OR(Cases!C390="A",Cases!C390="E",Cases!C390="B",Cases!C390="K",Cases!C390="M"),CONCATENATE(IF(B390="EB",Accounts!C$7,""),IF(B390="EL",Accounts!C$8,""),IF(AND(B390="OA",Cases!B390="3"),Accounts!C$8,""),IF(AND(B390="OA",Cases!B390="Z"),Accounts!C$7,"")),CONCATENATE(IF(B390="EB",Accounts!C$9,""),IF(B390="EL",Accounts!C$10,""),IF(AND(B390="OA",Cases!B390="3"),Accounts!C$10,""),IF(AND(B390="OA",Cases!B390="Z"),Accounts!C$9,""))))</f>
        <v>00021018F0119</v>
      </c>
      <c r="G390" t="s">
        <v>17</v>
      </c>
      <c r="H390" s="5" t="str">
        <f t="shared" si="31"/>
        <v>Electra számlatípus-művelettípus EUR</v>
      </c>
      <c r="I390" t="s">
        <v>18</v>
      </c>
      <c r="J390" t="str">
        <f t="shared" si="32"/>
        <v>EBNGOA0000101389</v>
      </c>
      <c r="K390" t="str">
        <f t="shared" si="33"/>
        <v>EBNGOA0000101389</v>
      </c>
      <c r="L390" s="2" t="s">
        <v>22</v>
      </c>
      <c r="M390" s="2" t="str">
        <f>IF(OR(Cases!C390="A",Cases!C390="C",Cases!C390="G",Cases!C390="J",Cases!C390="O"),"DV","DA")</f>
        <v>DA</v>
      </c>
      <c r="N390" t="s">
        <v>1207</v>
      </c>
      <c r="O390" t="str">
        <f>IF(OR(Cases!C390="A",Cases!C390="B",Cases!C390="C",Cases!C390="E",Cases!C390="F",Cases!C390="I",Cases!C390="J",Cases!C390="K",Cases!C390="L",Cases!C390="Q"),"EUR","HUF")</f>
        <v>HUF</v>
      </c>
      <c r="P390" s="5" t="str">
        <f t="shared" si="34"/>
        <v>2</v>
      </c>
      <c r="Q390" t="str">
        <f>IF(Cases!I390="Y","INTC","")</f>
        <v/>
      </c>
      <c r="R390" t="str">
        <f>IF(OR(Cases!C390="K",Cases!C390="L"),IF(M390="DA",Accounts!B$1,CONCATENATE(
IF(B390="EB",Accounts!D$1,""
),IF(B390="EL",Accounts!F$1,""
),IF(AND(B390="OA",Cases!B390="3"),Accounts!F$1,""
),IF(AND(B390="OA",Cases!B390="Z"),Accounts!D$1,""
)
)
),IF(OR(Cases!C390="B",Cases!C390="I",Cases!C390="O",Cases!C390="J",Cases!C390="H"),IF(M390="DA",Accounts!B$4,CONCATENATE(
IF(B390="EB",Accounts!D$4,""
),IF(B390="EL",Accounts!F$4,""
),IF(AND(B390="OA",Cases!B390="3"),Accounts!F$4,""
),IF(AND(B390="OA",Cases!B390="Z"),Accounts!D$4,""
)
)
),IF(OR(Cases!C390="D",Cases!C390="G",Cases!C390="O",Cases!C390="H",Cases!C390="M",AND(Cases!D390="I",Cases!C390="C"),AND(Cases!D390="I",Cases!C390="F")),IF(M390="DA",Accounts!B$3,CONCATENATE(
IF(B390="EB",Accounts!D$3,""
),IF(B390="EL",Accounts!F$3,""
),IF(AND(B390="OA",Cases!B390="3"),Accounts!F$3,""
),IF(AND(B390="OA",Cases!B390="Z"),Accounts!D$3,""
)
)
),IF(M390="DA",Accounts!B$12,CONCATENATE(
IF(B390="EB",Accounts!D$12,""
),IF(B390="EL",Accounts!F$12,""
),IF(AND(B390="OA",Cases!B390="3"),Accounts!F$12,""
),IF(AND(B390="OA",Cases!B390="Z"),Accounts!D$12,""
)
)
)
)
))</f>
        <v>UPC Magyarország</v>
      </c>
      <c r="S390" t="str">
        <f>IF(OR(Cases!C390="K",Cases!C390="L"),IF(M390="DA",Accounts!C$1,CONCATENATE(
   IF(B390="EB",Accounts!E$1,""
   ),IF(B390="EL",Accounts!G$1,""
   ),IF(AND(B390="OA",Cases!B390="3"),Accounts!G$1,""
   ),IF(AND(B390="OA",Cases!B390="Z"),Accounts!E$1,""
   )
  )
 ),IF(OR(Cases!C390="B",Cases!C390="I",Cases!C390="O",Cases!C390="J",Cases!C390="H"),IF(M390="DA",Accounts!C$4,CONCATENATE(
   IF(B390="EB",Accounts!E$4,""
   ),IF(B390="EL",Accounts!G$4,""
   ),IF(AND(B390="OA",Cases!B390="3"),Accounts!G$4,""
   ),IF(AND(B390="OA",Cases!B390="Z"),Accounts!E$4,""
   )
  )
 ),IF(OR(Cases!C390="D",Cases!C390="G",Cases!C390="O",Cases!C390="H",Cases!C390="M",AND(Cases!D390="I",Cases!C390="C"),AND(Cases!D390="I",Cases!C390="F")),IF(M390="DA",Accounts!C$3,CONCATENATE(
   IF(B390="EB",Accounts!E$3,""
   ),IF(B390="EL",Accounts!G$3,""
   ),IF(AND(B390="OA",Cases!B390="3"),Accounts!G$3,""
   ),IF(AND(B390="OA",Cases!B390="Z"),Accounts!E$3,""
   )
  )
 ),IF(M390="DA",Accounts!C$12,CONCATENATE(
   IF(B390="EB",Accounts!E$12,""
   ),IF(B390="EL",Accounts!G$12,""
   ),IF(AND(B390="OA",Cases!B390="3"),Accounts!G$12,""
   ),IF(AND(B390="OA",Cases!B390="Z"),Accounts!E$12,""
   )
  )
 )
)
))</f>
        <v>HU78104100220021994330000100</v>
      </c>
      <c r="T390" t="str">
        <f>IF(Cases!F390="SHA","SLEV",IF(Cases!F390="OUR","DEBT",IF(Cases!F390="BEN","CRED","")))</f>
        <v/>
      </c>
      <c r="U390" s="5" t="str">
        <f>IF(Cases!H390="N","Instrukciók","")</f>
        <v>Instrukciók</v>
      </c>
      <c r="V390" s="5" t="str">
        <f>IF(Cases!E390="I","URGP","")</f>
        <v/>
      </c>
      <c r="W390" t="str">
        <f>Cases!L390</f>
        <v>Közl-212 -Forint konverziós-OpenApi Vállalati-KötelezettSzla FCY-HUF-Bankon belüli átutalás-Konverziós-KöltsVis Nincs</v>
      </c>
    </row>
    <row r="391" spans="1:23" x14ac:dyDescent="0.3">
      <c r="A391" t="str">
        <f>CONCATENATE(IF(B391="EB",CONCATENATE(IF(Cases!B391&lt;&gt;"7","EBNG","EBNL"),TEXT(Refszámok!$B$1+ROW()-2,"000000000000")),""),IF(B391="EL",CONCATENATE("E",TEXT(Refszámok!$B$2+ROW()-2,"0000000000"),"00001"),""),IF(B391="OA",CONCATENATE("EBNGOA",TEXT(Refszámok!$B$3+ROW()-2,"0000000000")),""))</f>
        <v>EBNGOA0000101390</v>
      </c>
      <c r="B391" t="str">
        <f>CONCATENATE(IF(Cases!B391="E","EL",""),IF(Cases!B391="B","EB",""),IF(Cases!B391="Q","EB",""),IF(Cases!B391="7","EB",""),IF(Cases!B391="Z","OA",""),IF(Cases!B391="3","OA",""))</f>
        <v>OA</v>
      </c>
      <c r="C391" t="str">
        <f t="shared" si="30"/>
        <v>EBNGOA0000101390</v>
      </c>
      <c r="D391" t="str">
        <f>IF(Cases!K391="Y","2018-11-10","")</f>
        <v/>
      </c>
      <c r="E391" s="5" t="str">
        <f>IF(Cases!C391="Q","BANKKÁRTYA ELSZ",IF(OR(Cases!C391="A",Cases!C391="E",Cases!C391="B",Cases!C391="K",Cases!C391="M"),CONCATENATE(IF(B391="EB",Accounts!B$7,""),IF(B391="EL",Accounts!B$8,""),IF(AND(B391="OA",Cases!B391="3"),Accounts!B$8,""),IF(AND(B391="OA",Cases!B391="Z"),Accounts!B$7,"")),CONCATENATE(IF(B391="EB",Accounts!B$9,""),IF(B391="EL",Accounts!B$10,""),IF(AND(B391="OA",Cases!B391="3"),Accounts!B$10,""),IF(AND(B391="OA",Cases!B391="Z"),Accounts!B$9,""))))</f>
        <v>Electra számlatípus-művelettípus EUR</v>
      </c>
      <c r="F391" s="5" t="str">
        <f>IF(Cases!C391="Q","0983731042101",IF(OR(Cases!C391="A",Cases!C391="E",Cases!C391="B",Cases!C391="K",Cases!C391="M"),CONCATENATE(IF(B391="EB",Accounts!C$7,""),IF(B391="EL",Accounts!C$8,""),IF(AND(B391="OA",Cases!B391="3"),Accounts!C$8,""),IF(AND(B391="OA",Cases!B391="Z"),Accounts!C$7,"")),CONCATENATE(IF(B391="EB",Accounts!C$9,""),IF(B391="EL",Accounts!C$10,""),IF(AND(B391="OA",Cases!B391="3"),Accounts!C$10,""),IF(AND(B391="OA",Cases!B391="Z"),Accounts!C$9,""))))</f>
        <v>00021018F0119</v>
      </c>
      <c r="G391" t="s">
        <v>17</v>
      </c>
      <c r="H391" s="5" t="str">
        <f t="shared" si="31"/>
        <v>Electra számlatípus-művelettípus EUR</v>
      </c>
      <c r="I391" t="s">
        <v>18</v>
      </c>
      <c r="J391" t="str">
        <f t="shared" si="32"/>
        <v>EBNGOA0000101390</v>
      </c>
      <c r="K391" t="str">
        <f t="shared" si="33"/>
        <v>EBNGOA0000101390</v>
      </c>
      <c r="L391" s="2" t="s">
        <v>22</v>
      </c>
      <c r="M391" s="2" t="str">
        <f>IF(OR(Cases!C391="A",Cases!C391="C",Cases!C391="G",Cases!C391="J",Cases!C391="O"),"DV","DA")</f>
        <v>DV</v>
      </c>
      <c r="N391" t="s">
        <v>1207</v>
      </c>
      <c r="O391" t="str">
        <f>IF(OR(Cases!C391="A",Cases!C391="B",Cases!C391="C",Cases!C391="E",Cases!C391="F",Cases!C391="I",Cases!C391="J",Cases!C391="K",Cases!C391="L",Cases!C391="Q"),"EUR","HUF")</f>
        <v>HUF</v>
      </c>
      <c r="P391" s="5" t="str">
        <f t="shared" si="34"/>
        <v>2</v>
      </c>
      <c r="Q391" t="str">
        <f>IF(Cases!I391="Y","INTC","")</f>
        <v/>
      </c>
      <c r="R391" t="str">
        <f>IF(OR(Cases!C391="K",Cases!C391="L"),IF(M391="DA",Accounts!B$1,CONCATENATE(
IF(B391="EB",Accounts!D$1,""
),IF(B391="EL",Accounts!F$1,""
),IF(AND(B391="OA",Cases!B391="3"),Accounts!F$1,""
),IF(AND(B391="OA",Cases!B391="Z"),Accounts!D$1,""
)
)
),IF(OR(Cases!C391="B",Cases!C391="I",Cases!C391="O",Cases!C391="J",Cases!C391="H"),IF(M391="DA",Accounts!B$4,CONCATENATE(
IF(B391="EB",Accounts!D$4,""
),IF(B391="EL",Accounts!F$4,""
),IF(AND(B391="OA",Cases!B391="3"),Accounts!F$4,""
),IF(AND(B391="OA",Cases!B391="Z"),Accounts!D$4,""
)
)
),IF(OR(Cases!C391="D",Cases!C391="G",Cases!C391="O",Cases!C391="H",Cases!C391="M",AND(Cases!D391="I",Cases!C391="C"),AND(Cases!D391="I",Cases!C391="F")),IF(M391="DA",Accounts!B$3,CONCATENATE(
IF(B391="EB",Accounts!D$3,""
),IF(B391="EL",Accounts!F$3,""
),IF(AND(B391="OA",Cases!B391="3"),Accounts!F$3,""
),IF(AND(B391="OA",Cases!B391="Z"),Accounts!D$3,""
)
)
),IF(M391="DA",Accounts!B$12,CONCATENATE(
IF(B391="EB",Accounts!D$12,""
),IF(B391="EL",Accounts!F$12,""
),IF(AND(B391="OA",Cases!B391="3"),Accounts!F$12,""
),IF(AND(B391="OA",Cases!B391="Z"),Accounts!D$12,""
)
)
)
)
))</f>
        <v>Electra számlatípus Arksys</v>
      </c>
      <c r="S391" t="str">
        <f>IF(OR(Cases!C391="K",Cases!C391="L"),IF(M391="DA",Accounts!C$1,CONCATENATE(
   IF(B391="EB",Accounts!E$1,""
   ),IF(B391="EL",Accounts!G$1,""
   ),IF(AND(B391="OA",Cases!B391="3"),Accounts!G$1,""
   ),IF(AND(B391="OA",Cases!B391="Z"),Accounts!E$1,""
   )
  )
 ),IF(OR(Cases!C391="B",Cases!C391="I",Cases!C391="O",Cases!C391="J",Cases!C391="H"),IF(M391="DA",Accounts!C$4,CONCATENATE(
   IF(B391="EB",Accounts!E$4,""
   ),IF(B391="EL",Accounts!G$4,""
   ),IF(AND(B391="OA",Cases!B391="3"),Accounts!G$4,""
   ),IF(AND(B391="OA",Cases!B391="Z"),Accounts!E$4,""
   )
  )
 ),IF(OR(Cases!C391="D",Cases!C391="G",Cases!C391="O",Cases!C391="H",Cases!C391="M",AND(Cases!D391="I",Cases!C391="C"),AND(Cases!D391="I",Cases!C391="F")),IF(M391="DA",Accounts!C$3,CONCATENATE(
   IF(B391="EB",Accounts!E$3,""
   ),IF(B391="EL",Accounts!G$3,""
   ),IF(AND(B391="OA",Cases!B391="3"),Accounts!G$3,""
   ),IF(AND(B391="OA",Cases!B391="Z"),Accounts!E$3,""
   )
  )
 ),IF(M391="DA",Accounts!C$12,CONCATENATE(
   IF(B391="EB",Accounts!E$12,""
   ),IF(B391="EL",Accounts!G$12,""
   ),IF(AND(B391="OA",Cases!B391="3"),Accounts!G$12,""
   ),IF(AND(B391="OA",Cases!B391="Z"),Accounts!E$12,""
   )
  )
 )
)
))</f>
        <v>HU51104075017811100019080840</v>
      </c>
      <c r="T391" t="str">
        <f>IF(Cases!F391="SHA","SLEV",IF(Cases!F391="OUR","DEBT",IF(Cases!F391="BEN","CRED","")))</f>
        <v/>
      </c>
      <c r="U391" s="5" t="str">
        <f>IF(Cases!H391="N","Instrukciók","")</f>
        <v>Instrukciók</v>
      </c>
      <c r="V391" s="5" t="str">
        <f>IF(Cases!E391="I","URGP","")</f>
        <v>URGP</v>
      </c>
      <c r="W391" t="str">
        <f>Cases!L391</f>
        <v>Közl-224 -Forint konverziós-OpenApi Vállalati-KötelezettSzla FCY-HUF-Bankon belüli átvezetés-Konverziós-Sürgős/AzonKonv-KöltsVis Nincs</v>
      </c>
    </row>
    <row r="392" spans="1:23" x14ac:dyDescent="0.3">
      <c r="A392" t="str">
        <f>CONCATENATE(IF(B392="EB",CONCATENATE(IF(Cases!B392&lt;&gt;"7","EBNG","EBNL"),TEXT(Refszámok!$B$1+ROW()-2,"000000000000")),""),IF(B392="EL",CONCATENATE("E",TEXT(Refszámok!$B$2+ROW()-2,"0000000000"),"00001"),""),IF(B392="OA",CONCATENATE("EBNGOA",TEXT(Refszámok!$B$3+ROW()-2,"0000000000")),""))</f>
        <v>EBNGOA0000101391</v>
      </c>
      <c r="B392" t="str">
        <f>CONCATENATE(IF(Cases!B392="E","EL",""),IF(Cases!B392="B","EB",""),IF(Cases!B392="Q","EB",""),IF(Cases!B392="7","EB",""),IF(Cases!B392="Z","OA",""),IF(Cases!B392="3","OA",""))</f>
        <v>OA</v>
      </c>
      <c r="C392" t="str">
        <f t="shared" si="30"/>
        <v>EBNGOA0000101391</v>
      </c>
      <c r="D392" t="str">
        <f>IF(Cases!K392="Y","2018-11-10","")</f>
        <v/>
      </c>
      <c r="E392" s="5" t="str">
        <f>IF(Cases!C392="Q","BANKKÁRTYA ELSZ",IF(OR(Cases!C392="A",Cases!C392="E",Cases!C392="B",Cases!C392="K",Cases!C392="M"),CONCATENATE(IF(B392="EB",Accounts!B$7,""),IF(B392="EL",Accounts!B$8,""),IF(AND(B392="OA",Cases!B392="3"),Accounts!B$8,""),IF(AND(B392="OA",Cases!B392="Z"),Accounts!B$7,"")),CONCATENATE(IF(B392="EB",Accounts!B$9,""),IF(B392="EL",Accounts!B$10,""),IF(AND(B392="OA",Cases!B392="3"),Accounts!B$10,""),IF(AND(B392="OA",Cases!B392="Z"),Accounts!B$9,""))))</f>
        <v>Electra számlatípus-művelettípus EUR</v>
      </c>
      <c r="F392" s="5" t="str">
        <f>IF(Cases!C392="Q","0983731042101",IF(OR(Cases!C392="A",Cases!C392="E",Cases!C392="B",Cases!C392="K",Cases!C392="M"),CONCATENATE(IF(B392="EB",Accounts!C$7,""),IF(B392="EL",Accounts!C$8,""),IF(AND(B392="OA",Cases!B392="3"),Accounts!C$8,""),IF(AND(B392="OA",Cases!B392="Z"),Accounts!C$7,"")),CONCATENATE(IF(B392="EB",Accounts!C$9,""),IF(B392="EL",Accounts!C$10,""),IF(AND(B392="OA",Cases!B392="3"),Accounts!C$10,""),IF(AND(B392="OA",Cases!B392="Z"),Accounts!C$9,""))))</f>
        <v>00021018F0119</v>
      </c>
      <c r="G392" t="s">
        <v>17</v>
      </c>
      <c r="H392" s="5" t="str">
        <f t="shared" si="31"/>
        <v>Electra számlatípus-művelettípus EUR</v>
      </c>
      <c r="I392" t="s">
        <v>18</v>
      </c>
      <c r="J392" t="str">
        <f t="shared" si="32"/>
        <v>EBNGOA0000101391</v>
      </c>
      <c r="K392" t="str">
        <f t="shared" si="33"/>
        <v>EBNGOA0000101391</v>
      </c>
      <c r="L392" s="2" t="s">
        <v>22</v>
      </c>
      <c r="M392" s="2" t="str">
        <f>IF(OR(Cases!C392="A",Cases!C392="C",Cases!C392="G",Cases!C392="J",Cases!C392="O"),"DV","DA")</f>
        <v>DV</v>
      </c>
      <c r="N392" t="s">
        <v>1207</v>
      </c>
      <c r="O392" t="str">
        <f>IF(OR(Cases!C392="A",Cases!C392="B",Cases!C392="C",Cases!C392="E",Cases!C392="F",Cases!C392="I",Cases!C392="J",Cases!C392="K",Cases!C392="L",Cases!C392="Q"),"EUR","HUF")</f>
        <v>HUF</v>
      </c>
      <c r="P392" s="5" t="str">
        <f t="shared" si="34"/>
        <v>2</v>
      </c>
      <c r="Q392" t="str">
        <f>IF(Cases!I392="Y","INTC","")</f>
        <v/>
      </c>
      <c r="R392" t="str">
        <f>IF(OR(Cases!C392="K",Cases!C392="L"),IF(M392="DA",Accounts!B$1,CONCATENATE(
IF(B392="EB",Accounts!D$1,""
),IF(B392="EL",Accounts!F$1,""
),IF(AND(B392="OA",Cases!B392="3"),Accounts!F$1,""
),IF(AND(B392="OA",Cases!B392="Z"),Accounts!D$1,""
)
)
),IF(OR(Cases!C392="B",Cases!C392="I",Cases!C392="O",Cases!C392="J",Cases!C392="H"),IF(M392="DA",Accounts!B$4,CONCATENATE(
IF(B392="EB",Accounts!D$4,""
),IF(B392="EL",Accounts!F$4,""
),IF(AND(B392="OA",Cases!B392="3"),Accounts!F$4,""
),IF(AND(B392="OA",Cases!B392="Z"),Accounts!D$4,""
)
)
),IF(OR(Cases!C392="D",Cases!C392="G",Cases!C392="O",Cases!C392="H",Cases!C392="M",AND(Cases!D392="I",Cases!C392="C"),AND(Cases!D392="I",Cases!C392="F")),IF(M392="DA",Accounts!B$3,CONCATENATE(
IF(B392="EB",Accounts!D$3,""
),IF(B392="EL",Accounts!F$3,""
),IF(AND(B392="OA",Cases!B392="3"),Accounts!F$3,""
),IF(AND(B392="OA",Cases!B392="Z"),Accounts!D$3,""
)
)
),IF(M392="DA",Accounts!B$12,CONCATENATE(
IF(B392="EB",Accounts!D$12,""
),IF(B392="EL",Accounts!F$12,""
),IF(AND(B392="OA",Cases!B392="3"),Accounts!F$12,""
),IF(AND(B392="OA",Cases!B392="Z"),Accounts!D$12,""
)
)
)
)
))</f>
        <v>Electra számlatípus Arksys</v>
      </c>
      <c r="S392" t="str">
        <f>IF(OR(Cases!C392="K",Cases!C392="L"),IF(M392="DA",Accounts!C$1,CONCATENATE(
   IF(B392="EB",Accounts!E$1,""
   ),IF(B392="EL",Accounts!G$1,""
   ),IF(AND(B392="OA",Cases!B392="3"),Accounts!G$1,""
   ),IF(AND(B392="OA",Cases!B392="Z"),Accounts!E$1,""
   )
  )
 ),IF(OR(Cases!C392="B",Cases!C392="I",Cases!C392="O",Cases!C392="J",Cases!C392="H"),IF(M392="DA",Accounts!C$4,CONCATENATE(
   IF(B392="EB",Accounts!E$4,""
   ),IF(B392="EL",Accounts!G$4,""
   ),IF(AND(B392="OA",Cases!B392="3"),Accounts!G$4,""
   ),IF(AND(B392="OA",Cases!B392="Z"),Accounts!E$4,""
   )
  )
 ),IF(OR(Cases!C392="D",Cases!C392="G",Cases!C392="O",Cases!C392="H",Cases!C392="M",AND(Cases!D392="I",Cases!C392="C"),AND(Cases!D392="I",Cases!C392="F")),IF(M392="DA",Accounts!C$3,CONCATENATE(
   IF(B392="EB",Accounts!E$3,""
   ),IF(B392="EL",Accounts!G$3,""
   ),IF(AND(B392="OA",Cases!B392="3"),Accounts!G$3,""
   ),IF(AND(B392="OA",Cases!B392="Z"),Accounts!E$3,""
   )
  )
 ),IF(M392="DA",Accounts!C$12,CONCATENATE(
   IF(B392="EB",Accounts!E$12,""
   ),IF(B392="EL",Accounts!G$12,""
   ),IF(AND(B392="OA",Cases!B392="3"),Accounts!G$12,""
   ),IF(AND(B392="OA",Cases!B392="Z"),Accounts!E$12,""
   )
  )
 )
)
))</f>
        <v>HU51104075017811100019080840</v>
      </c>
      <c r="T392" t="str">
        <f>IF(Cases!F392="SHA","SLEV",IF(Cases!F392="OUR","DEBT",IF(Cases!F392="BEN","CRED","")))</f>
        <v/>
      </c>
      <c r="U392" s="5" t="str">
        <f>IF(Cases!H392="N","Instrukciók","")</f>
        <v>Instrukciók</v>
      </c>
      <c r="V392" s="5" t="str">
        <f>IF(Cases!E392="I","URGP","")</f>
        <v/>
      </c>
      <c r="W392" t="str">
        <f>Cases!L392</f>
        <v>Közl-224 -Forint konverziós-OpenApi Vállalati-KötelezettSzla FCY-HUF-Bankon belüli átvezetés-Konverziós-KöltsVis Nincs</v>
      </c>
    </row>
    <row r="393" spans="1:23" x14ac:dyDescent="0.3">
      <c r="A393" t="str">
        <f>CONCATENATE(IF(B393="EB",CONCATENATE(IF(Cases!B393&lt;&gt;"7","EBNG","EBNL"),TEXT(Refszámok!$B$1+ROW()-2,"000000000000")),""),IF(B393="EL",CONCATENATE("E",TEXT(Refszámok!$B$2+ROW()-2,"0000000000"),"00001"),""),IF(B393="OA",CONCATENATE("EBNGOA",TEXT(Refszámok!$B$3+ROW()-2,"0000000000")),""))</f>
        <v>EBNGOA0000101392</v>
      </c>
      <c r="B393" t="str">
        <f>CONCATENATE(IF(Cases!B393="E","EL",""),IF(Cases!B393="B","EB",""),IF(Cases!B393="Q","EB",""),IF(Cases!B393="7","EB",""),IF(Cases!B393="Z","OA",""),IF(Cases!B393="3","OA",""))</f>
        <v>OA</v>
      </c>
      <c r="C393" t="str">
        <f t="shared" si="30"/>
        <v>EBNGOA0000101392</v>
      </c>
      <c r="D393" t="str">
        <f>IF(Cases!K393="Y","2018-11-10","")</f>
        <v/>
      </c>
      <c r="E393" s="5" t="str">
        <f>IF(Cases!C393="Q","BANKKÁRTYA ELSZ",IF(OR(Cases!C393="A",Cases!C393="E",Cases!C393="B",Cases!C393="K",Cases!C393="M"),CONCATENATE(IF(B393="EB",Accounts!B$7,""),IF(B393="EL",Accounts!B$8,""),IF(AND(B393="OA",Cases!B393="3"),Accounts!B$8,""),IF(AND(B393="OA",Cases!B393="Z"),Accounts!B$7,"")),CONCATENATE(IF(B393="EB",Accounts!B$9,""),IF(B393="EL",Accounts!B$10,""),IF(AND(B393="OA",Cases!B393="3"),Accounts!B$10,""),IF(AND(B393="OA",Cases!B393="Z"),Accounts!B$9,""))))</f>
        <v>Electra számlatípus-művelettípus ts</v>
      </c>
      <c r="F393" s="5" t="str">
        <f>IF(Cases!C393="Q","0983731042101",IF(OR(Cases!C393="A",Cases!C393="E",Cases!C393="B",Cases!C393="K",Cases!C393="M"),CONCATENATE(IF(B393="EB",Accounts!C$7,""),IF(B393="EL",Accounts!C$8,""),IF(AND(B393="OA",Cases!B393="3"),Accounts!C$8,""),IF(AND(B393="OA",Cases!B393="Z"),Accounts!C$7,"")),CONCATENATE(IF(B393="EB",Accounts!C$9,""),IF(B393="EL",Accounts!C$10,""),IF(AND(B393="OA",Cases!B393="3"),Accounts!C$10,""),IF(AND(B393="OA",Cases!B393="Z"),Accounts!C$9,""))))</f>
        <v>00021018F0100</v>
      </c>
      <c r="G393" t="s">
        <v>17</v>
      </c>
      <c r="H393" s="5" t="str">
        <f t="shared" si="31"/>
        <v>Electra számlatípus-művelettípus ts</v>
      </c>
      <c r="I393" t="s">
        <v>18</v>
      </c>
      <c r="J393" t="str">
        <f t="shared" si="32"/>
        <v>EBNGOA0000101392</v>
      </c>
      <c r="K393" t="str">
        <f t="shared" si="33"/>
        <v>EBNGOA0000101392</v>
      </c>
      <c r="L393" s="2" t="s">
        <v>22</v>
      </c>
      <c r="M393" s="2" t="str">
        <f>IF(OR(Cases!C393="A",Cases!C393="C",Cases!C393="G",Cases!C393="J",Cases!C393="O"),"DV","DA")</f>
        <v>DA</v>
      </c>
      <c r="N393" t="s">
        <v>1207</v>
      </c>
      <c r="O393" t="str">
        <f>IF(OR(Cases!C393="A",Cases!C393="B",Cases!C393="C",Cases!C393="E",Cases!C393="F",Cases!C393="I",Cases!C393="J",Cases!C393="K",Cases!C393="L",Cases!C393="Q"),"EUR","HUF")</f>
        <v>EUR</v>
      </c>
      <c r="P393" s="5" t="str">
        <f t="shared" si="34"/>
        <v>1.3</v>
      </c>
      <c r="Q393" t="str">
        <f>IF(Cases!I393="Y","INTC","")</f>
        <v/>
      </c>
      <c r="R393" t="str">
        <f>IF(OR(Cases!C393="K",Cases!C393="L"),IF(M393="DA",Accounts!B$1,CONCATENATE(
IF(B393="EB",Accounts!D$1,""
),IF(B393="EL",Accounts!F$1,""
),IF(AND(B393="OA",Cases!B393="3"),Accounts!F$1,""
),IF(AND(B393="OA",Cases!B393="Z"),Accounts!D$1,""
)
)
),IF(OR(Cases!C393="B",Cases!C393="I",Cases!C393="O",Cases!C393="J",Cases!C393="H"),IF(M393="DA",Accounts!B$4,CONCATENATE(
IF(B393="EB",Accounts!D$4,""
),IF(B393="EL",Accounts!F$4,""
),IF(AND(B393="OA",Cases!B393="3"),Accounts!F$4,""
),IF(AND(B393="OA",Cases!B393="Z"),Accounts!D$4,""
)
)
),IF(OR(Cases!C393="D",Cases!C393="G",Cases!C393="O",Cases!C393="H",Cases!C393="M",AND(Cases!D393="I",Cases!C393="C"),AND(Cases!D393="I",Cases!C393="F")),IF(M393="DA",Accounts!B$3,CONCATENATE(
IF(B393="EB",Accounts!D$3,""
),IF(B393="EL",Accounts!F$3,""
),IF(AND(B393="OA",Cases!B393="3"),Accounts!F$3,""
),IF(AND(B393="OA",Cases!B393="Z"),Accounts!D$3,""
)
)
),IF(M393="DA",Accounts!B$12,CONCATENATE(
IF(B393="EB",Accounts!D$12,""
),IF(B393="EL",Accounts!F$12,""
),IF(AND(B393="OA",Cases!B393="3"),Accounts!F$12,""
),IF(AND(B393="OA",Cases!B393="Z"),Accounts!D$12,""
)
)
)
)
))</f>
        <v>Bank kívüli Kedvezm.</v>
      </c>
      <c r="S393" t="str">
        <f>IF(OR(Cases!C393="K",Cases!C393="L"),IF(M393="DA",Accounts!C$1,CONCATENATE(
   IF(B393="EB",Accounts!E$1,""
   ),IF(B393="EL",Accounts!G$1,""
   ),IF(AND(B393="OA",Cases!B393="3"),Accounts!G$1,""
   ),IF(AND(B393="OA",Cases!B393="Z"),Accounts!E$1,""
   )
  )
 ),IF(OR(Cases!C393="B",Cases!C393="I",Cases!C393="O",Cases!C393="J",Cases!C393="H"),IF(M393="DA",Accounts!C$4,CONCATENATE(
   IF(B393="EB",Accounts!E$4,""
   ),IF(B393="EL",Accounts!G$4,""
   ),IF(AND(B393="OA",Cases!B393="3"),Accounts!G$4,""
   ),IF(AND(B393="OA",Cases!B393="Z"),Accounts!E$4,""
   )
  )
 ),IF(OR(Cases!C393="D",Cases!C393="G",Cases!C393="O",Cases!C393="H",Cases!C393="M",AND(Cases!D393="I",Cases!C393="C"),AND(Cases!D393="I",Cases!C393="F")),IF(M393="DA",Accounts!C$3,CONCATENATE(
   IF(B393="EB",Accounts!E$3,""
   ),IF(B393="EL",Accounts!G$3,""
   ),IF(AND(B393="OA",Cases!B393="3"),Accounts!G$3,""
   ),IF(AND(B393="OA",Cases!B393="Z"),Accounts!E$3,""
   )
  )
 ),IF(M393="DA",Accounts!C$12,CONCATENATE(
   IF(B393="EB",Accounts!E$12,""
   ),IF(B393="EL",Accounts!G$12,""
   ),IF(AND(B393="OA",Cases!B393="3"),Accounts!G$12,""
   ),IF(AND(B393="OA",Cases!B393="Z"),Accounts!E$12,""
   )
  )
 )
)
))</f>
        <v>HU71117490082015982100000000</v>
      </c>
      <c r="T393" t="str">
        <f>IF(Cases!F393="SHA","SLEV",IF(Cases!F393="OUR","DEBT",IF(Cases!F393="BEN","CRED","")))</f>
        <v>SLEV</v>
      </c>
      <c r="U393" s="5" t="str">
        <f>IF(Cases!H393="N","Instrukciók","")</f>
        <v>Instrukciók</v>
      </c>
      <c r="V393" s="5" t="str">
        <f>IF(Cases!E393="I","URGP","")</f>
        <v/>
      </c>
      <c r="W393" t="str">
        <f>Cases!L393</f>
        <v>Közl-326 -OpenApi Vállalati-KötelezettSzla HUF-FCY-Bankon kívül utalás-Konverziós-KöltsVis Osztott</v>
      </c>
    </row>
    <row r="394" spans="1:23" x14ac:dyDescent="0.3">
      <c r="A394" t="str">
        <f>CONCATENATE(IF(B394="EB",CONCATENATE(IF(Cases!B394&lt;&gt;"7","EBNG","EBNL"),TEXT(Refszámok!$B$1+ROW()-2,"000000000000")),""),IF(B394="EL",CONCATENATE("E",TEXT(Refszámok!$B$2+ROW()-2,"0000000000"),"00001"),""),IF(B394="OA",CONCATENATE("EBNGOA",TEXT(Refszámok!$B$3+ROW()-2,"0000000000")),""))</f>
        <v>EBNGOA0000101393</v>
      </c>
      <c r="B394" t="str">
        <f>CONCATENATE(IF(Cases!B394="E","EL",""),IF(Cases!B394="B","EB",""),IF(Cases!B394="Q","EB",""),IF(Cases!B394="7","EB",""),IF(Cases!B394="Z","OA",""),IF(Cases!B394="3","OA",""))</f>
        <v>OA</v>
      </c>
      <c r="C394" t="str">
        <f t="shared" si="30"/>
        <v>EBNGOA0000101393</v>
      </c>
      <c r="D394" t="str">
        <f>IF(Cases!K394="Y","2018-11-10","")</f>
        <v/>
      </c>
      <c r="E394" s="5" t="str">
        <f>IF(Cases!C394="Q","BANKKÁRTYA ELSZ",IF(OR(Cases!C394="A",Cases!C394="E",Cases!C394="B",Cases!C394="K",Cases!C394="M"),CONCATENATE(IF(B394="EB",Accounts!B$7,""),IF(B394="EL",Accounts!B$8,""),IF(AND(B394="OA",Cases!B394="3"),Accounts!B$8,""),IF(AND(B394="OA",Cases!B394="Z"),Accounts!B$7,"")),CONCATENATE(IF(B394="EB",Accounts!B$9,""),IF(B394="EL",Accounts!B$10,""),IF(AND(B394="OA",Cases!B394="3"),Accounts!B$10,""),IF(AND(B394="OA",Cases!B394="Z"),Accounts!B$9,""))))</f>
        <v>Electra számlatípus-művelettípus ts</v>
      </c>
      <c r="F394" s="5" t="str">
        <f>IF(Cases!C394="Q","0983731042101",IF(OR(Cases!C394="A",Cases!C394="E",Cases!C394="B",Cases!C394="K",Cases!C394="M"),CONCATENATE(IF(B394="EB",Accounts!C$7,""),IF(B394="EL",Accounts!C$8,""),IF(AND(B394="OA",Cases!B394="3"),Accounts!C$8,""),IF(AND(B394="OA",Cases!B394="Z"),Accounts!C$7,"")),CONCATENATE(IF(B394="EB",Accounts!C$9,""),IF(B394="EL",Accounts!C$10,""),IF(AND(B394="OA",Cases!B394="3"),Accounts!C$10,""),IF(AND(B394="OA",Cases!B394="Z"),Accounts!C$9,""))))</f>
        <v>00021018F0100</v>
      </c>
      <c r="G394" t="s">
        <v>17</v>
      </c>
      <c r="H394" s="5" t="str">
        <f t="shared" si="31"/>
        <v>Electra számlatípus-művelettípus ts</v>
      </c>
      <c r="I394" t="s">
        <v>18</v>
      </c>
      <c r="J394" t="str">
        <f t="shared" si="32"/>
        <v>EBNGOA0000101393</v>
      </c>
      <c r="K394" t="str">
        <f t="shared" si="33"/>
        <v>EBNGOA0000101393</v>
      </c>
      <c r="L394" s="2" t="s">
        <v>22</v>
      </c>
      <c r="M394" s="2" t="str">
        <f>IF(OR(Cases!C394="A",Cases!C394="C",Cases!C394="G",Cases!C394="J",Cases!C394="O"),"DV","DA")</f>
        <v>DA</v>
      </c>
      <c r="N394" t="s">
        <v>1207</v>
      </c>
      <c r="O394" t="str">
        <f>IF(OR(Cases!C394="A",Cases!C394="B",Cases!C394="C",Cases!C394="E",Cases!C394="F",Cases!C394="I",Cases!C394="J",Cases!C394="K",Cases!C394="L",Cases!C394="Q"),"EUR","HUF")</f>
        <v>EUR</v>
      </c>
      <c r="P394" s="5" t="str">
        <f t="shared" si="34"/>
        <v>1.3</v>
      </c>
      <c r="Q394" t="str">
        <f>IF(Cases!I394="Y","INTC","")</f>
        <v/>
      </c>
      <c r="R394" t="str">
        <f>IF(OR(Cases!C394="K",Cases!C394="L"),IF(M394="DA",Accounts!B$1,CONCATENATE(
IF(B394="EB",Accounts!D$1,""
),IF(B394="EL",Accounts!F$1,""
),IF(AND(B394="OA",Cases!B394="3"),Accounts!F$1,""
),IF(AND(B394="OA",Cases!B394="Z"),Accounts!D$1,""
)
)
),IF(OR(Cases!C394="B",Cases!C394="I",Cases!C394="O",Cases!C394="J",Cases!C394="H"),IF(M394="DA",Accounts!B$4,CONCATENATE(
IF(B394="EB",Accounts!D$4,""
),IF(B394="EL",Accounts!F$4,""
),IF(AND(B394="OA",Cases!B394="3"),Accounts!F$4,""
),IF(AND(B394="OA",Cases!B394="Z"),Accounts!D$4,""
)
)
),IF(OR(Cases!C394="D",Cases!C394="G",Cases!C394="O",Cases!C394="H",Cases!C394="M",AND(Cases!D394="I",Cases!C394="C"),AND(Cases!D394="I",Cases!C394="F")),IF(M394="DA",Accounts!B$3,CONCATENATE(
IF(B394="EB",Accounts!D$3,""
),IF(B394="EL",Accounts!F$3,""
),IF(AND(B394="OA",Cases!B394="3"),Accounts!F$3,""
),IF(AND(B394="OA",Cases!B394="Z"),Accounts!D$3,""
)
)
),IF(M394="DA",Accounts!B$12,CONCATENATE(
IF(B394="EB",Accounts!D$12,""
),IF(B394="EL",Accounts!F$12,""
),IF(AND(B394="OA",Cases!B394="3"),Accounts!F$12,""
),IF(AND(B394="OA",Cases!B394="Z"),Accounts!D$12,""
)
)
)
)
))</f>
        <v>Bank kívüli Kedvezm.</v>
      </c>
      <c r="S394" t="str">
        <f>IF(OR(Cases!C394="K",Cases!C394="L"),IF(M394="DA",Accounts!C$1,CONCATENATE(
   IF(B394="EB",Accounts!E$1,""
   ),IF(B394="EL",Accounts!G$1,""
   ),IF(AND(B394="OA",Cases!B394="3"),Accounts!G$1,""
   ),IF(AND(B394="OA",Cases!B394="Z"),Accounts!E$1,""
   )
  )
 ),IF(OR(Cases!C394="B",Cases!C394="I",Cases!C394="O",Cases!C394="J",Cases!C394="H"),IF(M394="DA",Accounts!C$4,CONCATENATE(
   IF(B394="EB",Accounts!E$4,""
   ),IF(B394="EL",Accounts!G$4,""
   ),IF(AND(B394="OA",Cases!B394="3"),Accounts!G$4,""
   ),IF(AND(B394="OA",Cases!B394="Z"),Accounts!E$4,""
   )
  )
 ),IF(OR(Cases!C394="D",Cases!C394="G",Cases!C394="O",Cases!C394="H",Cases!C394="M",AND(Cases!D394="I",Cases!C394="C"),AND(Cases!D394="I",Cases!C394="F")),IF(M394="DA",Accounts!C$3,CONCATENATE(
   IF(B394="EB",Accounts!E$3,""
   ),IF(B394="EL",Accounts!G$3,""
   ),IF(AND(B394="OA",Cases!B394="3"),Accounts!G$3,""
   ),IF(AND(B394="OA",Cases!B394="Z"),Accounts!E$3,""
   )
  )
 ),IF(M394="DA",Accounts!C$12,CONCATENATE(
   IF(B394="EB",Accounts!E$12,""
   ),IF(B394="EL",Accounts!G$12,""
   ),IF(AND(B394="OA",Cases!B394="3"),Accounts!G$12,""
   ),IF(AND(B394="OA",Cases!B394="Z"),Accounts!E$12,""
   )
  )
 )
)
))</f>
        <v>HU71117490082015982100000000</v>
      </c>
      <c r="T394" t="str">
        <f>IF(Cases!F394="SHA","SLEV",IF(Cases!F394="OUR","DEBT",IF(Cases!F394="BEN","CRED","")))</f>
        <v>DEBT</v>
      </c>
      <c r="U394" s="5" t="str">
        <f>IF(Cases!H394="N","Instrukciók","")</f>
        <v>Instrukciók</v>
      </c>
      <c r="V394" s="5" t="str">
        <f>IF(Cases!E394="I","URGP","")</f>
        <v/>
      </c>
      <c r="W394" t="str">
        <f>Cases!L394</f>
        <v>Közl-327 -OpenApi Vállalati-KötelezettSzla HUF-FCY-Bankon kívül utalás-Konverziós-KöltsVis Indító</v>
      </c>
    </row>
    <row r="395" spans="1:23" x14ac:dyDescent="0.3">
      <c r="A395" t="str">
        <f>CONCATENATE(IF(B395="EB",CONCATENATE(IF(Cases!B395&lt;&gt;"7","EBNG","EBNL"),TEXT(Refszámok!$B$1+ROW()-2,"000000000000")),""),IF(B395="EL",CONCATENATE("E",TEXT(Refszámok!$B$2+ROW()-2,"0000000000"),"00001"),""),IF(B395="OA",CONCATENATE("EBNGOA",TEXT(Refszámok!$B$3+ROW()-2,"0000000000")),""))</f>
        <v>EBNGOA0000101394</v>
      </c>
      <c r="B395" t="str">
        <f>CONCATENATE(IF(Cases!B395="E","EL",""),IF(Cases!B395="B","EB",""),IF(Cases!B395="Q","EB",""),IF(Cases!B395="7","EB",""),IF(Cases!B395="Z","OA",""),IF(Cases!B395="3","OA",""))</f>
        <v>OA</v>
      </c>
      <c r="C395" t="str">
        <f t="shared" si="30"/>
        <v>EBNGOA0000101394</v>
      </c>
      <c r="D395" t="str">
        <f>IF(Cases!K395="Y","2018-11-10","")</f>
        <v/>
      </c>
      <c r="E395" s="5" t="str">
        <f>IF(Cases!C395="Q","BANKKÁRTYA ELSZ",IF(OR(Cases!C395="A",Cases!C395="E",Cases!C395="B",Cases!C395="K",Cases!C395="M"),CONCATENATE(IF(B395="EB",Accounts!B$7,""),IF(B395="EL",Accounts!B$8,""),IF(AND(B395="OA",Cases!B395="3"),Accounts!B$8,""),IF(AND(B395="OA",Cases!B395="Z"),Accounts!B$7,"")),CONCATENATE(IF(B395="EB",Accounts!B$9,""),IF(B395="EL",Accounts!B$10,""),IF(AND(B395="OA",Cases!B395="3"),Accounts!B$10,""),IF(AND(B395="OA",Cases!B395="Z"),Accounts!B$9,""))))</f>
        <v>Electra számlatípus-művelettípus ts</v>
      </c>
      <c r="F395" s="5" t="str">
        <f>IF(Cases!C395="Q","0983731042101",IF(OR(Cases!C395="A",Cases!C395="E",Cases!C395="B",Cases!C395="K",Cases!C395="M"),CONCATENATE(IF(B395="EB",Accounts!C$7,""),IF(B395="EL",Accounts!C$8,""),IF(AND(B395="OA",Cases!B395="3"),Accounts!C$8,""),IF(AND(B395="OA",Cases!B395="Z"),Accounts!C$7,"")),CONCATENATE(IF(B395="EB",Accounts!C$9,""),IF(B395="EL",Accounts!C$10,""),IF(AND(B395="OA",Cases!B395="3"),Accounts!C$10,""),IF(AND(B395="OA",Cases!B395="Z"),Accounts!C$9,""))))</f>
        <v>00021018F0100</v>
      </c>
      <c r="G395" t="s">
        <v>17</v>
      </c>
      <c r="H395" s="5" t="str">
        <f t="shared" si="31"/>
        <v>Electra számlatípus-művelettípus ts</v>
      </c>
      <c r="I395" t="s">
        <v>18</v>
      </c>
      <c r="J395" t="str">
        <f t="shared" si="32"/>
        <v>EBNGOA0000101394</v>
      </c>
      <c r="K395" t="str">
        <f t="shared" si="33"/>
        <v>EBNGOA0000101394</v>
      </c>
      <c r="L395" s="2" t="s">
        <v>22</v>
      </c>
      <c r="M395" s="2" t="str">
        <f>IF(OR(Cases!C395="A",Cases!C395="C",Cases!C395="G",Cases!C395="J",Cases!C395="O"),"DV","DA")</f>
        <v>DA</v>
      </c>
      <c r="N395" t="s">
        <v>1207</v>
      </c>
      <c r="O395" t="str">
        <f>IF(OR(Cases!C395="A",Cases!C395="B",Cases!C395="C",Cases!C395="E",Cases!C395="F",Cases!C395="I",Cases!C395="J",Cases!C395="K",Cases!C395="L",Cases!C395="Q"),"EUR","HUF")</f>
        <v>EUR</v>
      </c>
      <c r="P395" s="5" t="str">
        <f t="shared" si="34"/>
        <v>1.3</v>
      </c>
      <c r="Q395" t="str">
        <f>IF(Cases!I395="Y","INTC","")</f>
        <v/>
      </c>
      <c r="R395" t="str">
        <f>IF(OR(Cases!C395="K",Cases!C395="L"),IF(M395="DA",Accounts!B$1,CONCATENATE(
IF(B395="EB",Accounts!D$1,""
),IF(B395="EL",Accounts!F$1,""
),IF(AND(B395="OA",Cases!B395="3"),Accounts!F$1,""
),IF(AND(B395="OA",Cases!B395="Z"),Accounts!D$1,""
)
)
),IF(OR(Cases!C395="B",Cases!C395="I",Cases!C395="O",Cases!C395="J",Cases!C395="H"),IF(M395="DA",Accounts!B$4,CONCATENATE(
IF(B395="EB",Accounts!D$4,""
),IF(B395="EL",Accounts!F$4,""
),IF(AND(B395="OA",Cases!B395="3"),Accounts!F$4,""
),IF(AND(B395="OA",Cases!B395="Z"),Accounts!D$4,""
)
)
),IF(OR(Cases!C395="D",Cases!C395="G",Cases!C395="O",Cases!C395="H",Cases!C395="M",AND(Cases!D395="I",Cases!C395="C"),AND(Cases!D395="I",Cases!C395="F")),IF(M395="DA",Accounts!B$3,CONCATENATE(
IF(B395="EB",Accounts!D$3,""
),IF(B395="EL",Accounts!F$3,""
),IF(AND(B395="OA",Cases!B395="3"),Accounts!F$3,""
),IF(AND(B395="OA",Cases!B395="Z"),Accounts!D$3,""
)
)
),IF(M395="DA",Accounts!B$12,CONCATENATE(
IF(B395="EB",Accounts!D$12,""
),IF(B395="EL",Accounts!F$12,""
),IF(AND(B395="OA",Cases!B395="3"),Accounts!F$12,""
),IF(AND(B395="OA",Cases!B395="Z"),Accounts!D$12,""
)
)
)
)
))</f>
        <v>Bank kívüli Kedvezm.</v>
      </c>
      <c r="S395" t="str">
        <f>IF(OR(Cases!C395="K",Cases!C395="L"),IF(M395="DA",Accounts!C$1,CONCATENATE(
   IF(B395="EB",Accounts!E$1,""
   ),IF(B395="EL",Accounts!G$1,""
   ),IF(AND(B395="OA",Cases!B395="3"),Accounts!G$1,""
   ),IF(AND(B395="OA",Cases!B395="Z"),Accounts!E$1,""
   )
  )
 ),IF(OR(Cases!C395="B",Cases!C395="I",Cases!C395="O",Cases!C395="J",Cases!C395="H"),IF(M395="DA",Accounts!C$4,CONCATENATE(
   IF(B395="EB",Accounts!E$4,""
   ),IF(B395="EL",Accounts!G$4,""
   ),IF(AND(B395="OA",Cases!B395="3"),Accounts!G$4,""
   ),IF(AND(B395="OA",Cases!B395="Z"),Accounts!E$4,""
   )
  )
 ),IF(OR(Cases!C395="D",Cases!C395="G",Cases!C395="O",Cases!C395="H",Cases!C395="M",AND(Cases!D395="I",Cases!C395="C"),AND(Cases!D395="I",Cases!C395="F")),IF(M395="DA",Accounts!C$3,CONCATENATE(
   IF(B395="EB",Accounts!E$3,""
   ),IF(B395="EL",Accounts!G$3,""
   ),IF(AND(B395="OA",Cases!B395="3"),Accounts!G$3,""
   ),IF(AND(B395="OA",Cases!B395="Z"),Accounts!E$3,""
   )
  )
 ),IF(M395="DA",Accounts!C$12,CONCATENATE(
   IF(B395="EB",Accounts!E$12,""
   ),IF(B395="EL",Accounts!G$12,""
   ),IF(AND(B395="OA",Cases!B395="3"),Accounts!G$12,""
   ),IF(AND(B395="OA",Cases!B395="Z"),Accounts!E$12,""
   )
  )
 )
)
))</f>
        <v>HU71117490082015982100000000</v>
      </c>
      <c r="T395" t="str">
        <f>IF(Cases!F395="SHA","SLEV",IF(Cases!F395="OUR","DEBT",IF(Cases!F395="BEN","CRED","")))</f>
        <v>CRED</v>
      </c>
      <c r="U395" s="5" t="str">
        <f>IF(Cases!H395="N","Instrukciók","")</f>
        <v>Instrukciók</v>
      </c>
      <c r="V395" s="5" t="str">
        <f>IF(Cases!E395="I","URGP","")</f>
        <v/>
      </c>
      <c r="W395" t="str">
        <f>Cases!L395</f>
        <v>Közl-328 -OpenApi Vállalati-KötelezettSzla HUF-FCY-Bankon kívül utalás-Konverziós-KöltsVis Kedvezm</v>
      </c>
    </row>
    <row r="396" spans="1:23" x14ac:dyDescent="0.3">
      <c r="A396" t="str">
        <f>CONCATENATE(IF(B396="EB",CONCATENATE(IF(Cases!B396&lt;&gt;"7","EBNG","EBNL"),TEXT(Refszámok!$B$1+ROW()-2,"000000000000")),""),IF(B396="EL",CONCATENATE("E",TEXT(Refszámok!$B$2+ROW()-2,"0000000000"),"00001"),""),IF(B396="OA",CONCATENATE("EBNGOA",TEXT(Refszámok!$B$3+ROW()-2,"0000000000")),""))</f>
        <v>EBNGOA0000101395</v>
      </c>
      <c r="B396" t="str">
        <f>CONCATENATE(IF(Cases!B396="E","EL",""),IF(Cases!B396="B","EB",""),IF(Cases!B396="Q","EB",""),IF(Cases!B396="7","EB",""),IF(Cases!B396="Z","OA",""),IF(Cases!B396="3","OA",""))</f>
        <v>OA</v>
      </c>
      <c r="C396" t="str">
        <f t="shared" si="30"/>
        <v>EBNGOA0000101395</v>
      </c>
      <c r="D396" t="str">
        <f>IF(Cases!K396="Y","2018-11-10","")</f>
        <v/>
      </c>
      <c r="E396" s="5" t="str">
        <f>IF(Cases!C396="Q","BANKKÁRTYA ELSZ",IF(OR(Cases!C396="A",Cases!C396="E",Cases!C396="B",Cases!C396="K",Cases!C396="M"),CONCATENATE(IF(B396="EB",Accounts!B$7,""),IF(B396="EL",Accounts!B$8,""),IF(AND(B396="OA",Cases!B396="3"),Accounts!B$8,""),IF(AND(B396="OA",Cases!B396="Z"),Accounts!B$7,"")),CONCATENATE(IF(B396="EB",Accounts!B$9,""),IF(B396="EL",Accounts!B$10,""),IF(AND(B396="OA",Cases!B396="3"),Accounts!B$10,""),IF(AND(B396="OA",Cases!B396="Z"),Accounts!B$9,""))))</f>
        <v>Electra számlatípus-művelettípus ts</v>
      </c>
      <c r="F396" s="5" t="str">
        <f>IF(Cases!C396="Q","0983731042101",IF(OR(Cases!C396="A",Cases!C396="E",Cases!C396="B",Cases!C396="K",Cases!C396="M"),CONCATENATE(IF(B396="EB",Accounts!C$7,""),IF(B396="EL",Accounts!C$8,""),IF(AND(B396="OA",Cases!B396="3"),Accounts!C$8,""),IF(AND(B396="OA",Cases!B396="Z"),Accounts!C$7,"")),CONCATENATE(IF(B396="EB",Accounts!C$9,""),IF(B396="EL",Accounts!C$10,""),IF(AND(B396="OA",Cases!B396="3"),Accounts!C$10,""),IF(AND(B396="OA",Cases!B396="Z"),Accounts!C$9,""))))</f>
        <v>00021018F0100</v>
      </c>
      <c r="G396" t="s">
        <v>17</v>
      </c>
      <c r="H396" s="5" t="str">
        <f t="shared" si="31"/>
        <v>Electra számlatípus-művelettípus ts</v>
      </c>
      <c r="I396" t="s">
        <v>18</v>
      </c>
      <c r="J396" t="str">
        <f t="shared" si="32"/>
        <v>EBNGOA0000101395</v>
      </c>
      <c r="K396" t="str">
        <f t="shared" si="33"/>
        <v>EBNGOA0000101395</v>
      </c>
      <c r="L396" s="2" t="s">
        <v>22</v>
      </c>
      <c r="M396" s="2" t="str">
        <f>IF(OR(Cases!C396="A",Cases!C396="C",Cases!C396="G",Cases!C396="J",Cases!C396="O"),"DV","DA")</f>
        <v>DA</v>
      </c>
      <c r="N396" t="s">
        <v>1207</v>
      </c>
      <c r="O396" t="str">
        <f>IF(OR(Cases!C396="A",Cases!C396="B",Cases!C396="C",Cases!C396="E",Cases!C396="F",Cases!C396="I",Cases!C396="J",Cases!C396="K",Cases!C396="L",Cases!C396="Q"),"EUR","HUF")</f>
        <v>EUR</v>
      </c>
      <c r="P396" s="5" t="str">
        <f t="shared" si="34"/>
        <v>1.3</v>
      </c>
      <c r="Q396" t="str">
        <f>IF(Cases!I396="Y","INTC","")</f>
        <v/>
      </c>
      <c r="R396" t="str">
        <f>IF(OR(Cases!C396="K",Cases!C396="L"),IF(M396="DA",Accounts!B$1,CONCATENATE(
IF(B396="EB",Accounts!D$1,""
),IF(B396="EL",Accounts!F$1,""
),IF(AND(B396="OA",Cases!B396="3"),Accounts!F$1,""
),IF(AND(B396="OA",Cases!B396="Z"),Accounts!D$1,""
)
)
),IF(OR(Cases!C396="B",Cases!C396="I",Cases!C396="O",Cases!C396="J",Cases!C396="H"),IF(M396="DA",Accounts!B$4,CONCATENATE(
IF(B396="EB",Accounts!D$4,""
),IF(B396="EL",Accounts!F$4,""
),IF(AND(B396="OA",Cases!B396="3"),Accounts!F$4,""
),IF(AND(B396="OA",Cases!B396="Z"),Accounts!D$4,""
)
)
),IF(OR(Cases!C396="D",Cases!C396="G",Cases!C396="O",Cases!C396="H",Cases!C396="M",AND(Cases!D396="I",Cases!C396="C"),AND(Cases!D396="I",Cases!C396="F")),IF(M396="DA",Accounts!B$3,CONCATENATE(
IF(B396="EB",Accounts!D$3,""
),IF(B396="EL",Accounts!F$3,""
),IF(AND(B396="OA",Cases!B396="3"),Accounts!F$3,""
),IF(AND(B396="OA",Cases!B396="Z"),Accounts!D$3,""
)
)
),IF(M396="DA",Accounts!B$12,CONCATENATE(
IF(B396="EB",Accounts!D$12,""
),IF(B396="EL",Accounts!F$12,""
),IF(AND(B396="OA",Cases!B396="3"),Accounts!F$12,""
),IF(AND(B396="OA",Cases!B396="Z"),Accounts!D$12,""
)
)
)
)
))</f>
        <v>Bank kívüli Kedvezm.</v>
      </c>
      <c r="S396" t="str">
        <f>IF(OR(Cases!C396="K",Cases!C396="L"),IF(M396="DA",Accounts!C$1,CONCATENATE(
   IF(B396="EB",Accounts!E$1,""
   ),IF(B396="EL",Accounts!G$1,""
   ),IF(AND(B396="OA",Cases!B396="3"),Accounts!G$1,""
   ),IF(AND(B396="OA",Cases!B396="Z"),Accounts!E$1,""
   )
  )
 ),IF(OR(Cases!C396="B",Cases!C396="I",Cases!C396="O",Cases!C396="J",Cases!C396="H"),IF(M396="DA",Accounts!C$4,CONCATENATE(
   IF(B396="EB",Accounts!E$4,""
   ),IF(B396="EL",Accounts!G$4,""
   ),IF(AND(B396="OA",Cases!B396="3"),Accounts!G$4,""
   ),IF(AND(B396="OA",Cases!B396="Z"),Accounts!E$4,""
   )
  )
 ),IF(OR(Cases!C396="D",Cases!C396="G",Cases!C396="O",Cases!C396="H",Cases!C396="M",AND(Cases!D396="I",Cases!C396="C"),AND(Cases!D396="I",Cases!C396="F")),IF(M396="DA",Accounts!C$3,CONCATENATE(
   IF(B396="EB",Accounts!E$3,""
   ),IF(B396="EL",Accounts!G$3,""
   ),IF(AND(B396="OA",Cases!B396="3"),Accounts!G$3,""
   ),IF(AND(B396="OA",Cases!B396="Z"),Accounts!E$3,""
   )
  )
 ),IF(M396="DA",Accounts!C$12,CONCATENATE(
   IF(B396="EB",Accounts!E$12,""
   ),IF(B396="EL",Accounts!G$12,""
   ),IF(AND(B396="OA",Cases!B396="3"),Accounts!G$12,""
   ),IF(AND(B396="OA",Cases!B396="Z"),Accounts!E$12,""
   )
  )
 )
)
))</f>
        <v>HU71117490082015982100000000</v>
      </c>
      <c r="T396" t="str">
        <f>IF(Cases!F396="SHA","SLEV",IF(Cases!F396="OUR","DEBT",IF(Cases!F396="BEN","CRED","")))</f>
        <v>SLEV</v>
      </c>
      <c r="U396" s="5" t="str">
        <f>IF(Cases!H396="N","Instrukciók","")</f>
        <v>Instrukciók</v>
      </c>
      <c r="V396" s="5" t="str">
        <f>IF(Cases!E396="I","URGP","")</f>
        <v>URGP</v>
      </c>
      <c r="W396" t="str">
        <f>Cases!L396</f>
        <v>Közl-329 -OpenApi Vállalati-KötelezettSzla HUF-FCY-Bankon kívül utalás-Konverziós-Sürgős/AzonKonv-KöltsVis Osztott</v>
      </c>
    </row>
    <row r="397" spans="1:23" x14ac:dyDescent="0.3">
      <c r="A397" t="str">
        <f>CONCATENATE(IF(B397="EB",CONCATENATE(IF(Cases!B397&lt;&gt;"7","EBNG","EBNL"),TEXT(Refszámok!$B$1+ROW()-2,"000000000000")),""),IF(B397="EL",CONCATENATE("E",TEXT(Refszámok!$B$2+ROW()-2,"0000000000"),"00001"),""),IF(B397="OA",CONCATENATE("EBNGOA",TEXT(Refszámok!$B$3+ROW()-2,"0000000000")),""))</f>
        <v>EBNGOA0000101396</v>
      </c>
      <c r="B397" t="str">
        <f>CONCATENATE(IF(Cases!B397="E","EL",""),IF(Cases!B397="B","EB",""),IF(Cases!B397="Q","EB",""),IF(Cases!B397="7","EB",""),IF(Cases!B397="Z","OA",""),IF(Cases!B397="3","OA",""))</f>
        <v>OA</v>
      </c>
      <c r="C397" t="str">
        <f t="shared" si="30"/>
        <v>EBNGOA0000101396</v>
      </c>
      <c r="D397" t="str">
        <f>IF(Cases!K397="Y","2018-11-10","")</f>
        <v/>
      </c>
      <c r="E397" s="5" t="str">
        <f>IF(Cases!C397="Q","BANKKÁRTYA ELSZ",IF(OR(Cases!C397="A",Cases!C397="E",Cases!C397="B",Cases!C397="K",Cases!C397="M"),CONCATENATE(IF(B397="EB",Accounts!B$7,""),IF(B397="EL",Accounts!B$8,""),IF(AND(B397="OA",Cases!B397="3"),Accounts!B$8,""),IF(AND(B397="OA",Cases!B397="Z"),Accounts!B$7,"")),CONCATENATE(IF(B397="EB",Accounts!B$9,""),IF(B397="EL",Accounts!B$10,""),IF(AND(B397="OA",Cases!B397="3"),Accounts!B$10,""),IF(AND(B397="OA",Cases!B397="Z"),Accounts!B$9,""))))</f>
        <v>Electra számlatípus-művelettípus ts</v>
      </c>
      <c r="F397" s="5" t="str">
        <f>IF(Cases!C397="Q","0983731042101",IF(OR(Cases!C397="A",Cases!C397="E",Cases!C397="B",Cases!C397="K",Cases!C397="M"),CONCATENATE(IF(B397="EB",Accounts!C$7,""),IF(B397="EL",Accounts!C$8,""),IF(AND(B397="OA",Cases!B397="3"),Accounts!C$8,""),IF(AND(B397="OA",Cases!B397="Z"),Accounts!C$7,"")),CONCATENATE(IF(B397="EB",Accounts!C$9,""),IF(B397="EL",Accounts!C$10,""),IF(AND(B397="OA",Cases!B397="3"),Accounts!C$10,""),IF(AND(B397="OA",Cases!B397="Z"),Accounts!C$9,""))))</f>
        <v>00021018F0100</v>
      </c>
      <c r="G397" t="s">
        <v>17</v>
      </c>
      <c r="H397" s="5" t="str">
        <f t="shared" si="31"/>
        <v>Electra számlatípus-művelettípus ts</v>
      </c>
      <c r="I397" t="s">
        <v>18</v>
      </c>
      <c r="J397" t="str">
        <f t="shared" si="32"/>
        <v>EBNGOA0000101396</v>
      </c>
      <c r="K397" t="str">
        <f t="shared" si="33"/>
        <v>EBNGOA0000101396</v>
      </c>
      <c r="L397" s="2" t="s">
        <v>22</v>
      </c>
      <c r="M397" s="2" t="str">
        <f>IF(OR(Cases!C397="A",Cases!C397="C",Cases!C397="G",Cases!C397="J",Cases!C397="O"),"DV","DA")</f>
        <v>DA</v>
      </c>
      <c r="N397" t="s">
        <v>1207</v>
      </c>
      <c r="O397" t="str">
        <f>IF(OR(Cases!C397="A",Cases!C397="B",Cases!C397="C",Cases!C397="E",Cases!C397="F",Cases!C397="I",Cases!C397="J",Cases!C397="K",Cases!C397="L",Cases!C397="Q"),"EUR","HUF")</f>
        <v>EUR</v>
      </c>
      <c r="P397" s="5" t="str">
        <f t="shared" si="34"/>
        <v>1.3</v>
      </c>
      <c r="Q397" t="str">
        <f>IF(Cases!I397="Y","INTC","")</f>
        <v>INTC</v>
      </c>
      <c r="R397" t="str">
        <f>IF(OR(Cases!C397="K",Cases!C397="L"),IF(M397="DA",Accounts!B$1,CONCATENATE(
IF(B397="EB",Accounts!D$1,""
),IF(B397="EL",Accounts!F$1,""
),IF(AND(B397="OA",Cases!B397="3"),Accounts!F$1,""
),IF(AND(B397="OA",Cases!B397="Z"),Accounts!D$1,""
)
)
),IF(OR(Cases!C397="B",Cases!C397="I",Cases!C397="O",Cases!C397="J",Cases!C397="H"),IF(M397="DA",Accounts!B$4,CONCATENATE(
IF(B397="EB",Accounts!D$4,""
),IF(B397="EL",Accounts!F$4,""
),IF(AND(B397="OA",Cases!B397="3"),Accounts!F$4,""
),IF(AND(B397="OA",Cases!B397="Z"),Accounts!D$4,""
)
)
),IF(OR(Cases!C397="D",Cases!C397="G",Cases!C397="O",Cases!C397="H",Cases!C397="M",AND(Cases!D397="I",Cases!C397="C"),AND(Cases!D397="I",Cases!C397="F")),IF(M397="DA",Accounts!B$3,CONCATENATE(
IF(B397="EB",Accounts!D$3,""
),IF(B397="EL",Accounts!F$3,""
),IF(AND(B397="OA",Cases!B397="3"),Accounts!F$3,""
),IF(AND(B397="OA",Cases!B397="Z"),Accounts!D$3,""
)
)
),IF(M397="DA",Accounts!B$12,CONCATENATE(
IF(B397="EB",Accounts!D$12,""
),IF(B397="EL",Accounts!F$12,""
),IF(AND(B397="OA",Cases!B397="3"),Accounts!F$12,""
),IF(AND(B397="OA",Cases!B397="Z"),Accounts!D$12,""
)
)
)
)
))</f>
        <v>Bank kívüli Kedvezm.</v>
      </c>
      <c r="S397" t="str">
        <f>IF(OR(Cases!C397="K",Cases!C397="L"),IF(M397="DA",Accounts!C$1,CONCATENATE(
   IF(B397="EB",Accounts!E$1,""
   ),IF(B397="EL",Accounts!G$1,""
   ),IF(AND(B397="OA",Cases!B397="3"),Accounts!G$1,""
   ),IF(AND(B397="OA",Cases!B397="Z"),Accounts!E$1,""
   )
  )
 ),IF(OR(Cases!C397="B",Cases!C397="I",Cases!C397="O",Cases!C397="J",Cases!C397="H"),IF(M397="DA",Accounts!C$4,CONCATENATE(
   IF(B397="EB",Accounts!E$4,""
   ),IF(B397="EL",Accounts!G$4,""
   ),IF(AND(B397="OA",Cases!B397="3"),Accounts!G$4,""
   ),IF(AND(B397="OA",Cases!B397="Z"),Accounts!E$4,""
   )
  )
 ),IF(OR(Cases!C397="D",Cases!C397="G",Cases!C397="O",Cases!C397="H",Cases!C397="M",AND(Cases!D397="I",Cases!C397="C"),AND(Cases!D397="I",Cases!C397="F")),IF(M397="DA",Accounts!C$3,CONCATENATE(
   IF(B397="EB",Accounts!E$3,""
   ),IF(B397="EL",Accounts!G$3,""
   ),IF(AND(B397="OA",Cases!B397="3"),Accounts!G$3,""
   ),IF(AND(B397="OA",Cases!B397="Z"),Accounts!E$3,""
   )
  )
 ),IF(M397="DA",Accounts!C$12,CONCATENATE(
   IF(B397="EB",Accounts!E$12,""
   ),IF(B397="EL",Accounts!G$12,""
   ),IF(AND(B397="OA",Cases!B397="3"),Accounts!G$12,""
   ),IF(AND(B397="OA",Cases!B397="Z"),Accounts!E$12,""
   )
  )
 )
)
))</f>
        <v>HU71117490082015982100000000</v>
      </c>
      <c r="T397" t="str">
        <f>IF(Cases!F397="SHA","SLEV",IF(Cases!F397="OUR","DEBT",IF(Cases!F397="BEN","CRED","")))</f>
        <v>SLEV</v>
      </c>
      <c r="U397" s="5" t="str">
        <f>IF(Cases!H397="N","Instrukciók","")</f>
        <v>Instrukciók</v>
      </c>
      <c r="V397" s="5" t="str">
        <f>IF(Cases!E397="I","URGP","")</f>
        <v/>
      </c>
      <c r="W397" t="str">
        <f>Cases!L397</f>
        <v>Közl-33K -OpenApi Vállalati-KötelezettSzla HUF-FCY-Bankon kívül utalás-InterCompany-Konverziós-KöltsVis Osztott</v>
      </c>
    </row>
    <row r="398" spans="1:23" x14ac:dyDescent="0.3">
      <c r="A398" t="str">
        <f>CONCATENATE(IF(B398="EB",CONCATENATE(IF(Cases!B398&lt;&gt;"7","EBNG","EBNL"),TEXT(Refszámok!$B$1+ROW()-2,"000000000000")),""),IF(B398="EL",CONCATENATE("E",TEXT(Refszámok!$B$2+ROW()-2,"0000000000"),"00001"),""),IF(B398="OA",CONCATENATE("EBNGOA",TEXT(Refszámok!$B$3+ROW()-2,"0000000000")),""))</f>
        <v>EBNGOA0000101397</v>
      </c>
      <c r="B398" t="str">
        <f>CONCATENATE(IF(Cases!B398="E","EL",""),IF(Cases!B398="B","EB",""),IF(Cases!B398="Q","EB",""),IF(Cases!B398="7","EB",""),IF(Cases!B398="Z","OA",""),IF(Cases!B398="3","OA",""))</f>
        <v>OA</v>
      </c>
      <c r="C398" t="str">
        <f t="shared" si="30"/>
        <v>EBNGOA0000101397</v>
      </c>
      <c r="D398" t="str">
        <f>IF(Cases!K398="Y","2018-11-10","")</f>
        <v/>
      </c>
      <c r="E398" s="5" t="str">
        <f>IF(Cases!C398="Q","BANKKÁRTYA ELSZ",IF(OR(Cases!C398="A",Cases!C398="E",Cases!C398="B",Cases!C398="K",Cases!C398="M"),CONCATENATE(IF(B398="EB",Accounts!B$7,""),IF(B398="EL",Accounts!B$8,""),IF(AND(B398="OA",Cases!B398="3"),Accounts!B$8,""),IF(AND(B398="OA",Cases!B398="Z"),Accounts!B$7,"")),CONCATENATE(IF(B398="EB",Accounts!B$9,""),IF(B398="EL",Accounts!B$10,""),IF(AND(B398="OA",Cases!B398="3"),Accounts!B$10,""),IF(AND(B398="OA",Cases!B398="Z"),Accounts!B$9,""))))</f>
        <v>Electra számlatípus-művelettípus ts</v>
      </c>
      <c r="F398" s="5" t="str">
        <f>IF(Cases!C398="Q","0983731042101",IF(OR(Cases!C398="A",Cases!C398="E",Cases!C398="B",Cases!C398="K",Cases!C398="M"),CONCATENATE(IF(B398="EB",Accounts!C$7,""),IF(B398="EL",Accounts!C$8,""),IF(AND(B398="OA",Cases!B398="3"),Accounts!C$8,""),IF(AND(B398="OA",Cases!B398="Z"),Accounts!C$7,"")),CONCATENATE(IF(B398="EB",Accounts!C$9,""),IF(B398="EL",Accounts!C$10,""),IF(AND(B398="OA",Cases!B398="3"),Accounts!C$10,""),IF(AND(B398="OA",Cases!B398="Z"),Accounts!C$9,""))))</f>
        <v>00021018F0100</v>
      </c>
      <c r="G398" t="s">
        <v>17</v>
      </c>
      <c r="H398" s="5" t="str">
        <f t="shared" si="31"/>
        <v>Electra számlatípus-művelettípus ts</v>
      </c>
      <c r="I398" t="s">
        <v>18</v>
      </c>
      <c r="J398" t="str">
        <f t="shared" si="32"/>
        <v>EBNGOA0000101397</v>
      </c>
      <c r="K398" t="str">
        <f t="shared" si="33"/>
        <v>EBNGOA0000101397</v>
      </c>
      <c r="L398" s="2" t="s">
        <v>22</v>
      </c>
      <c r="M398" s="2" t="str">
        <f>IF(OR(Cases!C398="A",Cases!C398="C",Cases!C398="G",Cases!C398="J",Cases!C398="O"),"DV","DA")</f>
        <v>DA</v>
      </c>
      <c r="N398" t="s">
        <v>1207</v>
      </c>
      <c r="O398" t="str">
        <f>IF(OR(Cases!C398="A",Cases!C398="B",Cases!C398="C",Cases!C398="E",Cases!C398="F",Cases!C398="I",Cases!C398="J",Cases!C398="K",Cases!C398="L",Cases!C398="Q"),"EUR","HUF")</f>
        <v>EUR</v>
      </c>
      <c r="P398" s="5" t="str">
        <f t="shared" si="34"/>
        <v>1.3</v>
      </c>
      <c r="Q398" t="str">
        <f>IF(Cases!I398="Y","INTC","")</f>
        <v>INTC</v>
      </c>
      <c r="R398" t="str">
        <f>IF(OR(Cases!C398="K",Cases!C398="L"),IF(M398="DA",Accounts!B$1,CONCATENATE(
IF(B398="EB",Accounts!D$1,""
),IF(B398="EL",Accounts!F$1,""
),IF(AND(B398="OA",Cases!B398="3"),Accounts!F$1,""
),IF(AND(B398="OA",Cases!B398="Z"),Accounts!D$1,""
)
)
),IF(OR(Cases!C398="B",Cases!C398="I",Cases!C398="O",Cases!C398="J",Cases!C398="H"),IF(M398="DA",Accounts!B$4,CONCATENATE(
IF(B398="EB",Accounts!D$4,""
),IF(B398="EL",Accounts!F$4,""
),IF(AND(B398="OA",Cases!B398="3"),Accounts!F$4,""
),IF(AND(B398="OA",Cases!B398="Z"),Accounts!D$4,""
)
)
),IF(OR(Cases!C398="D",Cases!C398="G",Cases!C398="O",Cases!C398="H",Cases!C398="M",AND(Cases!D398="I",Cases!C398="C"),AND(Cases!D398="I",Cases!C398="F")),IF(M398="DA",Accounts!B$3,CONCATENATE(
IF(B398="EB",Accounts!D$3,""
),IF(B398="EL",Accounts!F$3,""
),IF(AND(B398="OA",Cases!B398="3"),Accounts!F$3,""
),IF(AND(B398="OA",Cases!B398="Z"),Accounts!D$3,""
)
)
),IF(M398="DA",Accounts!B$12,CONCATENATE(
IF(B398="EB",Accounts!D$12,""
),IF(B398="EL",Accounts!F$12,""
),IF(AND(B398="OA",Cases!B398="3"),Accounts!F$12,""
),IF(AND(B398="OA",Cases!B398="Z"),Accounts!D$12,""
)
)
)
)
))</f>
        <v>Bank kívüli Kedvezm.</v>
      </c>
      <c r="S398" t="str">
        <f>IF(OR(Cases!C398="K",Cases!C398="L"),IF(M398="DA",Accounts!C$1,CONCATENATE(
   IF(B398="EB",Accounts!E$1,""
   ),IF(B398="EL",Accounts!G$1,""
   ),IF(AND(B398="OA",Cases!B398="3"),Accounts!G$1,""
   ),IF(AND(B398="OA",Cases!B398="Z"),Accounts!E$1,""
   )
  )
 ),IF(OR(Cases!C398="B",Cases!C398="I",Cases!C398="O",Cases!C398="J",Cases!C398="H"),IF(M398="DA",Accounts!C$4,CONCATENATE(
   IF(B398="EB",Accounts!E$4,""
   ),IF(B398="EL",Accounts!G$4,""
   ),IF(AND(B398="OA",Cases!B398="3"),Accounts!G$4,""
   ),IF(AND(B398="OA",Cases!B398="Z"),Accounts!E$4,""
   )
  )
 ),IF(OR(Cases!C398="D",Cases!C398="G",Cases!C398="O",Cases!C398="H",Cases!C398="M",AND(Cases!D398="I",Cases!C398="C"),AND(Cases!D398="I",Cases!C398="F")),IF(M398="DA",Accounts!C$3,CONCATENATE(
   IF(B398="EB",Accounts!E$3,""
   ),IF(B398="EL",Accounts!G$3,""
   ),IF(AND(B398="OA",Cases!B398="3"),Accounts!G$3,""
   ),IF(AND(B398="OA",Cases!B398="Z"),Accounts!E$3,""
   )
  )
 ),IF(M398="DA",Accounts!C$12,CONCATENATE(
   IF(B398="EB",Accounts!E$12,""
   ),IF(B398="EL",Accounts!G$12,""
   ),IF(AND(B398="OA",Cases!B398="3"),Accounts!G$12,""
   ),IF(AND(B398="OA",Cases!B398="Z"),Accounts!E$12,""
   )
  )
 )
)
))</f>
        <v>HU71117490082015982100000000</v>
      </c>
      <c r="T398" t="str">
        <f>IF(Cases!F398="SHA","SLEV",IF(Cases!F398="OUR","DEBT",IF(Cases!F398="BEN","CRED","")))</f>
        <v>DEBT</v>
      </c>
      <c r="U398" s="5" t="str">
        <f>IF(Cases!H398="N","Instrukciók","")</f>
        <v>Instrukciók</v>
      </c>
      <c r="V398" s="5" t="str">
        <f>IF(Cases!E398="I","URGP","")</f>
        <v/>
      </c>
      <c r="W398" t="str">
        <f>Cases!L398</f>
        <v>Közl-33L -OpenApi Vállalati-KötelezettSzla HUF-FCY-Bankon kívül utalás-InterCompany-Konverziós-KöltsVis Indító</v>
      </c>
    </row>
    <row r="399" spans="1:23" x14ac:dyDescent="0.3">
      <c r="A399" t="str">
        <f>CONCATENATE(IF(B399="EB",CONCATENATE(IF(Cases!B399&lt;&gt;"7","EBNG","EBNL"),TEXT(Refszámok!$B$1+ROW()-2,"000000000000")),""),IF(B399="EL",CONCATENATE("E",TEXT(Refszámok!$B$2+ROW()-2,"0000000000"),"00001"),""),IF(B399="OA",CONCATENATE("EBNGOA",TEXT(Refszámok!$B$3+ROW()-2,"0000000000")),""))</f>
        <v>EBNGOA0000101398</v>
      </c>
      <c r="B399" t="str">
        <f>CONCATENATE(IF(Cases!B399="E","EL",""),IF(Cases!B399="B","EB",""),IF(Cases!B399="Q","EB",""),IF(Cases!B399="7","EB",""),IF(Cases!B399="Z","OA",""),IF(Cases!B399="3","OA",""))</f>
        <v>OA</v>
      </c>
      <c r="C399" t="str">
        <f t="shared" si="30"/>
        <v>EBNGOA0000101398</v>
      </c>
      <c r="D399" t="str">
        <f>IF(Cases!K399="Y","2018-11-10","")</f>
        <v/>
      </c>
      <c r="E399" s="5" t="str">
        <f>IF(Cases!C399="Q","BANKKÁRTYA ELSZ",IF(OR(Cases!C399="A",Cases!C399="E",Cases!C399="B",Cases!C399="K",Cases!C399="M"),CONCATENATE(IF(B399="EB",Accounts!B$7,""),IF(B399="EL",Accounts!B$8,""),IF(AND(B399="OA",Cases!B399="3"),Accounts!B$8,""),IF(AND(B399="OA",Cases!B399="Z"),Accounts!B$7,"")),CONCATENATE(IF(B399="EB",Accounts!B$9,""),IF(B399="EL",Accounts!B$10,""),IF(AND(B399="OA",Cases!B399="3"),Accounts!B$10,""),IF(AND(B399="OA",Cases!B399="Z"),Accounts!B$9,""))))</f>
        <v>Electra számlatípus-művelettípus ts</v>
      </c>
      <c r="F399" s="5" t="str">
        <f>IF(Cases!C399="Q","0983731042101",IF(OR(Cases!C399="A",Cases!C399="E",Cases!C399="B",Cases!C399="K",Cases!C399="M"),CONCATENATE(IF(B399="EB",Accounts!C$7,""),IF(B399="EL",Accounts!C$8,""),IF(AND(B399="OA",Cases!B399="3"),Accounts!C$8,""),IF(AND(B399="OA",Cases!B399="Z"),Accounts!C$7,"")),CONCATENATE(IF(B399="EB",Accounts!C$9,""),IF(B399="EL",Accounts!C$10,""),IF(AND(B399="OA",Cases!B399="3"),Accounts!C$10,""),IF(AND(B399="OA",Cases!B399="Z"),Accounts!C$9,""))))</f>
        <v>00021018F0100</v>
      </c>
      <c r="G399" t="s">
        <v>17</v>
      </c>
      <c r="H399" s="5" t="str">
        <f t="shared" si="31"/>
        <v>Electra számlatípus-művelettípus ts</v>
      </c>
      <c r="I399" t="s">
        <v>18</v>
      </c>
      <c r="J399" t="str">
        <f t="shared" si="32"/>
        <v>EBNGOA0000101398</v>
      </c>
      <c r="K399" t="str">
        <f t="shared" si="33"/>
        <v>EBNGOA0000101398</v>
      </c>
      <c r="L399" s="2" t="s">
        <v>22</v>
      </c>
      <c r="M399" s="2" t="str">
        <f>IF(OR(Cases!C399="A",Cases!C399="C",Cases!C399="G",Cases!C399="J",Cases!C399="O"),"DV","DA")</f>
        <v>DA</v>
      </c>
      <c r="N399" t="s">
        <v>1207</v>
      </c>
      <c r="O399" t="str">
        <f>IF(OR(Cases!C399="A",Cases!C399="B",Cases!C399="C",Cases!C399="E",Cases!C399="F",Cases!C399="I",Cases!C399="J",Cases!C399="K",Cases!C399="L",Cases!C399="Q"),"EUR","HUF")</f>
        <v>EUR</v>
      </c>
      <c r="P399" s="5" t="str">
        <f t="shared" si="34"/>
        <v>1.3</v>
      </c>
      <c r="Q399" t="str">
        <f>IF(Cases!I399="Y","INTC","")</f>
        <v>INTC</v>
      </c>
      <c r="R399" t="str">
        <f>IF(OR(Cases!C399="K",Cases!C399="L"),IF(M399="DA",Accounts!B$1,CONCATENATE(
IF(B399="EB",Accounts!D$1,""
),IF(B399="EL",Accounts!F$1,""
),IF(AND(B399="OA",Cases!B399="3"),Accounts!F$1,""
),IF(AND(B399="OA",Cases!B399="Z"),Accounts!D$1,""
)
)
),IF(OR(Cases!C399="B",Cases!C399="I",Cases!C399="O",Cases!C399="J",Cases!C399="H"),IF(M399="DA",Accounts!B$4,CONCATENATE(
IF(B399="EB",Accounts!D$4,""
),IF(B399="EL",Accounts!F$4,""
),IF(AND(B399="OA",Cases!B399="3"),Accounts!F$4,""
),IF(AND(B399="OA",Cases!B399="Z"),Accounts!D$4,""
)
)
),IF(OR(Cases!C399="D",Cases!C399="G",Cases!C399="O",Cases!C399="H",Cases!C399="M",AND(Cases!D399="I",Cases!C399="C"),AND(Cases!D399="I",Cases!C399="F")),IF(M399="DA",Accounts!B$3,CONCATENATE(
IF(B399="EB",Accounts!D$3,""
),IF(B399="EL",Accounts!F$3,""
),IF(AND(B399="OA",Cases!B399="3"),Accounts!F$3,""
),IF(AND(B399="OA",Cases!B399="Z"),Accounts!D$3,""
)
)
),IF(M399="DA",Accounts!B$12,CONCATENATE(
IF(B399="EB",Accounts!D$12,""
),IF(B399="EL",Accounts!F$12,""
),IF(AND(B399="OA",Cases!B399="3"),Accounts!F$12,""
),IF(AND(B399="OA",Cases!B399="Z"),Accounts!D$12,""
)
)
)
)
))</f>
        <v>Bank kívüli Kedvezm.</v>
      </c>
      <c r="S399" t="str">
        <f>IF(OR(Cases!C399="K",Cases!C399="L"),IF(M399="DA",Accounts!C$1,CONCATENATE(
   IF(B399="EB",Accounts!E$1,""
   ),IF(B399="EL",Accounts!G$1,""
   ),IF(AND(B399="OA",Cases!B399="3"),Accounts!G$1,""
   ),IF(AND(B399="OA",Cases!B399="Z"),Accounts!E$1,""
   )
  )
 ),IF(OR(Cases!C399="B",Cases!C399="I",Cases!C399="O",Cases!C399="J",Cases!C399="H"),IF(M399="DA",Accounts!C$4,CONCATENATE(
   IF(B399="EB",Accounts!E$4,""
   ),IF(B399="EL",Accounts!G$4,""
   ),IF(AND(B399="OA",Cases!B399="3"),Accounts!G$4,""
   ),IF(AND(B399="OA",Cases!B399="Z"),Accounts!E$4,""
   )
  )
 ),IF(OR(Cases!C399="D",Cases!C399="G",Cases!C399="O",Cases!C399="H",Cases!C399="M",AND(Cases!D399="I",Cases!C399="C"),AND(Cases!D399="I",Cases!C399="F")),IF(M399="DA",Accounts!C$3,CONCATENATE(
   IF(B399="EB",Accounts!E$3,""
   ),IF(B399="EL",Accounts!G$3,""
   ),IF(AND(B399="OA",Cases!B399="3"),Accounts!G$3,""
   ),IF(AND(B399="OA",Cases!B399="Z"),Accounts!E$3,""
   )
  )
 ),IF(M399="DA",Accounts!C$12,CONCATENATE(
   IF(B399="EB",Accounts!E$12,""
   ),IF(B399="EL",Accounts!G$12,""
   ),IF(AND(B399="OA",Cases!B399="3"),Accounts!G$12,""
   ),IF(AND(B399="OA",Cases!B399="Z"),Accounts!E$12,""
   )
  )
 )
)
))</f>
        <v>HU71117490082015982100000000</v>
      </c>
      <c r="T399" t="str">
        <f>IF(Cases!F399="SHA","SLEV",IF(Cases!F399="OUR","DEBT",IF(Cases!F399="BEN","CRED","")))</f>
        <v>CRED</v>
      </c>
      <c r="U399" s="5" t="str">
        <f>IF(Cases!H399="N","Instrukciók","")</f>
        <v>Instrukciók</v>
      </c>
      <c r="V399" s="5" t="str">
        <f>IF(Cases!E399="I","URGP","")</f>
        <v/>
      </c>
      <c r="W399" t="str">
        <f>Cases!L399</f>
        <v>Közl-33M -OpenApi Vállalati-KötelezettSzla HUF-FCY-Bankon kívül utalás-InterCompany-Konverziós-KöltsVis Kedvezm</v>
      </c>
    </row>
    <row r="400" spans="1:23" x14ac:dyDescent="0.3">
      <c r="A400" t="str">
        <f>CONCATENATE(IF(B400="EB",CONCATENATE(IF(Cases!B400&lt;&gt;"7","EBNG","EBNL"),TEXT(Refszámok!$B$1+ROW()-2,"000000000000")),""),IF(B400="EL",CONCATENATE("E",TEXT(Refszámok!$B$2+ROW()-2,"0000000000"),"00001"),""),IF(B400="OA",CONCATENATE("EBNGOA",TEXT(Refszámok!$B$3+ROW()-2,"0000000000")),""))</f>
        <v>EBNGOA0000101399</v>
      </c>
      <c r="B400" t="str">
        <f>CONCATENATE(IF(Cases!B400="E","EL",""),IF(Cases!B400="B","EB",""),IF(Cases!B400="Q","EB",""),IF(Cases!B400="7","EB",""),IF(Cases!B400="Z","OA",""),IF(Cases!B400="3","OA",""))</f>
        <v>OA</v>
      </c>
      <c r="C400" t="str">
        <f t="shared" si="30"/>
        <v>EBNGOA0000101399</v>
      </c>
      <c r="D400" t="str">
        <f>IF(Cases!K400="Y","2018-11-10","")</f>
        <v/>
      </c>
      <c r="E400" s="5" t="str">
        <f>IF(Cases!C400="Q","BANKKÁRTYA ELSZ",IF(OR(Cases!C400="A",Cases!C400="E",Cases!C400="B",Cases!C400="K",Cases!C400="M"),CONCATENATE(IF(B400="EB",Accounts!B$7,""),IF(B400="EL",Accounts!B$8,""),IF(AND(B400="OA",Cases!B400="3"),Accounts!B$8,""),IF(AND(B400="OA",Cases!B400="Z"),Accounts!B$7,"")),CONCATENATE(IF(B400="EB",Accounts!B$9,""),IF(B400="EL",Accounts!B$10,""),IF(AND(B400="OA",Cases!B400="3"),Accounts!B$10,""),IF(AND(B400="OA",Cases!B400="Z"),Accounts!B$9,""))))</f>
        <v>Electra számlatípus-művelettípus ts</v>
      </c>
      <c r="F400" s="5" t="str">
        <f>IF(Cases!C400="Q","0983731042101",IF(OR(Cases!C400="A",Cases!C400="E",Cases!C400="B",Cases!C400="K",Cases!C400="M"),CONCATENATE(IF(B400="EB",Accounts!C$7,""),IF(B400="EL",Accounts!C$8,""),IF(AND(B400="OA",Cases!B400="3"),Accounts!C$8,""),IF(AND(B400="OA",Cases!B400="Z"),Accounts!C$7,"")),CONCATENATE(IF(B400="EB",Accounts!C$9,""),IF(B400="EL",Accounts!C$10,""),IF(AND(B400="OA",Cases!B400="3"),Accounts!C$10,""),IF(AND(B400="OA",Cases!B400="Z"),Accounts!C$9,""))))</f>
        <v>00021018F0100</v>
      </c>
      <c r="G400" t="s">
        <v>17</v>
      </c>
      <c r="H400" s="5" t="str">
        <f t="shared" si="31"/>
        <v>Electra számlatípus-művelettípus ts</v>
      </c>
      <c r="I400" t="s">
        <v>18</v>
      </c>
      <c r="J400" t="str">
        <f t="shared" si="32"/>
        <v>EBNGOA0000101399</v>
      </c>
      <c r="K400" t="str">
        <f t="shared" si="33"/>
        <v>EBNGOA0000101399</v>
      </c>
      <c r="L400" s="2" t="s">
        <v>22</v>
      </c>
      <c r="M400" s="2" t="str">
        <f>IF(OR(Cases!C400="A",Cases!C400="C",Cases!C400="G",Cases!C400="J",Cases!C400="O"),"DV","DA")</f>
        <v>DA</v>
      </c>
      <c r="N400" t="s">
        <v>1207</v>
      </c>
      <c r="O400" t="str">
        <f>IF(OR(Cases!C400="A",Cases!C400="B",Cases!C400="C",Cases!C400="E",Cases!C400="F",Cases!C400="I",Cases!C400="J",Cases!C400="K",Cases!C400="L",Cases!C400="Q"),"EUR","HUF")</f>
        <v>EUR</v>
      </c>
      <c r="P400" s="5" t="str">
        <f t="shared" si="34"/>
        <v>1.3</v>
      </c>
      <c r="Q400" t="str">
        <f>IF(Cases!I400="Y","INTC","")</f>
        <v>INTC</v>
      </c>
      <c r="R400" t="str">
        <f>IF(OR(Cases!C400="K",Cases!C400="L"),IF(M400="DA",Accounts!B$1,CONCATENATE(
IF(B400="EB",Accounts!D$1,""
),IF(B400="EL",Accounts!F$1,""
),IF(AND(B400="OA",Cases!B400="3"),Accounts!F$1,""
),IF(AND(B400="OA",Cases!B400="Z"),Accounts!D$1,""
)
)
),IF(OR(Cases!C400="B",Cases!C400="I",Cases!C400="O",Cases!C400="J",Cases!C400="H"),IF(M400="DA",Accounts!B$4,CONCATENATE(
IF(B400="EB",Accounts!D$4,""
),IF(B400="EL",Accounts!F$4,""
),IF(AND(B400="OA",Cases!B400="3"),Accounts!F$4,""
),IF(AND(B400="OA",Cases!B400="Z"),Accounts!D$4,""
)
)
),IF(OR(Cases!C400="D",Cases!C400="G",Cases!C400="O",Cases!C400="H",Cases!C400="M",AND(Cases!D400="I",Cases!C400="C"),AND(Cases!D400="I",Cases!C400="F")),IF(M400="DA",Accounts!B$3,CONCATENATE(
IF(B400="EB",Accounts!D$3,""
),IF(B400="EL",Accounts!F$3,""
),IF(AND(B400="OA",Cases!B400="3"),Accounts!F$3,""
),IF(AND(B400="OA",Cases!B400="Z"),Accounts!D$3,""
)
)
),IF(M400="DA",Accounts!B$12,CONCATENATE(
IF(B400="EB",Accounts!D$12,""
),IF(B400="EL",Accounts!F$12,""
),IF(AND(B400="OA",Cases!B400="3"),Accounts!F$12,""
),IF(AND(B400="OA",Cases!B400="Z"),Accounts!D$12,""
)
)
)
)
))</f>
        <v>Bank kívüli Kedvezm.</v>
      </c>
      <c r="S400" t="str">
        <f>IF(OR(Cases!C400="K",Cases!C400="L"),IF(M400="DA",Accounts!C$1,CONCATENATE(
   IF(B400="EB",Accounts!E$1,""
   ),IF(B400="EL",Accounts!G$1,""
   ),IF(AND(B400="OA",Cases!B400="3"),Accounts!G$1,""
   ),IF(AND(B400="OA",Cases!B400="Z"),Accounts!E$1,""
   )
  )
 ),IF(OR(Cases!C400="B",Cases!C400="I",Cases!C400="O",Cases!C400="J",Cases!C400="H"),IF(M400="DA",Accounts!C$4,CONCATENATE(
   IF(B400="EB",Accounts!E$4,""
   ),IF(B400="EL",Accounts!G$4,""
   ),IF(AND(B400="OA",Cases!B400="3"),Accounts!G$4,""
   ),IF(AND(B400="OA",Cases!B400="Z"),Accounts!E$4,""
   )
  )
 ),IF(OR(Cases!C400="D",Cases!C400="G",Cases!C400="O",Cases!C400="H",Cases!C400="M",AND(Cases!D400="I",Cases!C400="C"),AND(Cases!D400="I",Cases!C400="F")),IF(M400="DA",Accounts!C$3,CONCATENATE(
   IF(B400="EB",Accounts!E$3,""
   ),IF(B400="EL",Accounts!G$3,""
   ),IF(AND(B400="OA",Cases!B400="3"),Accounts!G$3,""
   ),IF(AND(B400="OA",Cases!B400="Z"),Accounts!E$3,""
   )
  )
 ),IF(M400="DA",Accounts!C$12,CONCATENATE(
   IF(B400="EB",Accounts!E$12,""
   ),IF(B400="EL",Accounts!G$12,""
   ),IF(AND(B400="OA",Cases!B400="3"),Accounts!G$12,""
   ),IF(AND(B400="OA",Cases!B400="Z"),Accounts!E$12,""
   )
  )
 )
)
))</f>
        <v>HU71117490082015982100000000</v>
      </c>
      <c r="T400" t="str">
        <f>IF(Cases!F400="SHA","SLEV",IF(Cases!F400="OUR","DEBT",IF(Cases!F400="BEN","CRED","")))</f>
        <v>SLEV</v>
      </c>
      <c r="U400" s="5" t="str">
        <f>IF(Cases!H400="N","Instrukciók","")</f>
        <v>Instrukciók</v>
      </c>
      <c r="V400" s="5" t="str">
        <f>IF(Cases!E400="I","URGP","")</f>
        <v>URGP</v>
      </c>
      <c r="W400" t="str">
        <f>Cases!L400</f>
        <v>Közl-33Q -OpenApi Vállalati-KötelezettSzla HUF-FCY-Bankon kívül utalás-InterCompany-Konverziós-Sürgős/AzonKonv-KöltsVis Osztott</v>
      </c>
    </row>
    <row r="401" spans="1:23" x14ac:dyDescent="0.3">
      <c r="A401" t="str">
        <f>CONCATENATE(IF(B401="EB",CONCATENATE(IF(Cases!B401&lt;&gt;"7","EBNG","EBNL"),TEXT(Refszámok!$B$1+ROW()-2,"000000000000")),""),IF(B401="EL",CONCATENATE("E",TEXT(Refszámok!$B$2+ROW()-2,"0000000000"),"00001"),""),IF(B401="OA",CONCATENATE("EBNGOA",TEXT(Refszámok!$B$3+ROW()-2,"0000000000")),""))</f>
        <v>EBNGOA0000101400</v>
      </c>
      <c r="B401" t="str">
        <f>CONCATENATE(IF(Cases!B401="E","EL",""),IF(Cases!B401="B","EB",""),IF(Cases!B401="Q","EB",""),IF(Cases!B401="7","EB",""),IF(Cases!B401="Z","OA",""),IF(Cases!B401="3","OA",""))</f>
        <v>OA</v>
      </c>
      <c r="C401" t="str">
        <f t="shared" si="30"/>
        <v>EBNGOA0000101400</v>
      </c>
      <c r="D401" t="str">
        <f>IF(Cases!K401="Y","2018-11-10","")</f>
        <v/>
      </c>
      <c r="E401" s="5" t="str">
        <f>IF(Cases!C401="Q","BANKKÁRTYA ELSZ",IF(OR(Cases!C401="A",Cases!C401="E",Cases!C401="B",Cases!C401="K",Cases!C401="M"),CONCATENATE(IF(B401="EB",Accounts!B$7,""),IF(B401="EL",Accounts!B$8,""),IF(AND(B401="OA",Cases!B401="3"),Accounts!B$8,""),IF(AND(B401="OA",Cases!B401="Z"),Accounts!B$7,"")),CONCATENATE(IF(B401="EB",Accounts!B$9,""),IF(B401="EL",Accounts!B$10,""),IF(AND(B401="OA",Cases!B401="3"),Accounts!B$10,""),IF(AND(B401="OA",Cases!B401="Z"),Accounts!B$9,""))))</f>
        <v>Electra számlatípus-művelettípus ts</v>
      </c>
      <c r="F401" s="5" t="str">
        <f>IF(Cases!C401="Q","0983731042101",IF(OR(Cases!C401="A",Cases!C401="E",Cases!C401="B",Cases!C401="K",Cases!C401="M"),CONCATENATE(IF(B401="EB",Accounts!C$7,""),IF(B401="EL",Accounts!C$8,""),IF(AND(B401="OA",Cases!B401="3"),Accounts!C$8,""),IF(AND(B401="OA",Cases!B401="Z"),Accounts!C$7,"")),CONCATENATE(IF(B401="EB",Accounts!C$9,""),IF(B401="EL",Accounts!C$10,""),IF(AND(B401="OA",Cases!B401="3"),Accounts!C$10,""),IF(AND(B401="OA",Cases!B401="Z"),Accounts!C$9,""))))</f>
        <v>00021018F0100</v>
      </c>
      <c r="G401" t="s">
        <v>17</v>
      </c>
      <c r="H401" s="5" t="str">
        <f t="shared" si="31"/>
        <v>Electra számlatípus-művelettípus ts</v>
      </c>
      <c r="I401" t="s">
        <v>18</v>
      </c>
      <c r="J401" t="str">
        <f t="shared" si="32"/>
        <v>EBNGOA0000101400</v>
      </c>
      <c r="K401" t="str">
        <f t="shared" si="33"/>
        <v>EBNGOA0000101400</v>
      </c>
      <c r="L401" s="2" t="s">
        <v>22</v>
      </c>
      <c r="M401" s="2" t="str">
        <f>IF(OR(Cases!C401="A",Cases!C401="C",Cases!C401="G",Cases!C401="J",Cases!C401="O"),"DV","DA")</f>
        <v>DA</v>
      </c>
      <c r="N401" t="s">
        <v>1207</v>
      </c>
      <c r="O401" t="str">
        <f>IF(OR(Cases!C401="A",Cases!C401="B",Cases!C401="C",Cases!C401="E",Cases!C401="F",Cases!C401="I",Cases!C401="J",Cases!C401="K",Cases!C401="L",Cases!C401="Q"),"EUR","HUF")</f>
        <v>EUR</v>
      </c>
      <c r="P401" s="5" t="str">
        <f t="shared" si="34"/>
        <v>1.3</v>
      </c>
      <c r="Q401" t="str">
        <f>IF(Cases!I401="Y","INTC","")</f>
        <v>INTC</v>
      </c>
      <c r="R401" t="str">
        <f>IF(OR(Cases!C401="K",Cases!C401="L"),IF(M401="DA",Accounts!B$1,CONCATENATE(
IF(B401="EB",Accounts!D$1,""
),IF(B401="EL",Accounts!F$1,""
),IF(AND(B401="OA",Cases!B401="3"),Accounts!F$1,""
),IF(AND(B401="OA",Cases!B401="Z"),Accounts!D$1,""
)
)
),IF(OR(Cases!C401="B",Cases!C401="I",Cases!C401="O",Cases!C401="J",Cases!C401="H"),IF(M401="DA",Accounts!B$4,CONCATENATE(
IF(B401="EB",Accounts!D$4,""
),IF(B401="EL",Accounts!F$4,""
),IF(AND(B401="OA",Cases!B401="3"),Accounts!F$4,""
),IF(AND(B401="OA",Cases!B401="Z"),Accounts!D$4,""
)
)
),IF(OR(Cases!C401="D",Cases!C401="G",Cases!C401="O",Cases!C401="H",Cases!C401="M",AND(Cases!D401="I",Cases!C401="C"),AND(Cases!D401="I",Cases!C401="F")),IF(M401="DA",Accounts!B$3,CONCATENATE(
IF(B401="EB",Accounts!D$3,""
),IF(B401="EL",Accounts!F$3,""
),IF(AND(B401="OA",Cases!B401="3"),Accounts!F$3,""
),IF(AND(B401="OA",Cases!B401="Z"),Accounts!D$3,""
)
)
),IF(M401="DA",Accounts!B$12,CONCATENATE(
IF(B401="EB",Accounts!D$12,""
),IF(B401="EL",Accounts!F$12,""
),IF(AND(B401="OA",Cases!B401="3"),Accounts!F$12,""
),IF(AND(B401="OA",Cases!B401="Z"),Accounts!D$12,""
)
)
)
)
))</f>
        <v>Bank kívüli Kedvezm.</v>
      </c>
      <c r="S401" t="str">
        <f>IF(OR(Cases!C401="K",Cases!C401="L"),IF(M401="DA",Accounts!C$1,CONCATENATE(
   IF(B401="EB",Accounts!E$1,""
   ),IF(B401="EL",Accounts!G$1,""
   ),IF(AND(B401="OA",Cases!B401="3"),Accounts!G$1,""
   ),IF(AND(B401="OA",Cases!B401="Z"),Accounts!E$1,""
   )
  )
 ),IF(OR(Cases!C401="B",Cases!C401="I",Cases!C401="O",Cases!C401="J",Cases!C401="H"),IF(M401="DA",Accounts!C$4,CONCATENATE(
   IF(B401="EB",Accounts!E$4,""
   ),IF(B401="EL",Accounts!G$4,""
   ),IF(AND(B401="OA",Cases!B401="3"),Accounts!G$4,""
   ),IF(AND(B401="OA",Cases!B401="Z"),Accounts!E$4,""
   )
  )
 ),IF(OR(Cases!C401="D",Cases!C401="G",Cases!C401="O",Cases!C401="H",Cases!C401="M",AND(Cases!D401="I",Cases!C401="C"),AND(Cases!D401="I",Cases!C401="F")),IF(M401="DA",Accounts!C$3,CONCATENATE(
   IF(B401="EB",Accounts!E$3,""
   ),IF(B401="EL",Accounts!G$3,""
   ),IF(AND(B401="OA",Cases!B401="3"),Accounts!G$3,""
   ),IF(AND(B401="OA",Cases!B401="Z"),Accounts!E$3,""
   )
  )
 ),IF(M401="DA",Accounts!C$12,CONCATENATE(
   IF(B401="EB",Accounts!E$12,""
   ),IF(B401="EL",Accounts!G$12,""
   ),IF(AND(B401="OA",Cases!B401="3"),Accounts!G$12,""
   ),IF(AND(B401="OA",Cases!B401="Z"),Accounts!E$12,""
   )
  )
 )
)
))</f>
        <v>HU71117490082015982100000000</v>
      </c>
      <c r="T401" t="str">
        <f>IF(Cases!F401="SHA","SLEV",IF(Cases!F401="OUR","DEBT",IF(Cases!F401="BEN","CRED","")))</f>
        <v>DEBT</v>
      </c>
      <c r="U401" s="5" t="str">
        <f>IF(Cases!H401="N","Instrukciók","")</f>
        <v>Instrukciók</v>
      </c>
      <c r="V401" s="5" t="str">
        <f>IF(Cases!E401="I","URGP","")</f>
        <v>URGP</v>
      </c>
      <c r="W401" t="str">
        <f>Cases!L401</f>
        <v>Közl-33R -OpenApi Vállalati-KötelezettSzla HUF-FCY-Bankon kívül utalás-InterCompany-Konverziós-Sürgős/AzonKonv-KöltsVis Indító</v>
      </c>
    </row>
    <row r="402" spans="1:23" x14ac:dyDescent="0.3">
      <c r="A402" t="str">
        <f>CONCATENATE(IF(B402="EB",CONCATENATE(IF(Cases!B402&lt;&gt;"7","EBNG","EBNL"),TEXT(Refszámok!$B$1+ROW()-2,"000000000000")),""),IF(B402="EL",CONCATENATE("E",TEXT(Refszámok!$B$2+ROW()-2,"0000000000"),"00001"),""),IF(B402="OA",CONCATENATE("EBNGOA",TEXT(Refszámok!$B$3+ROW()-2,"0000000000")),""))</f>
        <v>EBNGOA0000101401</v>
      </c>
      <c r="B402" t="str">
        <f>CONCATENATE(IF(Cases!B402="E","EL",""),IF(Cases!B402="B","EB",""),IF(Cases!B402="Q","EB",""),IF(Cases!B402="7","EB",""),IF(Cases!B402="Z","OA",""),IF(Cases!B402="3","OA",""))</f>
        <v>OA</v>
      </c>
      <c r="C402" t="str">
        <f t="shared" si="30"/>
        <v>EBNGOA0000101401</v>
      </c>
      <c r="D402" t="str">
        <f>IF(Cases!K402="Y","2018-11-10","")</f>
        <v/>
      </c>
      <c r="E402" s="5" t="str">
        <f>IF(Cases!C402="Q","BANKKÁRTYA ELSZ",IF(OR(Cases!C402="A",Cases!C402="E",Cases!C402="B",Cases!C402="K",Cases!C402="M"),CONCATENATE(IF(B402="EB",Accounts!B$7,""),IF(B402="EL",Accounts!B$8,""),IF(AND(B402="OA",Cases!B402="3"),Accounts!B$8,""),IF(AND(B402="OA",Cases!B402="Z"),Accounts!B$7,"")),CONCATENATE(IF(B402="EB",Accounts!B$9,""),IF(B402="EL",Accounts!B$10,""),IF(AND(B402="OA",Cases!B402="3"),Accounts!B$10,""),IF(AND(B402="OA",Cases!B402="Z"),Accounts!B$9,""))))</f>
        <v>Electra számlatípus-művelettípus ts</v>
      </c>
      <c r="F402" s="5" t="str">
        <f>IF(Cases!C402="Q","0983731042101",IF(OR(Cases!C402="A",Cases!C402="E",Cases!C402="B",Cases!C402="K",Cases!C402="M"),CONCATENATE(IF(B402="EB",Accounts!C$7,""),IF(B402="EL",Accounts!C$8,""),IF(AND(B402="OA",Cases!B402="3"),Accounts!C$8,""),IF(AND(B402="OA",Cases!B402="Z"),Accounts!C$7,"")),CONCATENATE(IF(B402="EB",Accounts!C$9,""),IF(B402="EL",Accounts!C$10,""),IF(AND(B402="OA",Cases!B402="3"),Accounts!C$10,""),IF(AND(B402="OA",Cases!B402="Z"),Accounts!C$9,""))))</f>
        <v>00021018F0100</v>
      </c>
      <c r="G402" t="s">
        <v>17</v>
      </c>
      <c r="H402" s="5" t="str">
        <f t="shared" si="31"/>
        <v>Electra számlatípus-művelettípus ts</v>
      </c>
      <c r="I402" t="s">
        <v>18</v>
      </c>
      <c r="J402" t="str">
        <f t="shared" si="32"/>
        <v>EBNGOA0000101401</v>
      </c>
      <c r="K402" t="str">
        <f t="shared" si="33"/>
        <v>EBNGOA0000101401</v>
      </c>
      <c r="L402" s="2" t="s">
        <v>22</v>
      </c>
      <c r="M402" s="2" t="str">
        <f>IF(OR(Cases!C402="A",Cases!C402="C",Cases!C402="G",Cases!C402="J",Cases!C402="O"),"DV","DA")</f>
        <v>DA</v>
      </c>
      <c r="N402" t="s">
        <v>1207</v>
      </c>
      <c r="O402" t="str">
        <f>IF(OR(Cases!C402="A",Cases!C402="B",Cases!C402="C",Cases!C402="E",Cases!C402="F",Cases!C402="I",Cases!C402="J",Cases!C402="K",Cases!C402="L",Cases!C402="Q"),"EUR","HUF")</f>
        <v>EUR</v>
      </c>
      <c r="P402" s="5" t="str">
        <f t="shared" si="34"/>
        <v>1.3</v>
      </c>
      <c r="Q402" t="str">
        <f>IF(Cases!I402="Y","INTC","")</f>
        <v>INTC</v>
      </c>
      <c r="R402" t="str">
        <f>IF(OR(Cases!C402="K",Cases!C402="L"),IF(M402="DA",Accounts!B$1,CONCATENATE(
IF(B402="EB",Accounts!D$1,""
),IF(B402="EL",Accounts!F$1,""
),IF(AND(B402="OA",Cases!B402="3"),Accounts!F$1,""
),IF(AND(B402="OA",Cases!B402="Z"),Accounts!D$1,""
)
)
),IF(OR(Cases!C402="B",Cases!C402="I",Cases!C402="O",Cases!C402="J",Cases!C402="H"),IF(M402="DA",Accounts!B$4,CONCATENATE(
IF(B402="EB",Accounts!D$4,""
),IF(B402="EL",Accounts!F$4,""
),IF(AND(B402="OA",Cases!B402="3"),Accounts!F$4,""
),IF(AND(B402="OA",Cases!B402="Z"),Accounts!D$4,""
)
)
),IF(OR(Cases!C402="D",Cases!C402="G",Cases!C402="O",Cases!C402="H",Cases!C402="M",AND(Cases!D402="I",Cases!C402="C"),AND(Cases!D402="I",Cases!C402="F")),IF(M402="DA",Accounts!B$3,CONCATENATE(
IF(B402="EB",Accounts!D$3,""
),IF(B402="EL",Accounts!F$3,""
),IF(AND(B402="OA",Cases!B402="3"),Accounts!F$3,""
),IF(AND(B402="OA",Cases!B402="Z"),Accounts!D$3,""
)
)
),IF(M402="DA",Accounts!B$12,CONCATENATE(
IF(B402="EB",Accounts!D$12,""
),IF(B402="EL",Accounts!F$12,""
),IF(AND(B402="OA",Cases!B402="3"),Accounts!F$12,""
),IF(AND(B402="OA",Cases!B402="Z"),Accounts!D$12,""
)
)
)
)
))</f>
        <v>Bank kívüli Kedvezm.</v>
      </c>
      <c r="S402" t="str">
        <f>IF(OR(Cases!C402="K",Cases!C402="L"),IF(M402="DA",Accounts!C$1,CONCATENATE(
   IF(B402="EB",Accounts!E$1,""
   ),IF(B402="EL",Accounts!G$1,""
   ),IF(AND(B402="OA",Cases!B402="3"),Accounts!G$1,""
   ),IF(AND(B402="OA",Cases!B402="Z"),Accounts!E$1,""
   )
  )
 ),IF(OR(Cases!C402="B",Cases!C402="I",Cases!C402="O",Cases!C402="J",Cases!C402="H"),IF(M402="DA",Accounts!C$4,CONCATENATE(
   IF(B402="EB",Accounts!E$4,""
   ),IF(B402="EL",Accounts!G$4,""
   ),IF(AND(B402="OA",Cases!B402="3"),Accounts!G$4,""
   ),IF(AND(B402="OA",Cases!B402="Z"),Accounts!E$4,""
   )
  )
 ),IF(OR(Cases!C402="D",Cases!C402="G",Cases!C402="O",Cases!C402="H",Cases!C402="M",AND(Cases!D402="I",Cases!C402="C"),AND(Cases!D402="I",Cases!C402="F")),IF(M402="DA",Accounts!C$3,CONCATENATE(
   IF(B402="EB",Accounts!E$3,""
   ),IF(B402="EL",Accounts!G$3,""
   ),IF(AND(B402="OA",Cases!B402="3"),Accounts!G$3,""
   ),IF(AND(B402="OA",Cases!B402="Z"),Accounts!E$3,""
   )
  )
 ),IF(M402="DA",Accounts!C$12,CONCATENATE(
   IF(B402="EB",Accounts!E$12,""
   ),IF(B402="EL",Accounts!G$12,""
   ),IF(AND(B402="OA",Cases!B402="3"),Accounts!G$12,""
   ),IF(AND(B402="OA",Cases!B402="Z"),Accounts!E$12,""
   )
  )
 )
)
))</f>
        <v>HU71117490082015982100000000</v>
      </c>
      <c r="T402" t="str">
        <f>IF(Cases!F402="SHA","SLEV",IF(Cases!F402="OUR","DEBT",IF(Cases!F402="BEN","CRED","")))</f>
        <v>CRED</v>
      </c>
      <c r="U402" s="5" t="str">
        <f>IF(Cases!H402="N","Instrukciók","")</f>
        <v>Instrukciók</v>
      </c>
      <c r="V402" s="5" t="str">
        <f>IF(Cases!E402="I","URGP","")</f>
        <v>URGP</v>
      </c>
      <c r="W402" t="str">
        <f>Cases!L402</f>
        <v>Közl-33S -OpenApi Vállalati-KötelezettSzla HUF-FCY-Bankon kívül utalás-InterCompany-Konverziós-Sürgős/AzonKonv-KöltsVis Kedvezm</v>
      </c>
    </row>
    <row r="403" spans="1:23" x14ac:dyDescent="0.3">
      <c r="A403" t="str">
        <f>CONCATENATE(IF(B403="EB",CONCATENATE(IF(Cases!B403&lt;&gt;"7","EBNG","EBNL"),TEXT(Refszámok!$B$1+ROW()-2,"000000000000")),""),IF(B403="EL",CONCATENATE("E",TEXT(Refszámok!$B$2+ROW()-2,"0000000000"),"00001"),""),IF(B403="OA",CONCATENATE("EBNGOA",TEXT(Refszámok!$B$3+ROW()-2,"0000000000")),""))</f>
        <v>EBNGOA0000101402</v>
      </c>
      <c r="B403" t="str">
        <f>CONCATENATE(IF(Cases!B403="E","EL",""),IF(Cases!B403="B","EB",""),IF(Cases!B403="Q","EB",""),IF(Cases!B403="7","EB",""),IF(Cases!B403="Z","OA",""),IF(Cases!B403="3","OA",""))</f>
        <v>OA</v>
      </c>
      <c r="C403" t="str">
        <f t="shared" si="30"/>
        <v>EBNGOA0000101402</v>
      </c>
      <c r="D403" t="str">
        <f>IF(Cases!K403="Y","2018-11-10","")</f>
        <v/>
      </c>
      <c r="E403" s="5" t="str">
        <f>IF(Cases!C403="Q","BANKKÁRTYA ELSZ",IF(OR(Cases!C403="A",Cases!C403="E",Cases!C403="B",Cases!C403="K",Cases!C403="M"),CONCATENATE(IF(B403="EB",Accounts!B$7,""),IF(B403="EL",Accounts!B$8,""),IF(AND(B403="OA",Cases!B403="3"),Accounts!B$8,""),IF(AND(B403="OA",Cases!B403="Z"),Accounts!B$7,"")),CONCATENATE(IF(B403="EB",Accounts!B$9,""),IF(B403="EL",Accounts!B$10,""),IF(AND(B403="OA",Cases!B403="3"),Accounts!B$10,""),IF(AND(B403="OA",Cases!B403="Z"),Accounts!B$9,""))))</f>
        <v>Electra számlatípus-művelettípus ts</v>
      </c>
      <c r="F403" s="5" t="str">
        <f>IF(Cases!C403="Q","0983731042101",IF(OR(Cases!C403="A",Cases!C403="E",Cases!C403="B",Cases!C403="K",Cases!C403="M"),CONCATENATE(IF(B403="EB",Accounts!C$7,""),IF(B403="EL",Accounts!C$8,""),IF(AND(B403="OA",Cases!B403="3"),Accounts!C$8,""),IF(AND(B403="OA",Cases!B403="Z"),Accounts!C$7,"")),CONCATENATE(IF(B403="EB",Accounts!C$9,""),IF(B403="EL",Accounts!C$10,""),IF(AND(B403="OA",Cases!B403="3"),Accounts!C$10,""),IF(AND(B403="OA",Cases!B403="Z"),Accounts!C$9,""))))</f>
        <v>00021018F0100</v>
      </c>
      <c r="G403" t="s">
        <v>17</v>
      </c>
      <c r="H403" s="5" t="str">
        <f t="shared" si="31"/>
        <v>Electra számlatípus-művelettípus ts</v>
      </c>
      <c r="I403" t="s">
        <v>18</v>
      </c>
      <c r="J403" t="str">
        <f t="shared" si="32"/>
        <v>EBNGOA0000101402</v>
      </c>
      <c r="K403" t="str">
        <f t="shared" si="33"/>
        <v>EBNGOA0000101402</v>
      </c>
      <c r="L403" s="2" t="s">
        <v>22</v>
      </c>
      <c r="M403" s="2" t="str">
        <f>IF(OR(Cases!C403="A",Cases!C403="C",Cases!C403="G",Cases!C403="J",Cases!C403="O"),"DV","DA")</f>
        <v>DA</v>
      </c>
      <c r="N403" t="s">
        <v>1207</v>
      </c>
      <c r="O403" t="str">
        <f>IF(OR(Cases!C403="A",Cases!C403="B",Cases!C403="C",Cases!C403="E",Cases!C403="F",Cases!C403="I",Cases!C403="J",Cases!C403="K",Cases!C403="L",Cases!C403="Q"),"EUR","HUF")</f>
        <v>EUR</v>
      </c>
      <c r="P403" s="5" t="str">
        <f t="shared" si="34"/>
        <v>1.3</v>
      </c>
      <c r="Q403" t="str">
        <f>IF(Cases!I403="Y","INTC","")</f>
        <v/>
      </c>
      <c r="R403" t="str">
        <f>IF(OR(Cases!C403="K",Cases!C403="L"),IF(M403="DA",Accounts!B$1,CONCATENATE(
IF(B403="EB",Accounts!D$1,""
),IF(B403="EL",Accounts!F$1,""
),IF(AND(B403="OA",Cases!B403="3"),Accounts!F$1,""
),IF(AND(B403="OA",Cases!B403="Z"),Accounts!D$1,""
)
)
),IF(OR(Cases!C403="B",Cases!C403="I",Cases!C403="O",Cases!C403="J",Cases!C403="H"),IF(M403="DA",Accounts!B$4,CONCATENATE(
IF(B403="EB",Accounts!D$4,""
),IF(B403="EL",Accounts!F$4,""
),IF(AND(B403="OA",Cases!B403="3"),Accounts!F$4,""
),IF(AND(B403="OA",Cases!B403="Z"),Accounts!D$4,""
)
)
),IF(OR(Cases!C403="D",Cases!C403="G",Cases!C403="O",Cases!C403="H",Cases!C403="M",AND(Cases!D403="I",Cases!C403="C"),AND(Cases!D403="I",Cases!C403="F")),IF(M403="DA",Accounts!B$3,CONCATENATE(
IF(B403="EB",Accounts!D$3,""
),IF(B403="EL",Accounts!F$3,""
),IF(AND(B403="OA",Cases!B403="3"),Accounts!F$3,""
),IF(AND(B403="OA",Cases!B403="Z"),Accounts!D$3,""
)
)
),IF(M403="DA",Accounts!B$12,CONCATENATE(
IF(B403="EB",Accounts!D$12,""
),IF(B403="EL",Accounts!F$12,""
),IF(AND(B403="OA",Cases!B403="3"),Accounts!F$12,""
),IF(AND(B403="OA",Cases!B403="Z"),Accounts!D$12,""
)
)
)
)
))</f>
        <v>Bank kívüli Kedvezm.</v>
      </c>
      <c r="S403" t="str">
        <f>IF(OR(Cases!C403="K",Cases!C403="L"),IF(M403="DA",Accounts!C$1,CONCATENATE(
   IF(B403="EB",Accounts!E$1,""
   ),IF(B403="EL",Accounts!G$1,""
   ),IF(AND(B403="OA",Cases!B403="3"),Accounts!G$1,""
   ),IF(AND(B403="OA",Cases!B403="Z"),Accounts!E$1,""
   )
  )
 ),IF(OR(Cases!C403="B",Cases!C403="I",Cases!C403="O",Cases!C403="J",Cases!C403="H"),IF(M403="DA",Accounts!C$4,CONCATENATE(
   IF(B403="EB",Accounts!E$4,""
   ),IF(B403="EL",Accounts!G$4,""
   ),IF(AND(B403="OA",Cases!B403="3"),Accounts!G$4,""
   ),IF(AND(B403="OA",Cases!B403="Z"),Accounts!E$4,""
   )
  )
 ),IF(OR(Cases!C403="D",Cases!C403="G",Cases!C403="O",Cases!C403="H",Cases!C403="M",AND(Cases!D403="I",Cases!C403="C"),AND(Cases!D403="I",Cases!C403="F")),IF(M403="DA",Accounts!C$3,CONCATENATE(
   IF(B403="EB",Accounts!E$3,""
   ),IF(B403="EL",Accounts!G$3,""
   ),IF(AND(B403="OA",Cases!B403="3"),Accounts!G$3,""
   ),IF(AND(B403="OA",Cases!B403="Z"),Accounts!E$3,""
   )
  )
 ),IF(M403="DA",Accounts!C$12,CONCATENATE(
   IF(B403="EB",Accounts!E$12,""
   ),IF(B403="EL",Accounts!G$12,""
   ),IF(AND(B403="OA",Cases!B403="3"),Accounts!G$12,""
   ),IF(AND(B403="OA",Cases!B403="Z"),Accounts!E$12,""
   )
  )
 )
)
))</f>
        <v>HU71117490082015982100000000</v>
      </c>
      <c r="T403" t="str">
        <f>IF(Cases!F403="SHA","SLEV",IF(Cases!F403="OUR","DEBT",IF(Cases!F403="BEN","CRED","")))</f>
        <v>DEBT</v>
      </c>
      <c r="U403" s="5" t="str">
        <f>IF(Cases!H403="N","Instrukciók","")</f>
        <v>Instrukciók</v>
      </c>
      <c r="V403" s="5" t="str">
        <f>IF(Cases!E403="I","URGP","")</f>
        <v>URGP</v>
      </c>
      <c r="W403" t="str">
        <f>Cases!L403</f>
        <v>Közl-330 -OpenApi Vállalati-KötelezettSzla HUF-FCY-Bankon kívül utalás-Konverziós-Sürgős/AzonKonv-KöltsVis Indító</v>
      </c>
    </row>
    <row r="404" spans="1:23" x14ac:dyDescent="0.3">
      <c r="A404" t="str">
        <f>CONCATENATE(IF(B404="EB",CONCATENATE(IF(Cases!B404&lt;&gt;"7","EBNG","EBNL"),TEXT(Refszámok!$B$1+ROW()-2,"000000000000")),""),IF(B404="EL",CONCATENATE("E",TEXT(Refszámok!$B$2+ROW()-2,"0000000000"),"00001"),""),IF(B404="OA",CONCATENATE("EBNGOA",TEXT(Refszámok!$B$3+ROW()-2,"0000000000")),""))</f>
        <v>EBNGOA0000101403</v>
      </c>
      <c r="B404" t="str">
        <f>CONCATENATE(IF(Cases!B404="E","EL",""),IF(Cases!B404="B","EB",""),IF(Cases!B404="Q","EB",""),IF(Cases!B404="7","EB",""),IF(Cases!B404="Z","OA",""),IF(Cases!B404="3","OA",""))</f>
        <v>OA</v>
      </c>
      <c r="C404" t="str">
        <f t="shared" si="30"/>
        <v>EBNGOA0000101403</v>
      </c>
      <c r="D404" t="str">
        <f>IF(Cases!K404="Y","2018-11-10","")</f>
        <v/>
      </c>
      <c r="E404" s="5" t="str">
        <f>IF(Cases!C404="Q","BANKKÁRTYA ELSZ",IF(OR(Cases!C404="A",Cases!C404="E",Cases!C404="B",Cases!C404="K",Cases!C404="M"),CONCATENATE(IF(B404="EB",Accounts!B$7,""),IF(B404="EL",Accounts!B$8,""),IF(AND(B404="OA",Cases!B404="3"),Accounts!B$8,""),IF(AND(B404="OA",Cases!B404="Z"),Accounts!B$7,"")),CONCATENATE(IF(B404="EB",Accounts!B$9,""),IF(B404="EL",Accounts!B$10,""),IF(AND(B404="OA",Cases!B404="3"),Accounts!B$10,""),IF(AND(B404="OA",Cases!B404="Z"),Accounts!B$9,""))))</f>
        <v>Electra számlatípus-művelettípus ts</v>
      </c>
      <c r="F404" s="5" t="str">
        <f>IF(Cases!C404="Q","0983731042101",IF(OR(Cases!C404="A",Cases!C404="E",Cases!C404="B",Cases!C404="K",Cases!C404="M"),CONCATENATE(IF(B404="EB",Accounts!C$7,""),IF(B404="EL",Accounts!C$8,""),IF(AND(B404="OA",Cases!B404="3"),Accounts!C$8,""),IF(AND(B404="OA",Cases!B404="Z"),Accounts!C$7,"")),CONCATENATE(IF(B404="EB",Accounts!C$9,""),IF(B404="EL",Accounts!C$10,""),IF(AND(B404="OA",Cases!B404="3"),Accounts!C$10,""),IF(AND(B404="OA",Cases!B404="Z"),Accounts!C$9,""))))</f>
        <v>00021018F0100</v>
      </c>
      <c r="G404" t="s">
        <v>17</v>
      </c>
      <c r="H404" s="5" t="str">
        <f t="shared" si="31"/>
        <v>Electra számlatípus-művelettípus ts</v>
      </c>
      <c r="I404" t="s">
        <v>18</v>
      </c>
      <c r="J404" t="str">
        <f t="shared" si="32"/>
        <v>EBNGOA0000101403</v>
      </c>
      <c r="K404" t="str">
        <f t="shared" si="33"/>
        <v>EBNGOA0000101403</v>
      </c>
      <c r="L404" s="2" t="s">
        <v>22</v>
      </c>
      <c r="M404" s="2" t="str">
        <f>IF(OR(Cases!C404="A",Cases!C404="C",Cases!C404="G",Cases!C404="J",Cases!C404="O"),"DV","DA")</f>
        <v>DA</v>
      </c>
      <c r="N404" t="s">
        <v>1207</v>
      </c>
      <c r="O404" t="str">
        <f>IF(OR(Cases!C404="A",Cases!C404="B",Cases!C404="C",Cases!C404="E",Cases!C404="F",Cases!C404="I",Cases!C404="J",Cases!C404="K",Cases!C404="L",Cases!C404="Q"),"EUR","HUF")</f>
        <v>EUR</v>
      </c>
      <c r="P404" s="5" t="str">
        <f t="shared" si="34"/>
        <v>1.3</v>
      </c>
      <c r="Q404" t="str">
        <f>IF(Cases!I404="Y","INTC","")</f>
        <v/>
      </c>
      <c r="R404" t="str">
        <f>IF(OR(Cases!C404="K",Cases!C404="L"),IF(M404="DA",Accounts!B$1,CONCATENATE(
IF(B404="EB",Accounts!D$1,""
),IF(B404="EL",Accounts!F$1,""
),IF(AND(B404="OA",Cases!B404="3"),Accounts!F$1,""
),IF(AND(B404="OA",Cases!B404="Z"),Accounts!D$1,""
)
)
),IF(OR(Cases!C404="B",Cases!C404="I",Cases!C404="O",Cases!C404="J",Cases!C404="H"),IF(M404="DA",Accounts!B$4,CONCATENATE(
IF(B404="EB",Accounts!D$4,""
),IF(B404="EL",Accounts!F$4,""
),IF(AND(B404="OA",Cases!B404="3"),Accounts!F$4,""
),IF(AND(B404="OA",Cases!B404="Z"),Accounts!D$4,""
)
)
),IF(OR(Cases!C404="D",Cases!C404="G",Cases!C404="O",Cases!C404="H",Cases!C404="M",AND(Cases!D404="I",Cases!C404="C"),AND(Cases!D404="I",Cases!C404="F")),IF(M404="DA",Accounts!B$3,CONCATENATE(
IF(B404="EB",Accounts!D$3,""
),IF(B404="EL",Accounts!F$3,""
),IF(AND(B404="OA",Cases!B404="3"),Accounts!F$3,""
),IF(AND(B404="OA",Cases!B404="Z"),Accounts!D$3,""
)
)
),IF(M404="DA",Accounts!B$12,CONCATENATE(
IF(B404="EB",Accounts!D$12,""
),IF(B404="EL",Accounts!F$12,""
),IF(AND(B404="OA",Cases!B404="3"),Accounts!F$12,""
),IF(AND(B404="OA",Cases!B404="Z"),Accounts!D$12,""
)
)
)
)
))</f>
        <v>Bank kívüli Kedvezm.</v>
      </c>
      <c r="S404" t="str">
        <f>IF(OR(Cases!C404="K",Cases!C404="L"),IF(M404="DA",Accounts!C$1,CONCATENATE(
   IF(B404="EB",Accounts!E$1,""
   ),IF(B404="EL",Accounts!G$1,""
   ),IF(AND(B404="OA",Cases!B404="3"),Accounts!G$1,""
   ),IF(AND(B404="OA",Cases!B404="Z"),Accounts!E$1,""
   )
  )
 ),IF(OR(Cases!C404="B",Cases!C404="I",Cases!C404="O",Cases!C404="J",Cases!C404="H"),IF(M404="DA",Accounts!C$4,CONCATENATE(
   IF(B404="EB",Accounts!E$4,""
   ),IF(B404="EL",Accounts!G$4,""
   ),IF(AND(B404="OA",Cases!B404="3"),Accounts!G$4,""
   ),IF(AND(B404="OA",Cases!B404="Z"),Accounts!E$4,""
   )
  )
 ),IF(OR(Cases!C404="D",Cases!C404="G",Cases!C404="O",Cases!C404="H",Cases!C404="M",AND(Cases!D404="I",Cases!C404="C"),AND(Cases!D404="I",Cases!C404="F")),IF(M404="DA",Accounts!C$3,CONCATENATE(
   IF(B404="EB",Accounts!E$3,""
   ),IF(B404="EL",Accounts!G$3,""
   ),IF(AND(B404="OA",Cases!B404="3"),Accounts!G$3,""
   ),IF(AND(B404="OA",Cases!B404="Z"),Accounts!E$3,""
   )
  )
 ),IF(M404="DA",Accounts!C$12,CONCATENATE(
   IF(B404="EB",Accounts!E$12,""
   ),IF(B404="EL",Accounts!G$12,""
   ),IF(AND(B404="OA",Cases!B404="3"),Accounts!G$12,""
   ),IF(AND(B404="OA",Cases!B404="Z"),Accounts!E$12,""
   )
  )
 )
)
))</f>
        <v>HU71117490082015982100000000</v>
      </c>
      <c r="T404" t="str">
        <f>IF(Cases!F404="SHA","SLEV",IF(Cases!F404="OUR","DEBT",IF(Cases!F404="BEN","CRED","")))</f>
        <v>CRED</v>
      </c>
      <c r="U404" s="5" t="str">
        <f>IF(Cases!H404="N","Instrukciók","")</f>
        <v>Instrukciók</v>
      </c>
      <c r="V404" s="5" t="str">
        <f>IF(Cases!E404="I","URGP","")</f>
        <v>URGP</v>
      </c>
      <c r="W404" t="str">
        <f>Cases!L404</f>
        <v>Közl-331 -OpenApi Vállalati-KötelezettSzla HUF-FCY-Bankon kívül utalás-Konverziós-Sürgős/AzonKonv-KöltsVis Kedvezm</v>
      </c>
    </row>
    <row r="405" spans="1:23" x14ac:dyDescent="0.3">
      <c r="A405" t="str">
        <f>CONCATENATE(IF(B405="EB",CONCATENATE(IF(Cases!B405&lt;&gt;"7","EBNG","EBNL"),TEXT(Refszámok!$B$1+ROW()-2,"000000000000")),""),IF(B405="EL",CONCATENATE("E",TEXT(Refszámok!$B$2+ROW()-2,"0000000000"),"00001"),""),IF(B405="OA",CONCATENATE("EBNGOA",TEXT(Refszámok!$B$3+ROW()-2,"0000000000")),""))</f>
        <v>EBNGOA0000101404</v>
      </c>
      <c r="B405" t="str">
        <f>CONCATENATE(IF(Cases!B405="E","EL",""),IF(Cases!B405="B","EB",""),IF(Cases!B405="Q","EB",""),IF(Cases!B405="7","EB",""),IF(Cases!B405="Z","OA",""),IF(Cases!B405="3","OA",""))</f>
        <v>OA</v>
      </c>
      <c r="C405" t="str">
        <f t="shared" si="30"/>
        <v>EBNGOA0000101404</v>
      </c>
      <c r="D405" t="str">
        <f>IF(Cases!K405="Y","2018-11-10","")</f>
        <v/>
      </c>
      <c r="E405" s="5" t="str">
        <f>IF(Cases!C405="Q","BANKKÁRTYA ELSZ",IF(OR(Cases!C405="A",Cases!C405="E",Cases!C405="B",Cases!C405="K",Cases!C405="M"),CONCATENATE(IF(B405="EB",Accounts!B$7,""),IF(B405="EL",Accounts!B$8,""),IF(AND(B405="OA",Cases!B405="3"),Accounts!B$8,""),IF(AND(B405="OA",Cases!B405="Z"),Accounts!B$7,"")),CONCATENATE(IF(B405="EB",Accounts!B$9,""),IF(B405="EL",Accounts!B$10,""),IF(AND(B405="OA",Cases!B405="3"),Accounts!B$10,""),IF(AND(B405="OA",Cases!B405="Z"),Accounts!B$9,""))))</f>
        <v>Electra számlatípus-művelettípus EUR</v>
      </c>
      <c r="F405" s="5" t="str">
        <f>IF(Cases!C405="Q","0983731042101",IF(OR(Cases!C405="A",Cases!C405="E",Cases!C405="B",Cases!C405="K",Cases!C405="M"),CONCATENATE(IF(B405="EB",Accounts!C$7,""),IF(B405="EL",Accounts!C$8,""),IF(AND(B405="OA",Cases!B405="3"),Accounts!C$8,""),IF(AND(B405="OA",Cases!B405="Z"),Accounts!C$7,"")),CONCATENATE(IF(B405="EB",Accounts!C$9,""),IF(B405="EL",Accounts!C$10,""),IF(AND(B405="OA",Cases!B405="3"),Accounts!C$10,""),IF(AND(B405="OA",Cases!B405="Z"),Accounts!C$9,""))))</f>
        <v>00021018F0119</v>
      </c>
      <c r="G405" t="s">
        <v>17</v>
      </c>
      <c r="H405" s="5" t="str">
        <f t="shared" si="31"/>
        <v>Electra számlatípus-művelettípus EUR</v>
      </c>
      <c r="I405" t="s">
        <v>18</v>
      </c>
      <c r="J405" t="str">
        <f t="shared" si="32"/>
        <v>EBNGOA0000101404</v>
      </c>
      <c r="K405" t="str">
        <f t="shared" si="33"/>
        <v>EBNGOA0000101404</v>
      </c>
      <c r="L405" s="2" t="s">
        <v>22</v>
      </c>
      <c r="M405" s="2" t="str">
        <f>IF(OR(Cases!C405="A",Cases!C405="C",Cases!C405="G",Cases!C405="J",Cases!C405="O"),"DV","DA")</f>
        <v>DA</v>
      </c>
      <c r="N405" t="s">
        <v>1207</v>
      </c>
      <c r="O405" t="str">
        <f>IF(OR(Cases!C405="A",Cases!C405="B",Cases!C405="C",Cases!C405="E",Cases!C405="F",Cases!C405="I",Cases!C405="J",Cases!C405="K",Cases!C405="L",Cases!C405="Q"),"EUR","HUF")</f>
        <v>EUR</v>
      </c>
      <c r="P405" s="5" t="str">
        <f t="shared" si="34"/>
        <v>1.3</v>
      </c>
      <c r="Q405" t="str">
        <f>IF(Cases!I405="Y","INTC","")</f>
        <v/>
      </c>
      <c r="R405" t="str">
        <f>IF(OR(Cases!C405="K",Cases!C405="L"),IF(M405="DA",Accounts!B$1,CONCATENATE(
IF(B405="EB",Accounts!D$1,""
),IF(B405="EL",Accounts!F$1,""
),IF(AND(B405="OA",Cases!B405="3"),Accounts!F$1,""
),IF(AND(B405="OA",Cases!B405="Z"),Accounts!D$1,""
)
)
),IF(OR(Cases!C405="B",Cases!C405="I",Cases!C405="O",Cases!C405="J",Cases!C405="H"),IF(M405="DA",Accounts!B$4,CONCATENATE(
IF(B405="EB",Accounts!D$4,""
),IF(B405="EL",Accounts!F$4,""
),IF(AND(B405="OA",Cases!B405="3"),Accounts!F$4,""
),IF(AND(B405="OA",Cases!B405="Z"),Accounts!D$4,""
)
)
),IF(OR(Cases!C405="D",Cases!C405="G",Cases!C405="O",Cases!C405="H",Cases!C405="M",AND(Cases!D405="I",Cases!C405="C"),AND(Cases!D405="I",Cases!C405="F")),IF(M405="DA",Accounts!B$3,CONCATENATE(
IF(B405="EB",Accounts!D$3,""
),IF(B405="EL",Accounts!F$3,""
),IF(AND(B405="OA",Cases!B405="3"),Accounts!F$3,""
),IF(AND(B405="OA",Cases!B405="Z"),Accounts!D$3,""
)
)
),IF(M405="DA",Accounts!B$12,CONCATENATE(
IF(B405="EB",Accounts!D$12,""
),IF(B405="EL",Accounts!F$12,""
),IF(AND(B405="OA",Cases!B405="3"),Accounts!F$12,""
),IF(AND(B405="OA",Cases!B405="Z"),Accounts!D$12,""
)
)
)
)
))</f>
        <v>Bank kívüli Kedvezm.</v>
      </c>
      <c r="S405" t="str">
        <f>IF(OR(Cases!C405="K",Cases!C405="L"),IF(M405="DA",Accounts!C$1,CONCATENATE(
   IF(B405="EB",Accounts!E$1,""
   ),IF(B405="EL",Accounts!G$1,""
   ),IF(AND(B405="OA",Cases!B405="3"),Accounts!G$1,""
   ),IF(AND(B405="OA",Cases!B405="Z"),Accounts!E$1,""
   )
  )
 ),IF(OR(Cases!C405="B",Cases!C405="I",Cases!C405="O",Cases!C405="J",Cases!C405="H"),IF(M405="DA",Accounts!C$4,CONCATENATE(
   IF(B405="EB",Accounts!E$4,""
   ),IF(B405="EL",Accounts!G$4,""
   ),IF(AND(B405="OA",Cases!B405="3"),Accounts!G$4,""
   ),IF(AND(B405="OA",Cases!B405="Z"),Accounts!E$4,""
   )
  )
 ),IF(OR(Cases!C405="D",Cases!C405="G",Cases!C405="O",Cases!C405="H",Cases!C405="M",AND(Cases!D405="I",Cases!C405="C"),AND(Cases!D405="I",Cases!C405="F")),IF(M405="DA",Accounts!C$3,CONCATENATE(
   IF(B405="EB",Accounts!E$3,""
   ),IF(B405="EL",Accounts!G$3,""
   ),IF(AND(B405="OA",Cases!B405="3"),Accounts!G$3,""
   ),IF(AND(B405="OA",Cases!B405="Z"),Accounts!E$3,""
   )
  )
 ),IF(M405="DA",Accounts!C$12,CONCATENATE(
   IF(B405="EB",Accounts!E$12,""
   ),IF(B405="EL",Accounts!G$12,""
   ),IF(AND(B405="OA",Cases!B405="3"),Accounts!G$12,""
   ),IF(AND(B405="OA",Cases!B405="Z"),Accounts!E$12,""
   )
  )
 )
)
))</f>
        <v>HU71117490082015982100000000</v>
      </c>
      <c r="T405" t="str">
        <f>IF(Cases!F405="SHA","SLEV",IF(Cases!F405="OUR","DEBT",IF(Cases!F405="BEN","CRED","")))</f>
        <v>SLEV</v>
      </c>
      <c r="U405" s="5" t="str">
        <f>IF(Cases!H405="N","Instrukciók","")</f>
        <v>Instrukciók</v>
      </c>
      <c r="V405" s="5" t="str">
        <f>IF(Cases!E405="I","URGP","")</f>
        <v/>
      </c>
      <c r="W405" t="str">
        <f>Cases!L405</f>
        <v>Közl-352 -OpenApi Vállalati-KötelezettSzla FCY-FCY Bankon kívül utalás-Konverziós-KöltsVis Osztott</v>
      </c>
    </row>
    <row r="406" spans="1:23" x14ac:dyDescent="0.3">
      <c r="A406" t="str">
        <f>CONCATENATE(IF(B406="EB",CONCATENATE(IF(Cases!B406&lt;&gt;"7","EBNG","EBNL"),TEXT(Refszámok!$B$1+ROW()-2,"000000000000")),""),IF(B406="EL",CONCATENATE("E",TEXT(Refszámok!$B$2+ROW()-2,"0000000000"),"00001"),""),IF(B406="OA",CONCATENATE("EBNGOA",TEXT(Refszámok!$B$3+ROW()-2,"0000000000")),""))</f>
        <v>EBNGOA0000101405</v>
      </c>
      <c r="B406" t="str">
        <f>CONCATENATE(IF(Cases!B406="E","EL",""),IF(Cases!B406="B","EB",""),IF(Cases!B406="Q","EB",""),IF(Cases!B406="7","EB",""),IF(Cases!B406="Z","OA",""),IF(Cases!B406="3","OA",""))</f>
        <v>OA</v>
      </c>
      <c r="C406" t="str">
        <f t="shared" si="30"/>
        <v>EBNGOA0000101405</v>
      </c>
      <c r="D406" t="str">
        <f>IF(Cases!K406="Y","2018-11-10","")</f>
        <v/>
      </c>
      <c r="E406" s="5" t="str">
        <f>IF(Cases!C406="Q","BANKKÁRTYA ELSZ",IF(OR(Cases!C406="A",Cases!C406="E",Cases!C406="B",Cases!C406="K",Cases!C406="M"),CONCATENATE(IF(B406="EB",Accounts!B$7,""),IF(B406="EL",Accounts!B$8,""),IF(AND(B406="OA",Cases!B406="3"),Accounts!B$8,""),IF(AND(B406="OA",Cases!B406="Z"),Accounts!B$7,"")),CONCATENATE(IF(B406="EB",Accounts!B$9,""),IF(B406="EL",Accounts!B$10,""),IF(AND(B406="OA",Cases!B406="3"),Accounts!B$10,""),IF(AND(B406="OA",Cases!B406="Z"),Accounts!B$9,""))))</f>
        <v>Electra számlatípus-művelettípus EUR</v>
      </c>
      <c r="F406" s="5" t="str">
        <f>IF(Cases!C406="Q","0983731042101",IF(OR(Cases!C406="A",Cases!C406="E",Cases!C406="B",Cases!C406="K",Cases!C406="M"),CONCATENATE(IF(B406="EB",Accounts!C$7,""),IF(B406="EL",Accounts!C$8,""),IF(AND(B406="OA",Cases!B406="3"),Accounts!C$8,""),IF(AND(B406="OA",Cases!B406="Z"),Accounts!C$7,"")),CONCATENATE(IF(B406="EB",Accounts!C$9,""),IF(B406="EL",Accounts!C$10,""),IF(AND(B406="OA",Cases!B406="3"),Accounts!C$10,""),IF(AND(B406="OA",Cases!B406="Z"),Accounts!C$9,""))))</f>
        <v>00021018F0119</v>
      </c>
      <c r="G406" t="s">
        <v>17</v>
      </c>
      <c r="H406" s="5" t="str">
        <f t="shared" si="31"/>
        <v>Electra számlatípus-művelettípus EUR</v>
      </c>
      <c r="I406" t="s">
        <v>18</v>
      </c>
      <c r="J406" t="str">
        <f t="shared" si="32"/>
        <v>EBNGOA0000101405</v>
      </c>
      <c r="K406" t="str">
        <f t="shared" si="33"/>
        <v>EBNGOA0000101405</v>
      </c>
      <c r="L406" s="2" t="s">
        <v>22</v>
      </c>
      <c r="M406" s="2" t="str">
        <f>IF(OR(Cases!C406="A",Cases!C406="C",Cases!C406="G",Cases!C406="J",Cases!C406="O"),"DV","DA")</f>
        <v>DA</v>
      </c>
      <c r="N406" t="s">
        <v>1207</v>
      </c>
      <c r="O406" t="str">
        <f>IF(OR(Cases!C406="A",Cases!C406="B",Cases!C406="C",Cases!C406="E",Cases!C406="F",Cases!C406="I",Cases!C406="J",Cases!C406="K",Cases!C406="L",Cases!C406="Q"),"EUR","HUF")</f>
        <v>EUR</v>
      </c>
      <c r="P406" s="5" t="str">
        <f t="shared" si="34"/>
        <v>1.3</v>
      </c>
      <c r="Q406" t="str">
        <f>IF(Cases!I406="Y","INTC","")</f>
        <v/>
      </c>
      <c r="R406" t="str">
        <f>IF(OR(Cases!C406="K",Cases!C406="L"),IF(M406="DA",Accounts!B$1,CONCATENATE(
IF(B406="EB",Accounts!D$1,""
),IF(B406="EL",Accounts!F$1,""
),IF(AND(B406="OA",Cases!B406="3"),Accounts!F$1,""
),IF(AND(B406="OA",Cases!B406="Z"),Accounts!D$1,""
)
)
),IF(OR(Cases!C406="B",Cases!C406="I",Cases!C406="O",Cases!C406="J",Cases!C406="H"),IF(M406="DA",Accounts!B$4,CONCATENATE(
IF(B406="EB",Accounts!D$4,""
),IF(B406="EL",Accounts!F$4,""
),IF(AND(B406="OA",Cases!B406="3"),Accounts!F$4,""
),IF(AND(B406="OA",Cases!B406="Z"),Accounts!D$4,""
)
)
),IF(OR(Cases!C406="D",Cases!C406="G",Cases!C406="O",Cases!C406="H",Cases!C406="M",AND(Cases!D406="I",Cases!C406="C"),AND(Cases!D406="I",Cases!C406="F")),IF(M406="DA",Accounts!B$3,CONCATENATE(
IF(B406="EB",Accounts!D$3,""
),IF(B406="EL",Accounts!F$3,""
),IF(AND(B406="OA",Cases!B406="3"),Accounts!F$3,""
),IF(AND(B406="OA",Cases!B406="Z"),Accounts!D$3,""
)
)
),IF(M406="DA",Accounts!B$12,CONCATENATE(
IF(B406="EB",Accounts!D$12,""
),IF(B406="EL",Accounts!F$12,""
),IF(AND(B406="OA",Cases!B406="3"),Accounts!F$12,""
),IF(AND(B406="OA",Cases!B406="Z"),Accounts!D$12,""
)
)
)
)
))</f>
        <v>Bank kívüli Kedvezm.</v>
      </c>
      <c r="S406" t="str">
        <f>IF(OR(Cases!C406="K",Cases!C406="L"),IF(M406="DA",Accounts!C$1,CONCATENATE(
   IF(B406="EB",Accounts!E$1,""
   ),IF(B406="EL",Accounts!G$1,""
   ),IF(AND(B406="OA",Cases!B406="3"),Accounts!G$1,""
   ),IF(AND(B406="OA",Cases!B406="Z"),Accounts!E$1,""
   )
  )
 ),IF(OR(Cases!C406="B",Cases!C406="I",Cases!C406="O",Cases!C406="J",Cases!C406="H"),IF(M406="DA",Accounts!C$4,CONCATENATE(
   IF(B406="EB",Accounts!E$4,""
   ),IF(B406="EL",Accounts!G$4,""
   ),IF(AND(B406="OA",Cases!B406="3"),Accounts!G$4,""
   ),IF(AND(B406="OA",Cases!B406="Z"),Accounts!E$4,""
   )
  )
 ),IF(OR(Cases!C406="D",Cases!C406="G",Cases!C406="O",Cases!C406="H",Cases!C406="M",AND(Cases!D406="I",Cases!C406="C"),AND(Cases!D406="I",Cases!C406="F")),IF(M406="DA",Accounts!C$3,CONCATENATE(
   IF(B406="EB",Accounts!E$3,""
   ),IF(B406="EL",Accounts!G$3,""
   ),IF(AND(B406="OA",Cases!B406="3"),Accounts!G$3,""
   ),IF(AND(B406="OA",Cases!B406="Z"),Accounts!E$3,""
   )
  )
 ),IF(M406="DA",Accounts!C$12,CONCATENATE(
   IF(B406="EB",Accounts!E$12,""
   ),IF(B406="EL",Accounts!G$12,""
   ),IF(AND(B406="OA",Cases!B406="3"),Accounts!G$12,""
   ),IF(AND(B406="OA",Cases!B406="Z"),Accounts!E$12,""
   )
  )
 )
)
))</f>
        <v>HU71117490082015982100000000</v>
      </c>
      <c r="T406" t="str">
        <f>IF(Cases!F406="SHA","SLEV",IF(Cases!F406="OUR","DEBT",IF(Cases!F406="BEN","CRED","")))</f>
        <v>DEBT</v>
      </c>
      <c r="U406" s="5" t="str">
        <f>IF(Cases!H406="N","Instrukciók","")</f>
        <v>Instrukciók</v>
      </c>
      <c r="V406" s="5" t="str">
        <f>IF(Cases!E406="I","URGP","")</f>
        <v/>
      </c>
      <c r="W406" t="str">
        <f>Cases!L406</f>
        <v>Közl-353 -OpenApi Vállalati-KötelezettSzla FCY-FCY Bankon kívül utalás-Konverziós-KöltsVis Indító</v>
      </c>
    </row>
    <row r="407" spans="1:23" x14ac:dyDescent="0.3">
      <c r="A407" t="str">
        <f>CONCATENATE(IF(B407="EB",CONCATENATE(IF(Cases!B407&lt;&gt;"7","EBNG","EBNL"),TEXT(Refszámok!$B$1+ROW()-2,"000000000000")),""),IF(B407="EL",CONCATENATE("E",TEXT(Refszámok!$B$2+ROW()-2,"0000000000"),"00001"),""),IF(B407="OA",CONCATENATE("EBNGOA",TEXT(Refszámok!$B$3+ROW()-2,"0000000000")),""))</f>
        <v>EBNGOA0000101406</v>
      </c>
      <c r="B407" t="str">
        <f>CONCATENATE(IF(Cases!B407="E","EL",""),IF(Cases!B407="B","EB",""),IF(Cases!B407="Q","EB",""),IF(Cases!B407="7","EB",""),IF(Cases!B407="Z","OA",""),IF(Cases!B407="3","OA",""))</f>
        <v>OA</v>
      </c>
      <c r="C407" t="str">
        <f t="shared" si="30"/>
        <v>EBNGOA0000101406</v>
      </c>
      <c r="D407" t="str">
        <f>IF(Cases!K407="Y","2018-11-10","")</f>
        <v/>
      </c>
      <c r="E407" s="5" t="str">
        <f>IF(Cases!C407="Q","BANKKÁRTYA ELSZ",IF(OR(Cases!C407="A",Cases!C407="E",Cases!C407="B",Cases!C407="K",Cases!C407="M"),CONCATENATE(IF(B407="EB",Accounts!B$7,""),IF(B407="EL",Accounts!B$8,""),IF(AND(B407="OA",Cases!B407="3"),Accounts!B$8,""),IF(AND(B407="OA",Cases!B407="Z"),Accounts!B$7,"")),CONCATENATE(IF(B407="EB",Accounts!B$9,""),IF(B407="EL",Accounts!B$10,""),IF(AND(B407="OA",Cases!B407="3"),Accounts!B$10,""),IF(AND(B407="OA",Cases!B407="Z"),Accounts!B$9,""))))</f>
        <v>Electra számlatípus-művelettípus EUR</v>
      </c>
      <c r="F407" s="5" t="str">
        <f>IF(Cases!C407="Q","0983731042101",IF(OR(Cases!C407="A",Cases!C407="E",Cases!C407="B",Cases!C407="K",Cases!C407="M"),CONCATENATE(IF(B407="EB",Accounts!C$7,""),IF(B407="EL",Accounts!C$8,""),IF(AND(B407="OA",Cases!B407="3"),Accounts!C$8,""),IF(AND(B407="OA",Cases!B407="Z"),Accounts!C$7,"")),CONCATENATE(IF(B407="EB",Accounts!C$9,""),IF(B407="EL",Accounts!C$10,""),IF(AND(B407="OA",Cases!B407="3"),Accounts!C$10,""),IF(AND(B407="OA",Cases!B407="Z"),Accounts!C$9,""))))</f>
        <v>00021018F0119</v>
      </c>
      <c r="G407" t="s">
        <v>17</v>
      </c>
      <c r="H407" s="5" t="str">
        <f t="shared" si="31"/>
        <v>Electra számlatípus-művelettípus EUR</v>
      </c>
      <c r="I407" t="s">
        <v>18</v>
      </c>
      <c r="J407" t="str">
        <f t="shared" si="32"/>
        <v>EBNGOA0000101406</v>
      </c>
      <c r="K407" t="str">
        <f t="shared" si="33"/>
        <v>EBNGOA0000101406</v>
      </c>
      <c r="L407" s="2" t="s">
        <v>22</v>
      </c>
      <c r="M407" s="2" t="str">
        <f>IF(OR(Cases!C407="A",Cases!C407="C",Cases!C407="G",Cases!C407="J",Cases!C407="O"),"DV","DA")</f>
        <v>DA</v>
      </c>
      <c r="N407" t="s">
        <v>1207</v>
      </c>
      <c r="O407" t="str">
        <f>IF(OR(Cases!C407="A",Cases!C407="B",Cases!C407="C",Cases!C407="E",Cases!C407="F",Cases!C407="I",Cases!C407="J",Cases!C407="K",Cases!C407="L",Cases!C407="Q"),"EUR","HUF")</f>
        <v>EUR</v>
      </c>
      <c r="P407" s="5" t="str">
        <f t="shared" si="34"/>
        <v>1.3</v>
      </c>
      <c r="Q407" t="str">
        <f>IF(Cases!I407="Y","INTC","")</f>
        <v/>
      </c>
      <c r="R407" t="str">
        <f>IF(OR(Cases!C407="K",Cases!C407="L"),IF(M407="DA",Accounts!B$1,CONCATENATE(
IF(B407="EB",Accounts!D$1,""
),IF(B407="EL",Accounts!F$1,""
),IF(AND(B407="OA",Cases!B407="3"),Accounts!F$1,""
),IF(AND(B407="OA",Cases!B407="Z"),Accounts!D$1,""
)
)
),IF(OR(Cases!C407="B",Cases!C407="I",Cases!C407="O",Cases!C407="J",Cases!C407="H"),IF(M407="DA",Accounts!B$4,CONCATENATE(
IF(B407="EB",Accounts!D$4,""
),IF(B407="EL",Accounts!F$4,""
),IF(AND(B407="OA",Cases!B407="3"),Accounts!F$4,""
),IF(AND(B407="OA",Cases!B407="Z"),Accounts!D$4,""
)
)
),IF(OR(Cases!C407="D",Cases!C407="G",Cases!C407="O",Cases!C407="H",Cases!C407="M",AND(Cases!D407="I",Cases!C407="C"),AND(Cases!D407="I",Cases!C407="F")),IF(M407="DA",Accounts!B$3,CONCATENATE(
IF(B407="EB",Accounts!D$3,""
),IF(B407="EL",Accounts!F$3,""
),IF(AND(B407="OA",Cases!B407="3"),Accounts!F$3,""
),IF(AND(B407="OA",Cases!B407="Z"),Accounts!D$3,""
)
)
),IF(M407="DA",Accounts!B$12,CONCATENATE(
IF(B407="EB",Accounts!D$12,""
),IF(B407="EL",Accounts!F$12,""
),IF(AND(B407="OA",Cases!B407="3"),Accounts!F$12,""
),IF(AND(B407="OA",Cases!B407="Z"),Accounts!D$12,""
)
)
)
)
))</f>
        <v>Bank kívüli Kedvezm.</v>
      </c>
      <c r="S407" t="str">
        <f>IF(OR(Cases!C407="K",Cases!C407="L"),IF(M407="DA",Accounts!C$1,CONCATENATE(
   IF(B407="EB",Accounts!E$1,""
   ),IF(B407="EL",Accounts!G$1,""
   ),IF(AND(B407="OA",Cases!B407="3"),Accounts!G$1,""
   ),IF(AND(B407="OA",Cases!B407="Z"),Accounts!E$1,""
   )
  )
 ),IF(OR(Cases!C407="B",Cases!C407="I",Cases!C407="O",Cases!C407="J",Cases!C407="H"),IF(M407="DA",Accounts!C$4,CONCATENATE(
   IF(B407="EB",Accounts!E$4,""
   ),IF(B407="EL",Accounts!G$4,""
   ),IF(AND(B407="OA",Cases!B407="3"),Accounts!G$4,""
   ),IF(AND(B407="OA",Cases!B407="Z"),Accounts!E$4,""
   )
  )
 ),IF(OR(Cases!C407="D",Cases!C407="G",Cases!C407="O",Cases!C407="H",Cases!C407="M",AND(Cases!D407="I",Cases!C407="C"),AND(Cases!D407="I",Cases!C407="F")),IF(M407="DA",Accounts!C$3,CONCATENATE(
   IF(B407="EB",Accounts!E$3,""
   ),IF(B407="EL",Accounts!G$3,""
   ),IF(AND(B407="OA",Cases!B407="3"),Accounts!G$3,""
   ),IF(AND(B407="OA",Cases!B407="Z"),Accounts!E$3,""
   )
  )
 ),IF(M407="DA",Accounts!C$12,CONCATENATE(
   IF(B407="EB",Accounts!E$12,""
   ),IF(B407="EL",Accounts!G$12,""
   ),IF(AND(B407="OA",Cases!B407="3"),Accounts!G$12,""
   ),IF(AND(B407="OA",Cases!B407="Z"),Accounts!E$12,""
   )
  )
 )
)
))</f>
        <v>HU71117490082015982100000000</v>
      </c>
      <c r="T407" t="str">
        <f>IF(Cases!F407="SHA","SLEV",IF(Cases!F407="OUR","DEBT",IF(Cases!F407="BEN","CRED","")))</f>
        <v>SLEV</v>
      </c>
      <c r="U407" s="5" t="str">
        <f>IF(Cases!H407="N","Instrukciók","")</f>
        <v>Instrukciók</v>
      </c>
      <c r="V407" s="5" t="str">
        <f>IF(Cases!E407="I","URGP","")</f>
        <v>URGP</v>
      </c>
      <c r="W407" t="str">
        <f>Cases!L407</f>
        <v>Közl-354 -OpenApi Vállalati-KötelezettSzla FCY-FCY Bankon kívül utalás-Konverziós-Sürgős/AzonKonv-KöltsVis Osztott</v>
      </c>
    </row>
    <row r="408" spans="1:23" x14ac:dyDescent="0.3">
      <c r="A408" t="str">
        <f>CONCATENATE(IF(B408="EB",CONCATENATE(IF(Cases!B408&lt;&gt;"7","EBNG","EBNL"),TEXT(Refszámok!$B$1+ROW()-2,"000000000000")),""),IF(B408="EL",CONCATENATE("E",TEXT(Refszámok!$B$2+ROW()-2,"0000000000"),"00001"),""),IF(B408="OA",CONCATENATE("EBNGOA",TEXT(Refszámok!$B$3+ROW()-2,"0000000000")),""))</f>
        <v>EBNGOA0000101407</v>
      </c>
      <c r="B408" t="str">
        <f>CONCATENATE(IF(Cases!B408="E","EL",""),IF(Cases!B408="B","EB",""),IF(Cases!B408="Q","EB",""),IF(Cases!B408="7","EB",""),IF(Cases!B408="Z","OA",""),IF(Cases!B408="3","OA",""))</f>
        <v>OA</v>
      </c>
      <c r="C408" t="str">
        <f t="shared" si="30"/>
        <v>EBNGOA0000101407</v>
      </c>
      <c r="D408" t="str">
        <f>IF(Cases!K408="Y","2018-11-10","")</f>
        <v/>
      </c>
      <c r="E408" s="5" t="str">
        <f>IF(Cases!C408="Q","BANKKÁRTYA ELSZ",IF(OR(Cases!C408="A",Cases!C408="E",Cases!C408="B",Cases!C408="K",Cases!C408="M"),CONCATENATE(IF(B408="EB",Accounts!B$7,""),IF(B408="EL",Accounts!B$8,""),IF(AND(B408="OA",Cases!B408="3"),Accounts!B$8,""),IF(AND(B408="OA",Cases!B408="Z"),Accounts!B$7,"")),CONCATENATE(IF(B408="EB",Accounts!B$9,""),IF(B408="EL",Accounts!B$10,""),IF(AND(B408="OA",Cases!B408="3"),Accounts!B$10,""),IF(AND(B408="OA",Cases!B408="Z"),Accounts!B$9,""))))</f>
        <v>Electra számlatípus-művelettípus EUR</v>
      </c>
      <c r="F408" s="5" t="str">
        <f>IF(Cases!C408="Q","0983731042101",IF(OR(Cases!C408="A",Cases!C408="E",Cases!C408="B",Cases!C408="K",Cases!C408="M"),CONCATENATE(IF(B408="EB",Accounts!C$7,""),IF(B408="EL",Accounts!C$8,""),IF(AND(B408="OA",Cases!B408="3"),Accounts!C$8,""),IF(AND(B408="OA",Cases!B408="Z"),Accounts!C$7,"")),CONCATENATE(IF(B408="EB",Accounts!C$9,""),IF(B408="EL",Accounts!C$10,""),IF(AND(B408="OA",Cases!B408="3"),Accounts!C$10,""),IF(AND(B408="OA",Cases!B408="Z"),Accounts!C$9,""))))</f>
        <v>00021018F0119</v>
      </c>
      <c r="G408" t="s">
        <v>17</v>
      </c>
      <c r="H408" s="5" t="str">
        <f t="shared" si="31"/>
        <v>Electra számlatípus-művelettípus EUR</v>
      </c>
      <c r="I408" t="s">
        <v>18</v>
      </c>
      <c r="J408" t="str">
        <f t="shared" si="32"/>
        <v>EBNGOA0000101407</v>
      </c>
      <c r="K408" t="str">
        <f t="shared" si="33"/>
        <v>EBNGOA0000101407</v>
      </c>
      <c r="L408" s="2" t="s">
        <v>22</v>
      </c>
      <c r="M408" s="2" t="str">
        <f>IF(OR(Cases!C408="A",Cases!C408="C",Cases!C408="G",Cases!C408="J",Cases!C408="O"),"DV","DA")</f>
        <v>DA</v>
      </c>
      <c r="N408" t="s">
        <v>1207</v>
      </c>
      <c r="O408" t="str">
        <f>IF(OR(Cases!C408="A",Cases!C408="B",Cases!C408="C",Cases!C408="E",Cases!C408="F",Cases!C408="I",Cases!C408="J",Cases!C408="K",Cases!C408="L",Cases!C408="Q"),"EUR","HUF")</f>
        <v>EUR</v>
      </c>
      <c r="P408" s="5" t="str">
        <f t="shared" si="34"/>
        <v>1.3</v>
      </c>
      <c r="Q408" t="str">
        <f>IF(Cases!I408="Y","INTC","")</f>
        <v/>
      </c>
      <c r="R408" t="str">
        <f>IF(OR(Cases!C408="K",Cases!C408="L"),IF(M408="DA",Accounts!B$1,CONCATENATE(
IF(B408="EB",Accounts!D$1,""
),IF(B408="EL",Accounts!F$1,""
),IF(AND(B408="OA",Cases!B408="3"),Accounts!F$1,""
),IF(AND(B408="OA",Cases!B408="Z"),Accounts!D$1,""
)
)
),IF(OR(Cases!C408="B",Cases!C408="I",Cases!C408="O",Cases!C408="J",Cases!C408="H"),IF(M408="DA",Accounts!B$4,CONCATENATE(
IF(B408="EB",Accounts!D$4,""
),IF(B408="EL",Accounts!F$4,""
),IF(AND(B408="OA",Cases!B408="3"),Accounts!F$4,""
),IF(AND(B408="OA",Cases!B408="Z"),Accounts!D$4,""
)
)
),IF(OR(Cases!C408="D",Cases!C408="G",Cases!C408="O",Cases!C408="H",Cases!C408="M",AND(Cases!D408="I",Cases!C408="C"),AND(Cases!D408="I",Cases!C408="F")),IF(M408="DA",Accounts!B$3,CONCATENATE(
IF(B408="EB",Accounts!D$3,""
),IF(B408="EL",Accounts!F$3,""
),IF(AND(B408="OA",Cases!B408="3"),Accounts!F$3,""
),IF(AND(B408="OA",Cases!B408="Z"),Accounts!D$3,""
)
)
),IF(M408="DA",Accounts!B$12,CONCATENATE(
IF(B408="EB",Accounts!D$12,""
),IF(B408="EL",Accounts!F$12,""
),IF(AND(B408="OA",Cases!B408="3"),Accounts!F$12,""
),IF(AND(B408="OA",Cases!B408="Z"),Accounts!D$12,""
)
)
)
)
))</f>
        <v>Bank kívüli Kedvezm.</v>
      </c>
      <c r="S408" t="str">
        <f>IF(OR(Cases!C408="K",Cases!C408="L"),IF(M408="DA",Accounts!C$1,CONCATENATE(
   IF(B408="EB",Accounts!E$1,""
   ),IF(B408="EL",Accounts!G$1,""
   ),IF(AND(B408="OA",Cases!B408="3"),Accounts!G$1,""
   ),IF(AND(B408="OA",Cases!B408="Z"),Accounts!E$1,""
   )
  )
 ),IF(OR(Cases!C408="B",Cases!C408="I",Cases!C408="O",Cases!C408="J",Cases!C408="H"),IF(M408="DA",Accounts!C$4,CONCATENATE(
   IF(B408="EB",Accounts!E$4,""
   ),IF(B408="EL",Accounts!G$4,""
   ),IF(AND(B408="OA",Cases!B408="3"),Accounts!G$4,""
   ),IF(AND(B408="OA",Cases!B408="Z"),Accounts!E$4,""
   )
  )
 ),IF(OR(Cases!C408="D",Cases!C408="G",Cases!C408="O",Cases!C408="H",Cases!C408="M",AND(Cases!D408="I",Cases!C408="C"),AND(Cases!D408="I",Cases!C408="F")),IF(M408="DA",Accounts!C$3,CONCATENATE(
   IF(B408="EB",Accounts!E$3,""
   ),IF(B408="EL",Accounts!G$3,""
   ),IF(AND(B408="OA",Cases!B408="3"),Accounts!G$3,""
   ),IF(AND(B408="OA",Cases!B408="Z"),Accounts!E$3,""
   )
  )
 ),IF(M408="DA",Accounts!C$12,CONCATENATE(
   IF(B408="EB",Accounts!E$12,""
   ),IF(B408="EL",Accounts!G$12,""
   ),IF(AND(B408="OA",Cases!B408="3"),Accounts!G$12,""
   ),IF(AND(B408="OA",Cases!B408="Z"),Accounts!E$12,""
   )
  )
 )
)
))</f>
        <v>HU71117490082015982100000000</v>
      </c>
      <c r="T408" t="str">
        <f>IF(Cases!F408="SHA","SLEV",IF(Cases!F408="OUR","DEBT",IF(Cases!F408="BEN","CRED","")))</f>
        <v>DEBT</v>
      </c>
      <c r="U408" s="5" t="str">
        <f>IF(Cases!H408="N","Instrukciók","")</f>
        <v>Instrukciók</v>
      </c>
      <c r="V408" s="5" t="str">
        <f>IF(Cases!E408="I","URGP","")</f>
        <v>URGP</v>
      </c>
      <c r="W408" t="str">
        <f>Cases!L408</f>
        <v>Közl-355 -OpenApi Vállalati-KötelezettSzla FCY-FCY Bankon kívül utalás-Konverziós-Sürgős/AzonKonv-KöltsVis Indító</v>
      </c>
    </row>
    <row r="409" spans="1:23" x14ac:dyDescent="0.3">
      <c r="A409" t="str">
        <f>CONCATENATE(IF(B409="EB",CONCATENATE(IF(Cases!B409&lt;&gt;"7","EBNG","EBNL"),TEXT(Refszámok!$B$1+ROW()-2,"000000000000")),""),IF(B409="EL",CONCATENATE("E",TEXT(Refszámok!$B$2+ROW()-2,"0000000000"),"00001"),""),IF(B409="OA",CONCATENATE("EBNGOA",TEXT(Refszámok!$B$3+ROW()-2,"0000000000")),""))</f>
        <v>EBNGOA0000101408</v>
      </c>
      <c r="B409" t="str">
        <f>CONCATENATE(IF(Cases!B409="E","EL",""),IF(Cases!B409="B","EB",""),IF(Cases!B409="Q","EB",""),IF(Cases!B409="7","EB",""),IF(Cases!B409="Z","OA",""),IF(Cases!B409="3","OA",""))</f>
        <v>OA</v>
      </c>
      <c r="C409" t="str">
        <f t="shared" si="30"/>
        <v>EBNGOA0000101408</v>
      </c>
      <c r="D409" t="str">
        <f>IF(Cases!K409="Y","2018-11-10","")</f>
        <v/>
      </c>
      <c r="E409" s="5" t="str">
        <f>IF(Cases!C409="Q","BANKKÁRTYA ELSZ",IF(OR(Cases!C409="A",Cases!C409="E",Cases!C409="B",Cases!C409="K",Cases!C409="M"),CONCATENATE(IF(B409="EB",Accounts!B$7,""),IF(B409="EL",Accounts!B$8,""),IF(AND(B409="OA",Cases!B409="3"),Accounts!B$8,""),IF(AND(B409="OA",Cases!B409="Z"),Accounts!B$7,"")),CONCATENATE(IF(B409="EB",Accounts!B$9,""),IF(B409="EL",Accounts!B$10,""),IF(AND(B409="OA",Cases!B409="3"),Accounts!B$10,""),IF(AND(B409="OA",Cases!B409="Z"),Accounts!B$9,""))))</f>
        <v>Electra számlatípus-művelettípus EUR</v>
      </c>
      <c r="F409" s="5" t="str">
        <f>IF(Cases!C409="Q","0983731042101",IF(OR(Cases!C409="A",Cases!C409="E",Cases!C409="B",Cases!C409="K",Cases!C409="M"),CONCATENATE(IF(B409="EB",Accounts!C$7,""),IF(B409="EL",Accounts!C$8,""),IF(AND(B409="OA",Cases!B409="3"),Accounts!C$8,""),IF(AND(B409="OA",Cases!B409="Z"),Accounts!C$7,"")),CONCATENATE(IF(B409="EB",Accounts!C$9,""),IF(B409="EL",Accounts!C$10,""),IF(AND(B409="OA",Cases!B409="3"),Accounts!C$10,""),IF(AND(B409="OA",Cases!B409="Z"),Accounts!C$9,""))))</f>
        <v>00021018F0119</v>
      </c>
      <c r="G409" t="s">
        <v>17</v>
      </c>
      <c r="H409" s="5" t="str">
        <f t="shared" si="31"/>
        <v>Electra számlatípus-művelettípus EUR</v>
      </c>
      <c r="I409" t="s">
        <v>18</v>
      </c>
      <c r="J409" t="str">
        <f t="shared" si="32"/>
        <v>EBNGOA0000101408</v>
      </c>
      <c r="K409" t="str">
        <f t="shared" si="33"/>
        <v>EBNGOA0000101408</v>
      </c>
      <c r="L409" s="2" t="s">
        <v>22</v>
      </c>
      <c r="M409" s="2" t="str">
        <f>IF(OR(Cases!C409="A",Cases!C409="C",Cases!C409="G",Cases!C409="J",Cases!C409="O"),"DV","DA")</f>
        <v>DA</v>
      </c>
      <c r="N409" t="s">
        <v>1207</v>
      </c>
      <c r="O409" t="str">
        <f>IF(OR(Cases!C409="A",Cases!C409="B",Cases!C409="C",Cases!C409="E",Cases!C409="F",Cases!C409="I",Cases!C409="J",Cases!C409="K",Cases!C409="L",Cases!C409="Q"),"EUR","HUF")</f>
        <v>EUR</v>
      </c>
      <c r="P409" s="5" t="str">
        <f t="shared" si="34"/>
        <v>1.3</v>
      </c>
      <c r="Q409" t="str">
        <f>IF(Cases!I409="Y","INTC","")</f>
        <v>INTC</v>
      </c>
      <c r="R409" t="str">
        <f>IF(OR(Cases!C409="K",Cases!C409="L"),IF(M409="DA",Accounts!B$1,CONCATENATE(
IF(B409="EB",Accounts!D$1,""
),IF(B409="EL",Accounts!F$1,""
),IF(AND(B409="OA",Cases!B409="3"),Accounts!F$1,""
),IF(AND(B409="OA",Cases!B409="Z"),Accounts!D$1,""
)
)
),IF(OR(Cases!C409="B",Cases!C409="I",Cases!C409="O",Cases!C409="J",Cases!C409="H"),IF(M409="DA",Accounts!B$4,CONCATENATE(
IF(B409="EB",Accounts!D$4,""
),IF(B409="EL",Accounts!F$4,""
),IF(AND(B409="OA",Cases!B409="3"),Accounts!F$4,""
),IF(AND(B409="OA",Cases!B409="Z"),Accounts!D$4,""
)
)
),IF(OR(Cases!C409="D",Cases!C409="G",Cases!C409="O",Cases!C409="H",Cases!C409="M",AND(Cases!D409="I",Cases!C409="C"),AND(Cases!D409="I",Cases!C409="F")),IF(M409="DA",Accounts!B$3,CONCATENATE(
IF(B409="EB",Accounts!D$3,""
),IF(B409="EL",Accounts!F$3,""
),IF(AND(B409="OA",Cases!B409="3"),Accounts!F$3,""
),IF(AND(B409="OA",Cases!B409="Z"),Accounts!D$3,""
)
)
),IF(M409="DA",Accounts!B$12,CONCATENATE(
IF(B409="EB",Accounts!D$12,""
),IF(B409="EL",Accounts!F$12,""
),IF(AND(B409="OA",Cases!B409="3"),Accounts!F$12,""
),IF(AND(B409="OA",Cases!B409="Z"),Accounts!D$12,""
)
)
)
)
))</f>
        <v>Bank kívüli Kedvezm.</v>
      </c>
      <c r="S409" t="str">
        <f>IF(OR(Cases!C409="K",Cases!C409="L"),IF(M409="DA",Accounts!C$1,CONCATENATE(
   IF(B409="EB",Accounts!E$1,""
   ),IF(B409="EL",Accounts!G$1,""
   ),IF(AND(B409="OA",Cases!B409="3"),Accounts!G$1,""
   ),IF(AND(B409="OA",Cases!B409="Z"),Accounts!E$1,""
   )
  )
 ),IF(OR(Cases!C409="B",Cases!C409="I",Cases!C409="O",Cases!C409="J",Cases!C409="H"),IF(M409="DA",Accounts!C$4,CONCATENATE(
   IF(B409="EB",Accounts!E$4,""
   ),IF(B409="EL",Accounts!G$4,""
   ),IF(AND(B409="OA",Cases!B409="3"),Accounts!G$4,""
   ),IF(AND(B409="OA",Cases!B409="Z"),Accounts!E$4,""
   )
  )
 ),IF(OR(Cases!C409="D",Cases!C409="G",Cases!C409="O",Cases!C409="H",Cases!C409="M",AND(Cases!D409="I",Cases!C409="C"),AND(Cases!D409="I",Cases!C409="F")),IF(M409="DA",Accounts!C$3,CONCATENATE(
   IF(B409="EB",Accounts!E$3,""
   ),IF(B409="EL",Accounts!G$3,""
   ),IF(AND(B409="OA",Cases!B409="3"),Accounts!G$3,""
   ),IF(AND(B409="OA",Cases!B409="Z"),Accounts!E$3,""
   )
  )
 ),IF(M409="DA",Accounts!C$12,CONCATENATE(
   IF(B409="EB",Accounts!E$12,""
   ),IF(B409="EL",Accounts!G$12,""
   ),IF(AND(B409="OA",Cases!B409="3"),Accounts!G$12,""
   ),IF(AND(B409="OA",Cases!B409="Z"),Accounts!E$12,""
   )
  )
 )
)
))</f>
        <v>HU71117490082015982100000000</v>
      </c>
      <c r="T409" t="str">
        <f>IF(Cases!F409="SHA","SLEV",IF(Cases!F409="OUR","DEBT",IF(Cases!F409="BEN","CRED","")))</f>
        <v>SLEV</v>
      </c>
      <c r="U409" s="5" t="str">
        <f>IF(Cases!H409="N","Instrukciók","")</f>
        <v>Instrukciók</v>
      </c>
      <c r="V409" s="5" t="str">
        <f>IF(Cases!E409="I","URGP","")</f>
        <v/>
      </c>
      <c r="W409" t="str">
        <f>Cases!L409</f>
        <v>Közl-36T -OpenApi Vállalati-KötelezettSzla FCY-FCY Bankon kívül utalás-InterCompany-Konverziós-KöltsVis Osztott</v>
      </c>
    </row>
    <row r="410" spans="1:23" x14ac:dyDescent="0.3">
      <c r="A410" t="str">
        <f>CONCATENATE(IF(B410="EB",CONCATENATE(IF(Cases!B410&lt;&gt;"7","EBNG","EBNL"),TEXT(Refszámok!$B$1+ROW()-2,"000000000000")),""),IF(B410="EL",CONCATENATE("E",TEXT(Refszámok!$B$2+ROW()-2,"0000000000"),"00001"),""),IF(B410="OA",CONCATENATE("EBNGOA",TEXT(Refszámok!$B$3+ROW()-2,"0000000000")),""))</f>
        <v>EBNGOA0000101409</v>
      </c>
      <c r="B410" t="str">
        <f>CONCATENATE(IF(Cases!B410="E","EL",""),IF(Cases!B410="B","EB",""),IF(Cases!B410="Q","EB",""),IF(Cases!B410="7","EB",""),IF(Cases!B410="Z","OA",""),IF(Cases!B410="3","OA",""))</f>
        <v>OA</v>
      </c>
      <c r="C410" t="str">
        <f t="shared" si="30"/>
        <v>EBNGOA0000101409</v>
      </c>
      <c r="D410" t="str">
        <f>IF(Cases!K410="Y","2018-11-10","")</f>
        <v/>
      </c>
      <c r="E410" s="5" t="str">
        <f>IF(Cases!C410="Q","BANKKÁRTYA ELSZ",IF(OR(Cases!C410="A",Cases!C410="E",Cases!C410="B",Cases!C410="K",Cases!C410="M"),CONCATENATE(IF(B410="EB",Accounts!B$7,""),IF(B410="EL",Accounts!B$8,""),IF(AND(B410="OA",Cases!B410="3"),Accounts!B$8,""),IF(AND(B410="OA",Cases!B410="Z"),Accounts!B$7,"")),CONCATENATE(IF(B410="EB",Accounts!B$9,""),IF(B410="EL",Accounts!B$10,""),IF(AND(B410="OA",Cases!B410="3"),Accounts!B$10,""),IF(AND(B410="OA",Cases!B410="Z"),Accounts!B$9,""))))</f>
        <v>Electra számlatípus-művelettípus EUR</v>
      </c>
      <c r="F410" s="5" t="str">
        <f>IF(Cases!C410="Q","0983731042101",IF(OR(Cases!C410="A",Cases!C410="E",Cases!C410="B",Cases!C410="K",Cases!C410="M"),CONCATENATE(IF(B410="EB",Accounts!C$7,""),IF(B410="EL",Accounts!C$8,""),IF(AND(B410="OA",Cases!B410="3"),Accounts!C$8,""),IF(AND(B410="OA",Cases!B410="Z"),Accounts!C$7,"")),CONCATENATE(IF(B410="EB",Accounts!C$9,""),IF(B410="EL",Accounts!C$10,""),IF(AND(B410="OA",Cases!B410="3"),Accounts!C$10,""),IF(AND(B410="OA",Cases!B410="Z"),Accounts!C$9,""))))</f>
        <v>00021018F0119</v>
      </c>
      <c r="G410" t="s">
        <v>17</v>
      </c>
      <c r="H410" s="5" t="str">
        <f t="shared" si="31"/>
        <v>Electra számlatípus-művelettípus EUR</v>
      </c>
      <c r="I410" t="s">
        <v>18</v>
      </c>
      <c r="J410" t="str">
        <f t="shared" si="32"/>
        <v>EBNGOA0000101409</v>
      </c>
      <c r="K410" t="str">
        <f t="shared" si="33"/>
        <v>EBNGOA0000101409</v>
      </c>
      <c r="L410" s="2" t="s">
        <v>22</v>
      </c>
      <c r="M410" s="2" t="str">
        <f>IF(OR(Cases!C410="A",Cases!C410="C",Cases!C410="G",Cases!C410="J",Cases!C410="O"),"DV","DA")</f>
        <v>DA</v>
      </c>
      <c r="N410" t="s">
        <v>1207</v>
      </c>
      <c r="O410" t="str">
        <f>IF(OR(Cases!C410="A",Cases!C410="B",Cases!C410="C",Cases!C410="E",Cases!C410="F",Cases!C410="I",Cases!C410="J",Cases!C410="K",Cases!C410="L",Cases!C410="Q"),"EUR","HUF")</f>
        <v>EUR</v>
      </c>
      <c r="P410" s="5" t="str">
        <f t="shared" si="34"/>
        <v>1.3</v>
      </c>
      <c r="Q410" t="str">
        <f>IF(Cases!I410="Y","INTC","")</f>
        <v>INTC</v>
      </c>
      <c r="R410" t="str">
        <f>IF(OR(Cases!C410="K",Cases!C410="L"),IF(M410="DA",Accounts!B$1,CONCATENATE(
IF(B410="EB",Accounts!D$1,""
),IF(B410="EL",Accounts!F$1,""
),IF(AND(B410="OA",Cases!B410="3"),Accounts!F$1,""
),IF(AND(B410="OA",Cases!B410="Z"),Accounts!D$1,""
)
)
),IF(OR(Cases!C410="B",Cases!C410="I",Cases!C410="O",Cases!C410="J",Cases!C410="H"),IF(M410="DA",Accounts!B$4,CONCATENATE(
IF(B410="EB",Accounts!D$4,""
),IF(B410="EL",Accounts!F$4,""
),IF(AND(B410="OA",Cases!B410="3"),Accounts!F$4,""
),IF(AND(B410="OA",Cases!B410="Z"),Accounts!D$4,""
)
)
),IF(OR(Cases!C410="D",Cases!C410="G",Cases!C410="O",Cases!C410="H",Cases!C410="M",AND(Cases!D410="I",Cases!C410="C"),AND(Cases!D410="I",Cases!C410="F")),IF(M410="DA",Accounts!B$3,CONCATENATE(
IF(B410="EB",Accounts!D$3,""
),IF(B410="EL",Accounts!F$3,""
),IF(AND(B410="OA",Cases!B410="3"),Accounts!F$3,""
),IF(AND(B410="OA",Cases!B410="Z"),Accounts!D$3,""
)
)
),IF(M410="DA",Accounts!B$12,CONCATENATE(
IF(B410="EB",Accounts!D$12,""
),IF(B410="EL",Accounts!F$12,""
),IF(AND(B410="OA",Cases!B410="3"),Accounts!F$12,""
),IF(AND(B410="OA",Cases!B410="Z"),Accounts!D$12,""
)
)
)
)
))</f>
        <v>Bank kívüli Kedvezm.</v>
      </c>
      <c r="S410" t="str">
        <f>IF(OR(Cases!C410="K",Cases!C410="L"),IF(M410="DA",Accounts!C$1,CONCATENATE(
   IF(B410="EB",Accounts!E$1,""
   ),IF(B410="EL",Accounts!G$1,""
   ),IF(AND(B410="OA",Cases!B410="3"),Accounts!G$1,""
   ),IF(AND(B410="OA",Cases!B410="Z"),Accounts!E$1,""
   )
  )
 ),IF(OR(Cases!C410="B",Cases!C410="I",Cases!C410="O",Cases!C410="J",Cases!C410="H"),IF(M410="DA",Accounts!C$4,CONCATENATE(
   IF(B410="EB",Accounts!E$4,""
   ),IF(B410="EL",Accounts!G$4,""
   ),IF(AND(B410="OA",Cases!B410="3"),Accounts!G$4,""
   ),IF(AND(B410="OA",Cases!B410="Z"),Accounts!E$4,""
   )
  )
 ),IF(OR(Cases!C410="D",Cases!C410="G",Cases!C410="O",Cases!C410="H",Cases!C410="M",AND(Cases!D410="I",Cases!C410="C"),AND(Cases!D410="I",Cases!C410="F")),IF(M410="DA",Accounts!C$3,CONCATENATE(
   IF(B410="EB",Accounts!E$3,""
   ),IF(B410="EL",Accounts!G$3,""
   ),IF(AND(B410="OA",Cases!B410="3"),Accounts!G$3,""
   ),IF(AND(B410="OA",Cases!B410="Z"),Accounts!E$3,""
   )
  )
 ),IF(M410="DA",Accounts!C$12,CONCATENATE(
   IF(B410="EB",Accounts!E$12,""
   ),IF(B410="EL",Accounts!G$12,""
   ),IF(AND(B410="OA",Cases!B410="3"),Accounts!G$12,""
   ),IF(AND(B410="OA",Cases!B410="Z"),Accounts!E$12,""
   )
  )
 )
)
))</f>
        <v>HU71117490082015982100000000</v>
      </c>
      <c r="T410" t="str">
        <f>IF(Cases!F410="SHA","SLEV",IF(Cases!F410="OUR","DEBT",IF(Cases!F410="BEN","CRED","")))</f>
        <v>DEBT</v>
      </c>
      <c r="U410" s="5" t="str">
        <f>IF(Cases!H410="N","Instrukciók","")</f>
        <v>Instrukciók</v>
      </c>
      <c r="V410" s="5" t="str">
        <f>IF(Cases!E410="I","URGP","")</f>
        <v/>
      </c>
      <c r="W410" t="str">
        <f>Cases!L410</f>
        <v>Közl-36U -OpenApi Vállalati-KötelezettSzla FCY-FCY Bankon kívül utalás-InterCompany-Konverziós-KöltsVis Indító</v>
      </c>
    </row>
    <row r="411" spans="1:23" x14ac:dyDescent="0.3">
      <c r="A411" t="str">
        <f>CONCATENATE(IF(B411="EB",CONCATENATE(IF(Cases!B411&lt;&gt;"7","EBNG","EBNL"),TEXT(Refszámok!$B$1+ROW()-2,"000000000000")),""),IF(B411="EL",CONCATENATE("E",TEXT(Refszámok!$B$2+ROW()-2,"0000000000"),"00001"),""),IF(B411="OA",CONCATENATE("EBNGOA",TEXT(Refszámok!$B$3+ROW()-2,"0000000000")),""))</f>
        <v>EBNGOA0000101410</v>
      </c>
      <c r="B411" t="str">
        <f>CONCATENATE(IF(Cases!B411="E","EL",""),IF(Cases!B411="B","EB",""),IF(Cases!B411="Q","EB",""),IF(Cases!B411="7","EB",""),IF(Cases!B411="Z","OA",""),IF(Cases!B411="3","OA",""))</f>
        <v>OA</v>
      </c>
      <c r="C411" t="str">
        <f t="shared" si="30"/>
        <v>EBNGOA0000101410</v>
      </c>
      <c r="D411" t="str">
        <f>IF(Cases!K411="Y","2018-11-10","")</f>
        <v/>
      </c>
      <c r="E411" s="5" t="str">
        <f>IF(Cases!C411="Q","BANKKÁRTYA ELSZ",IF(OR(Cases!C411="A",Cases!C411="E",Cases!C411="B",Cases!C411="K",Cases!C411="M"),CONCATENATE(IF(B411="EB",Accounts!B$7,""),IF(B411="EL",Accounts!B$8,""),IF(AND(B411="OA",Cases!B411="3"),Accounts!B$8,""),IF(AND(B411="OA",Cases!B411="Z"),Accounts!B$7,"")),CONCATENATE(IF(B411="EB",Accounts!B$9,""),IF(B411="EL",Accounts!B$10,""),IF(AND(B411="OA",Cases!B411="3"),Accounts!B$10,""),IF(AND(B411="OA",Cases!B411="Z"),Accounts!B$9,""))))</f>
        <v>Electra számlatípus-művelettípus EUR</v>
      </c>
      <c r="F411" s="5" t="str">
        <f>IF(Cases!C411="Q","0983731042101",IF(OR(Cases!C411="A",Cases!C411="E",Cases!C411="B",Cases!C411="K",Cases!C411="M"),CONCATENATE(IF(B411="EB",Accounts!C$7,""),IF(B411="EL",Accounts!C$8,""),IF(AND(B411="OA",Cases!B411="3"),Accounts!C$8,""),IF(AND(B411="OA",Cases!B411="Z"),Accounts!C$7,"")),CONCATENATE(IF(B411="EB",Accounts!C$9,""),IF(B411="EL",Accounts!C$10,""),IF(AND(B411="OA",Cases!B411="3"),Accounts!C$10,""),IF(AND(B411="OA",Cases!B411="Z"),Accounts!C$9,""))))</f>
        <v>00021018F0119</v>
      </c>
      <c r="G411" t="s">
        <v>17</v>
      </c>
      <c r="H411" s="5" t="str">
        <f t="shared" si="31"/>
        <v>Electra számlatípus-művelettípus EUR</v>
      </c>
      <c r="I411" t="s">
        <v>18</v>
      </c>
      <c r="J411" t="str">
        <f t="shared" si="32"/>
        <v>EBNGOA0000101410</v>
      </c>
      <c r="K411" t="str">
        <f t="shared" si="33"/>
        <v>EBNGOA0000101410</v>
      </c>
      <c r="L411" s="2" t="s">
        <v>22</v>
      </c>
      <c r="M411" s="2" t="str">
        <f>IF(OR(Cases!C411="A",Cases!C411="C",Cases!C411="G",Cases!C411="J",Cases!C411="O"),"DV","DA")</f>
        <v>DA</v>
      </c>
      <c r="N411" t="s">
        <v>1207</v>
      </c>
      <c r="O411" t="str">
        <f>IF(OR(Cases!C411="A",Cases!C411="B",Cases!C411="C",Cases!C411="E",Cases!C411="F",Cases!C411="I",Cases!C411="J",Cases!C411="K",Cases!C411="L",Cases!C411="Q"),"EUR","HUF")</f>
        <v>EUR</v>
      </c>
      <c r="P411" s="5" t="str">
        <f t="shared" si="34"/>
        <v>1.3</v>
      </c>
      <c r="Q411" t="str">
        <f>IF(Cases!I411="Y","INTC","")</f>
        <v>INTC</v>
      </c>
      <c r="R411" t="str">
        <f>IF(OR(Cases!C411="K",Cases!C411="L"),IF(M411="DA",Accounts!B$1,CONCATENATE(
IF(B411="EB",Accounts!D$1,""
),IF(B411="EL",Accounts!F$1,""
),IF(AND(B411="OA",Cases!B411="3"),Accounts!F$1,""
),IF(AND(B411="OA",Cases!B411="Z"),Accounts!D$1,""
)
)
),IF(OR(Cases!C411="B",Cases!C411="I",Cases!C411="O",Cases!C411="J",Cases!C411="H"),IF(M411="DA",Accounts!B$4,CONCATENATE(
IF(B411="EB",Accounts!D$4,""
),IF(B411="EL",Accounts!F$4,""
),IF(AND(B411="OA",Cases!B411="3"),Accounts!F$4,""
),IF(AND(B411="OA",Cases!B411="Z"),Accounts!D$4,""
)
)
),IF(OR(Cases!C411="D",Cases!C411="G",Cases!C411="O",Cases!C411="H",Cases!C411="M",AND(Cases!D411="I",Cases!C411="C"),AND(Cases!D411="I",Cases!C411="F")),IF(M411="DA",Accounts!B$3,CONCATENATE(
IF(B411="EB",Accounts!D$3,""
),IF(B411="EL",Accounts!F$3,""
),IF(AND(B411="OA",Cases!B411="3"),Accounts!F$3,""
),IF(AND(B411="OA",Cases!B411="Z"),Accounts!D$3,""
)
)
),IF(M411="DA",Accounts!B$12,CONCATENATE(
IF(B411="EB",Accounts!D$12,""
),IF(B411="EL",Accounts!F$12,""
),IF(AND(B411="OA",Cases!B411="3"),Accounts!F$12,""
),IF(AND(B411="OA",Cases!B411="Z"),Accounts!D$12,""
)
)
)
)
))</f>
        <v>Bank kívüli Kedvezm.</v>
      </c>
      <c r="S411" t="str">
        <f>IF(OR(Cases!C411="K",Cases!C411="L"),IF(M411="DA",Accounts!C$1,CONCATENATE(
   IF(B411="EB",Accounts!E$1,""
   ),IF(B411="EL",Accounts!G$1,""
   ),IF(AND(B411="OA",Cases!B411="3"),Accounts!G$1,""
   ),IF(AND(B411="OA",Cases!B411="Z"),Accounts!E$1,""
   )
  )
 ),IF(OR(Cases!C411="B",Cases!C411="I",Cases!C411="O",Cases!C411="J",Cases!C411="H"),IF(M411="DA",Accounts!C$4,CONCATENATE(
   IF(B411="EB",Accounts!E$4,""
   ),IF(B411="EL",Accounts!G$4,""
   ),IF(AND(B411="OA",Cases!B411="3"),Accounts!G$4,""
   ),IF(AND(B411="OA",Cases!B411="Z"),Accounts!E$4,""
   )
  )
 ),IF(OR(Cases!C411="D",Cases!C411="G",Cases!C411="O",Cases!C411="H",Cases!C411="M",AND(Cases!D411="I",Cases!C411="C"),AND(Cases!D411="I",Cases!C411="F")),IF(M411="DA",Accounts!C$3,CONCATENATE(
   IF(B411="EB",Accounts!E$3,""
   ),IF(B411="EL",Accounts!G$3,""
   ),IF(AND(B411="OA",Cases!B411="3"),Accounts!G$3,""
   ),IF(AND(B411="OA",Cases!B411="Z"),Accounts!E$3,""
   )
  )
 ),IF(M411="DA",Accounts!C$12,CONCATENATE(
   IF(B411="EB",Accounts!E$12,""
   ),IF(B411="EL",Accounts!G$12,""
   ),IF(AND(B411="OA",Cases!B411="3"),Accounts!G$12,""
   ),IF(AND(B411="OA",Cases!B411="Z"),Accounts!E$12,""
   )
  )
 )
)
))</f>
        <v>HU71117490082015982100000000</v>
      </c>
      <c r="T411" t="str">
        <f>IF(Cases!F411="SHA","SLEV",IF(Cases!F411="OUR","DEBT",IF(Cases!F411="BEN","CRED","")))</f>
        <v>CRED</v>
      </c>
      <c r="U411" s="5" t="str">
        <f>IF(Cases!H411="N","Instrukciók","")</f>
        <v>Instrukciók</v>
      </c>
      <c r="V411" s="5" t="str">
        <f>IF(Cases!E411="I","URGP","")</f>
        <v/>
      </c>
      <c r="W411" t="str">
        <f>Cases!L411</f>
        <v>Közl-36V -OpenApi Vállalati-KötelezettSzla FCY-FCY Bankon kívül utalás-InterCompany-Konverziós-KöltsVis Kedvezm</v>
      </c>
    </row>
    <row r="412" spans="1:23" x14ac:dyDescent="0.3">
      <c r="A412" t="str">
        <f>CONCATENATE(IF(B412="EB",CONCATENATE(IF(Cases!B412&lt;&gt;"7","EBNG","EBNL"),TEXT(Refszámok!$B$1+ROW()-2,"000000000000")),""),IF(B412="EL",CONCATENATE("E",TEXT(Refszámok!$B$2+ROW()-2,"0000000000"),"00001"),""),IF(B412="OA",CONCATENATE("EBNGOA",TEXT(Refszámok!$B$3+ROW()-2,"0000000000")),""))</f>
        <v>EBNGOA0000101411</v>
      </c>
      <c r="B412" t="str">
        <f>CONCATENATE(IF(Cases!B412="E","EL",""),IF(Cases!B412="B","EB",""),IF(Cases!B412="Q","EB",""),IF(Cases!B412="7","EB",""),IF(Cases!B412="Z","OA",""),IF(Cases!B412="3","OA",""))</f>
        <v>OA</v>
      </c>
      <c r="C412" t="str">
        <f t="shared" si="30"/>
        <v>EBNGOA0000101411</v>
      </c>
      <c r="D412" t="str">
        <f>IF(Cases!K412="Y","2018-11-10","")</f>
        <v/>
      </c>
      <c r="E412" s="5" t="str">
        <f>IF(Cases!C412="Q","BANKKÁRTYA ELSZ",IF(OR(Cases!C412="A",Cases!C412="E",Cases!C412="B",Cases!C412="K",Cases!C412="M"),CONCATENATE(IF(B412="EB",Accounts!B$7,""),IF(B412="EL",Accounts!B$8,""),IF(AND(B412="OA",Cases!B412="3"),Accounts!B$8,""),IF(AND(B412="OA",Cases!B412="Z"),Accounts!B$7,"")),CONCATENATE(IF(B412="EB",Accounts!B$9,""),IF(B412="EL",Accounts!B$10,""),IF(AND(B412="OA",Cases!B412="3"),Accounts!B$10,""),IF(AND(B412="OA",Cases!B412="Z"),Accounts!B$9,""))))</f>
        <v>Electra számlatípus-művelettípus EUR</v>
      </c>
      <c r="F412" s="5" t="str">
        <f>IF(Cases!C412="Q","0983731042101",IF(OR(Cases!C412="A",Cases!C412="E",Cases!C412="B",Cases!C412="K",Cases!C412="M"),CONCATENATE(IF(B412="EB",Accounts!C$7,""),IF(B412="EL",Accounts!C$8,""),IF(AND(B412="OA",Cases!B412="3"),Accounts!C$8,""),IF(AND(B412="OA",Cases!B412="Z"),Accounts!C$7,"")),CONCATENATE(IF(B412="EB",Accounts!C$9,""),IF(B412="EL",Accounts!C$10,""),IF(AND(B412="OA",Cases!B412="3"),Accounts!C$10,""),IF(AND(B412="OA",Cases!B412="Z"),Accounts!C$9,""))))</f>
        <v>00021018F0119</v>
      </c>
      <c r="G412" t="s">
        <v>17</v>
      </c>
      <c r="H412" s="5" t="str">
        <f t="shared" si="31"/>
        <v>Electra számlatípus-művelettípus EUR</v>
      </c>
      <c r="I412" t="s">
        <v>18</v>
      </c>
      <c r="J412" t="str">
        <f t="shared" si="32"/>
        <v>EBNGOA0000101411</v>
      </c>
      <c r="K412" t="str">
        <f t="shared" si="33"/>
        <v>EBNGOA0000101411</v>
      </c>
      <c r="L412" s="2" t="s">
        <v>22</v>
      </c>
      <c r="M412" s="2" t="str">
        <f>IF(OR(Cases!C412="A",Cases!C412="C",Cases!C412="G",Cases!C412="J",Cases!C412="O"),"DV","DA")</f>
        <v>DA</v>
      </c>
      <c r="N412" t="s">
        <v>1207</v>
      </c>
      <c r="O412" t="str">
        <f>IF(OR(Cases!C412="A",Cases!C412="B",Cases!C412="C",Cases!C412="E",Cases!C412="F",Cases!C412="I",Cases!C412="J",Cases!C412="K",Cases!C412="L",Cases!C412="Q"),"EUR","HUF")</f>
        <v>EUR</v>
      </c>
      <c r="P412" s="5" t="str">
        <f t="shared" si="34"/>
        <v>1.3</v>
      </c>
      <c r="Q412" t="str">
        <f>IF(Cases!I412="Y","INTC","")</f>
        <v/>
      </c>
      <c r="R412" t="str">
        <f>IF(OR(Cases!C412="K",Cases!C412="L"),IF(M412="DA",Accounts!B$1,CONCATENATE(
IF(B412="EB",Accounts!D$1,""
),IF(B412="EL",Accounts!F$1,""
),IF(AND(B412="OA",Cases!B412="3"),Accounts!F$1,""
),IF(AND(B412="OA",Cases!B412="Z"),Accounts!D$1,""
)
)
),IF(OR(Cases!C412="B",Cases!C412="I",Cases!C412="O",Cases!C412="J",Cases!C412="H"),IF(M412="DA",Accounts!B$4,CONCATENATE(
IF(B412="EB",Accounts!D$4,""
),IF(B412="EL",Accounts!F$4,""
),IF(AND(B412="OA",Cases!B412="3"),Accounts!F$4,""
),IF(AND(B412="OA",Cases!B412="Z"),Accounts!D$4,""
)
)
),IF(OR(Cases!C412="D",Cases!C412="G",Cases!C412="O",Cases!C412="H",Cases!C412="M",AND(Cases!D412="I",Cases!C412="C"),AND(Cases!D412="I",Cases!C412="F")),IF(M412="DA",Accounts!B$3,CONCATENATE(
IF(B412="EB",Accounts!D$3,""
),IF(B412="EL",Accounts!F$3,""
),IF(AND(B412="OA",Cases!B412="3"),Accounts!F$3,""
),IF(AND(B412="OA",Cases!B412="Z"),Accounts!D$3,""
)
)
),IF(M412="DA",Accounts!B$12,CONCATENATE(
IF(B412="EB",Accounts!D$12,""
),IF(B412="EL",Accounts!F$12,""
),IF(AND(B412="OA",Cases!B412="3"),Accounts!F$12,""
),IF(AND(B412="OA",Cases!B412="Z"),Accounts!D$12,""
)
)
)
)
))</f>
        <v>Bank kívüli Kedvezm.</v>
      </c>
      <c r="S412" t="str">
        <f>IF(OR(Cases!C412="K",Cases!C412="L"),IF(M412="DA",Accounts!C$1,CONCATENATE(
   IF(B412="EB",Accounts!E$1,""
   ),IF(B412="EL",Accounts!G$1,""
   ),IF(AND(B412="OA",Cases!B412="3"),Accounts!G$1,""
   ),IF(AND(B412="OA",Cases!B412="Z"),Accounts!E$1,""
   )
  )
 ),IF(OR(Cases!C412="B",Cases!C412="I",Cases!C412="O",Cases!C412="J",Cases!C412="H"),IF(M412="DA",Accounts!C$4,CONCATENATE(
   IF(B412="EB",Accounts!E$4,""
   ),IF(B412="EL",Accounts!G$4,""
   ),IF(AND(B412="OA",Cases!B412="3"),Accounts!G$4,""
   ),IF(AND(B412="OA",Cases!B412="Z"),Accounts!E$4,""
   )
  )
 ),IF(OR(Cases!C412="D",Cases!C412="G",Cases!C412="O",Cases!C412="H",Cases!C412="M",AND(Cases!D412="I",Cases!C412="C"),AND(Cases!D412="I",Cases!C412="F")),IF(M412="DA",Accounts!C$3,CONCATENATE(
   IF(B412="EB",Accounts!E$3,""
   ),IF(B412="EL",Accounts!G$3,""
   ),IF(AND(B412="OA",Cases!B412="3"),Accounts!G$3,""
   ),IF(AND(B412="OA",Cases!B412="Z"),Accounts!E$3,""
   )
  )
 ),IF(M412="DA",Accounts!C$12,CONCATENATE(
   IF(B412="EB",Accounts!E$12,""
   ),IF(B412="EL",Accounts!G$12,""
   ),IF(AND(B412="OA",Cases!B412="3"),Accounts!G$12,""
   ),IF(AND(B412="OA",Cases!B412="Z"),Accounts!E$12,""
   )
  )
 )
)
))</f>
        <v>HU71117490082015982100000000</v>
      </c>
      <c r="T412" t="str">
        <f>IF(Cases!F412="SHA","SLEV",IF(Cases!F412="OUR","DEBT",IF(Cases!F412="BEN","CRED","")))</f>
        <v>CRED</v>
      </c>
      <c r="U412" s="5" t="str">
        <f>IF(Cases!H412="N","Instrukciók","")</f>
        <v>Instrukciók</v>
      </c>
      <c r="V412" s="5" t="str">
        <f>IF(Cases!E412="I","URGP","")</f>
        <v/>
      </c>
      <c r="W412" t="str">
        <f>Cases!L412</f>
        <v>Közl-360 -OpenApi Vállalati-KötelezettSzla FCY-FCY Bankon kívül utalás-Konverziós-KöltsVis Kedvezm</v>
      </c>
    </row>
    <row r="413" spans="1:23" x14ac:dyDescent="0.3">
      <c r="A413" t="str">
        <f>CONCATENATE(IF(B413="EB",CONCATENATE(IF(Cases!B413&lt;&gt;"7","EBNG","EBNL"),TEXT(Refszámok!$B$1+ROW()-2,"000000000000")),""),IF(B413="EL",CONCATENATE("E",TEXT(Refszámok!$B$2+ROW()-2,"0000000000"),"00001"),""),IF(B413="OA",CONCATENATE("EBNGOA",TEXT(Refszámok!$B$3+ROW()-2,"0000000000")),""))</f>
        <v>EBNGOA0000101412</v>
      </c>
      <c r="B413" t="str">
        <f>CONCATENATE(IF(Cases!B413="E","EL",""),IF(Cases!B413="B","EB",""),IF(Cases!B413="Q","EB",""),IF(Cases!B413="7","EB",""),IF(Cases!B413="Z","OA",""),IF(Cases!B413="3","OA",""))</f>
        <v>OA</v>
      </c>
      <c r="C413" t="str">
        <f t="shared" si="30"/>
        <v>EBNGOA0000101412</v>
      </c>
      <c r="D413" t="str">
        <f>IF(Cases!K413="Y","2018-11-10","")</f>
        <v/>
      </c>
      <c r="E413" s="5" t="str">
        <f>IF(Cases!C413="Q","BANKKÁRTYA ELSZ",IF(OR(Cases!C413="A",Cases!C413="E",Cases!C413="B",Cases!C413="K",Cases!C413="M"),CONCATENATE(IF(B413="EB",Accounts!B$7,""),IF(B413="EL",Accounts!B$8,""),IF(AND(B413="OA",Cases!B413="3"),Accounts!B$8,""),IF(AND(B413="OA",Cases!B413="Z"),Accounts!B$7,"")),CONCATENATE(IF(B413="EB",Accounts!B$9,""),IF(B413="EL",Accounts!B$10,""),IF(AND(B413="OA",Cases!B413="3"),Accounts!B$10,""),IF(AND(B413="OA",Cases!B413="Z"),Accounts!B$9,""))))</f>
        <v>Electra számlatípus-művelettípus EUR</v>
      </c>
      <c r="F413" s="5" t="str">
        <f>IF(Cases!C413="Q","0983731042101",IF(OR(Cases!C413="A",Cases!C413="E",Cases!C413="B",Cases!C413="K",Cases!C413="M"),CONCATENATE(IF(B413="EB",Accounts!C$7,""),IF(B413="EL",Accounts!C$8,""),IF(AND(B413="OA",Cases!B413="3"),Accounts!C$8,""),IF(AND(B413="OA",Cases!B413="Z"),Accounts!C$7,"")),CONCATENATE(IF(B413="EB",Accounts!C$9,""),IF(B413="EL",Accounts!C$10,""),IF(AND(B413="OA",Cases!B413="3"),Accounts!C$10,""),IF(AND(B413="OA",Cases!B413="Z"),Accounts!C$9,""))))</f>
        <v>00021018F0119</v>
      </c>
      <c r="G413" t="s">
        <v>17</v>
      </c>
      <c r="H413" s="5" t="str">
        <f t="shared" si="31"/>
        <v>Electra számlatípus-művelettípus EUR</v>
      </c>
      <c r="I413" t="s">
        <v>18</v>
      </c>
      <c r="J413" t="str">
        <f t="shared" si="32"/>
        <v>EBNGOA0000101412</v>
      </c>
      <c r="K413" t="str">
        <f t="shared" si="33"/>
        <v>EBNGOA0000101412</v>
      </c>
      <c r="L413" s="2" t="s">
        <v>22</v>
      </c>
      <c r="M413" s="2" t="str">
        <f>IF(OR(Cases!C413="A",Cases!C413="C",Cases!C413="G",Cases!C413="J",Cases!C413="O"),"DV","DA")</f>
        <v>DA</v>
      </c>
      <c r="N413" t="s">
        <v>1207</v>
      </c>
      <c r="O413" t="str">
        <f>IF(OR(Cases!C413="A",Cases!C413="B",Cases!C413="C",Cases!C413="E",Cases!C413="F",Cases!C413="I",Cases!C413="J",Cases!C413="K",Cases!C413="L",Cases!C413="Q"),"EUR","HUF")</f>
        <v>EUR</v>
      </c>
      <c r="P413" s="5" t="str">
        <f t="shared" si="34"/>
        <v>1.3</v>
      </c>
      <c r="Q413" t="str">
        <f>IF(Cases!I413="Y","INTC","")</f>
        <v/>
      </c>
      <c r="R413" t="str">
        <f>IF(OR(Cases!C413="K",Cases!C413="L"),IF(M413="DA",Accounts!B$1,CONCATENATE(
IF(B413="EB",Accounts!D$1,""
),IF(B413="EL",Accounts!F$1,""
),IF(AND(B413="OA",Cases!B413="3"),Accounts!F$1,""
),IF(AND(B413="OA",Cases!B413="Z"),Accounts!D$1,""
)
)
),IF(OR(Cases!C413="B",Cases!C413="I",Cases!C413="O",Cases!C413="J",Cases!C413="H"),IF(M413="DA",Accounts!B$4,CONCATENATE(
IF(B413="EB",Accounts!D$4,""
),IF(B413="EL",Accounts!F$4,""
),IF(AND(B413="OA",Cases!B413="3"),Accounts!F$4,""
),IF(AND(B413="OA",Cases!B413="Z"),Accounts!D$4,""
)
)
),IF(OR(Cases!C413="D",Cases!C413="G",Cases!C413="O",Cases!C413="H",Cases!C413="M",AND(Cases!D413="I",Cases!C413="C"),AND(Cases!D413="I",Cases!C413="F")),IF(M413="DA",Accounts!B$3,CONCATENATE(
IF(B413="EB",Accounts!D$3,""
),IF(B413="EL",Accounts!F$3,""
),IF(AND(B413="OA",Cases!B413="3"),Accounts!F$3,""
),IF(AND(B413="OA",Cases!B413="Z"),Accounts!D$3,""
)
)
),IF(M413="DA",Accounts!B$12,CONCATENATE(
IF(B413="EB",Accounts!D$12,""
),IF(B413="EL",Accounts!F$12,""
),IF(AND(B413="OA",Cases!B413="3"),Accounts!F$12,""
),IF(AND(B413="OA",Cases!B413="Z"),Accounts!D$12,""
)
)
)
)
))</f>
        <v>Bank kívüli Kedvezm.</v>
      </c>
      <c r="S413" t="str">
        <f>IF(OR(Cases!C413="K",Cases!C413="L"),IF(M413="DA",Accounts!C$1,CONCATENATE(
   IF(B413="EB",Accounts!E$1,""
   ),IF(B413="EL",Accounts!G$1,""
   ),IF(AND(B413="OA",Cases!B413="3"),Accounts!G$1,""
   ),IF(AND(B413="OA",Cases!B413="Z"),Accounts!E$1,""
   )
  )
 ),IF(OR(Cases!C413="B",Cases!C413="I",Cases!C413="O",Cases!C413="J",Cases!C413="H"),IF(M413="DA",Accounts!C$4,CONCATENATE(
   IF(B413="EB",Accounts!E$4,""
   ),IF(B413="EL",Accounts!G$4,""
   ),IF(AND(B413="OA",Cases!B413="3"),Accounts!G$4,""
   ),IF(AND(B413="OA",Cases!B413="Z"),Accounts!E$4,""
   )
  )
 ),IF(OR(Cases!C413="D",Cases!C413="G",Cases!C413="O",Cases!C413="H",Cases!C413="M",AND(Cases!D413="I",Cases!C413="C"),AND(Cases!D413="I",Cases!C413="F")),IF(M413="DA",Accounts!C$3,CONCATENATE(
   IF(B413="EB",Accounts!E$3,""
   ),IF(B413="EL",Accounts!G$3,""
   ),IF(AND(B413="OA",Cases!B413="3"),Accounts!G$3,""
   ),IF(AND(B413="OA",Cases!B413="Z"),Accounts!E$3,""
   )
  )
 ),IF(M413="DA",Accounts!C$12,CONCATENATE(
   IF(B413="EB",Accounts!E$12,""
   ),IF(B413="EL",Accounts!G$12,""
   ),IF(AND(B413="OA",Cases!B413="3"),Accounts!G$12,""
   ),IF(AND(B413="OA",Cases!B413="Z"),Accounts!E$12,""
   )
  )
 )
)
))</f>
        <v>HU71117490082015982100000000</v>
      </c>
      <c r="T413" t="str">
        <f>IF(Cases!F413="SHA","SLEV",IF(Cases!F413="OUR","DEBT",IF(Cases!F413="BEN","CRED","")))</f>
        <v>CRED</v>
      </c>
      <c r="U413" s="5" t="str">
        <f>IF(Cases!H413="N","Instrukciók","")</f>
        <v>Instrukciók</v>
      </c>
      <c r="V413" s="5" t="str">
        <f>IF(Cases!E413="I","URGP","")</f>
        <v>URGP</v>
      </c>
      <c r="W413" t="str">
        <f>Cases!L413</f>
        <v>Közl-361 -OpenApi Vállalati-KötelezettSzla FCY-FCY Bankon kívül utalás-Konverziós-Sürgős/AzonKonv-KöltsVis Kedvezm</v>
      </c>
    </row>
    <row r="414" spans="1:23" x14ac:dyDescent="0.3">
      <c r="A414" t="str">
        <f>CONCATENATE(IF(B414="EB",CONCATENATE(IF(Cases!B414&lt;&gt;"7","EBNG","EBNL"),TEXT(Refszámok!$B$1+ROW()-2,"000000000000")),""),IF(B414="EL",CONCATENATE("E",TEXT(Refszámok!$B$2+ROW()-2,"0000000000"),"00001"),""),IF(B414="OA",CONCATENATE("EBNGOA",TEXT(Refszámok!$B$3+ROW()-2,"0000000000")),""))</f>
        <v>EBNGOA0000101413</v>
      </c>
      <c r="B414" t="str">
        <f>CONCATENATE(IF(Cases!B414="E","EL",""),IF(Cases!B414="B","EB",""),IF(Cases!B414="Q","EB",""),IF(Cases!B414="7","EB",""),IF(Cases!B414="Z","OA",""),IF(Cases!B414="3","OA",""))</f>
        <v>OA</v>
      </c>
      <c r="C414" t="str">
        <f t="shared" si="30"/>
        <v>EBNGOA0000101413</v>
      </c>
      <c r="D414" t="str">
        <f>IF(Cases!K414="Y","2018-11-10","")</f>
        <v/>
      </c>
      <c r="E414" s="5" t="str">
        <f>IF(Cases!C414="Q","BANKKÁRTYA ELSZ",IF(OR(Cases!C414="A",Cases!C414="E",Cases!C414="B",Cases!C414="K",Cases!C414="M"),CONCATENATE(IF(B414="EB",Accounts!B$7,""),IF(B414="EL",Accounts!B$8,""),IF(AND(B414="OA",Cases!B414="3"),Accounts!B$8,""),IF(AND(B414="OA",Cases!B414="Z"),Accounts!B$7,"")),CONCATENATE(IF(B414="EB",Accounts!B$9,""),IF(B414="EL",Accounts!B$10,""),IF(AND(B414="OA",Cases!B414="3"),Accounts!B$10,""),IF(AND(B414="OA",Cases!B414="Z"),Accounts!B$9,""))))</f>
        <v>Electra számlatípus-művelettípus EUR</v>
      </c>
      <c r="F414" s="5" t="str">
        <f>IF(Cases!C414="Q","0983731042101",IF(OR(Cases!C414="A",Cases!C414="E",Cases!C414="B",Cases!C414="K",Cases!C414="M"),CONCATENATE(IF(B414="EB",Accounts!C$7,""),IF(B414="EL",Accounts!C$8,""),IF(AND(B414="OA",Cases!B414="3"),Accounts!C$8,""),IF(AND(B414="OA",Cases!B414="Z"),Accounts!C$7,"")),CONCATENATE(IF(B414="EB",Accounts!C$9,""),IF(B414="EL",Accounts!C$10,""),IF(AND(B414="OA",Cases!B414="3"),Accounts!C$10,""),IF(AND(B414="OA",Cases!B414="Z"),Accounts!C$9,""))))</f>
        <v>00021018F0119</v>
      </c>
      <c r="G414" t="s">
        <v>17</v>
      </c>
      <c r="H414" s="5" t="str">
        <f t="shared" si="31"/>
        <v>Electra számlatípus-művelettípus EUR</v>
      </c>
      <c r="I414" t="s">
        <v>18</v>
      </c>
      <c r="J414" t="str">
        <f t="shared" si="32"/>
        <v>EBNGOA0000101413</v>
      </c>
      <c r="K414" t="str">
        <f t="shared" si="33"/>
        <v>EBNGOA0000101413</v>
      </c>
      <c r="L414" s="2" t="s">
        <v>22</v>
      </c>
      <c r="M414" s="2" t="str">
        <f>IF(OR(Cases!C414="A",Cases!C414="C",Cases!C414="G",Cases!C414="J",Cases!C414="O"),"DV","DA")</f>
        <v>DA</v>
      </c>
      <c r="N414" t="s">
        <v>1207</v>
      </c>
      <c r="O414" t="str">
        <f>IF(OR(Cases!C414="A",Cases!C414="B",Cases!C414="C",Cases!C414="E",Cases!C414="F",Cases!C414="I",Cases!C414="J",Cases!C414="K",Cases!C414="L",Cases!C414="Q"),"EUR","HUF")</f>
        <v>EUR</v>
      </c>
      <c r="P414" s="5" t="str">
        <f t="shared" si="34"/>
        <v>1.3</v>
      </c>
      <c r="Q414" t="str">
        <f>IF(Cases!I414="Y","INTC","")</f>
        <v>INTC</v>
      </c>
      <c r="R414" t="str">
        <f>IF(OR(Cases!C414="K",Cases!C414="L"),IF(M414="DA",Accounts!B$1,CONCATENATE(
IF(B414="EB",Accounts!D$1,""
),IF(B414="EL",Accounts!F$1,""
),IF(AND(B414="OA",Cases!B414="3"),Accounts!F$1,""
),IF(AND(B414="OA",Cases!B414="Z"),Accounts!D$1,""
)
)
),IF(OR(Cases!C414="B",Cases!C414="I",Cases!C414="O",Cases!C414="J",Cases!C414="H"),IF(M414="DA",Accounts!B$4,CONCATENATE(
IF(B414="EB",Accounts!D$4,""
),IF(B414="EL",Accounts!F$4,""
),IF(AND(B414="OA",Cases!B414="3"),Accounts!F$4,""
),IF(AND(B414="OA",Cases!B414="Z"),Accounts!D$4,""
)
)
),IF(OR(Cases!C414="D",Cases!C414="G",Cases!C414="O",Cases!C414="H",Cases!C414="M",AND(Cases!D414="I",Cases!C414="C"),AND(Cases!D414="I",Cases!C414="F")),IF(M414="DA",Accounts!B$3,CONCATENATE(
IF(B414="EB",Accounts!D$3,""
),IF(B414="EL",Accounts!F$3,""
),IF(AND(B414="OA",Cases!B414="3"),Accounts!F$3,""
),IF(AND(B414="OA",Cases!B414="Z"),Accounts!D$3,""
)
)
),IF(M414="DA",Accounts!B$12,CONCATENATE(
IF(B414="EB",Accounts!D$12,""
),IF(B414="EL",Accounts!F$12,""
),IF(AND(B414="OA",Cases!B414="3"),Accounts!F$12,""
),IF(AND(B414="OA",Cases!B414="Z"),Accounts!D$12,""
)
)
)
)
))</f>
        <v>Bank kívüli Kedvezm.</v>
      </c>
      <c r="S414" t="str">
        <f>IF(OR(Cases!C414="K",Cases!C414="L"),IF(M414="DA",Accounts!C$1,CONCATENATE(
   IF(B414="EB",Accounts!E$1,""
   ),IF(B414="EL",Accounts!G$1,""
   ),IF(AND(B414="OA",Cases!B414="3"),Accounts!G$1,""
   ),IF(AND(B414="OA",Cases!B414="Z"),Accounts!E$1,""
   )
  )
 ),IF(OR(Cases!C414="B",Cases!C414="I",Cases!C414="O",Cases!C414="J",Cases!C414="H"),IF(M414="DA",Accounts!C$4,CONCATENATE(
   IF(B414="EB",Accounts!E$4,""
   ),IF(B414="EL",Accounts!G$4,""
   ),IF(AND(B414="OA",Cases!B414="3"),Accounts!G$4,""
   ),IF(AND(B414="OA",Cases!B414="Z"),Accounts!E$4,""
   )
  )
 ),IF(OR(Cases!C414="D",Cases!C414="G",Cases!C414="O",Cases!C414="H",Cases!C414="M",AND(Cases!D414="I",Cases!C414="C"),AND(Cases!D414="I",Cases!C414="F")),IF(M414="DA",Accounts!C$3,CONCATENATE(
   IF(B414="EB",Accounts!E$3,""
   ),IF(B414="EL",Accounts!G$3,""
   ),IF(AND(B414="OA",Cases!B414="3"),Accounts!G$3,""
   ),IF(AND(B414="OA",Cases!B414="Z"),Accounts!E$3,""
   )
  )
 ),IF(M414="DA",Accounts!C$12,CONCATENATE(
   IF(B414="EB",Accounts!E$12,""
   ),IF(B414="EL",Accounts!G$12,""
   ),IF(AND(B414="OA",Cases!B414="3"),Accounts!G$12,""
   ),IF(AND(B414="OA",Cases!B414="Z"),Accounts!E$12,""
   )
  )
 )
)
))</f>
        <v>HU71117490082015982100000000</v>
      </c>
      <c r="T414" t="str">
        <f>IF(Cases!F414="SHA","SLEV",IF(Cases!F414="OUR","DEBT",IF(Cases!F414="BEN","CRED","")))</f>
        <v>SLEV</v>
      </c>
      <c r="U414" s="5" t="str">
        <f>IF(Cases!H414="N","Instrukciók","")</f>
        <v>Instrukciók</v>
      </c>
      <c r="V414" s="5" t="str">
        <f>IF(Cases!E414="I","URGP","")</f>
        <v>URGP</v>
      </c>
      <c r="W414" t="str">
        <f>Cases!L414</f>
        <v>Közl-37F -OpenApi Vállalati-KötelezettSzla FCY-FCY Bankon kívül utalás-InterCompany-Konverziós-Sürgős/AzonKonv-KöltsVis Osztott</v>
      </c>
    </row>
    <row r="415" spans="1:23" x14ac:dyDescent="0.3">
      <c r="A415" t="str">
        <f>CONCATENATE(IF(B415="EB",CONCATENATE(IF(Cases!B415&lt;&gt;"7","EBNG","EBNL"),TEXT(Refszámok!$B$1+ROW()-2,"000000000000")),""),IF(B415="EL",CONCATENATE("E",TEXT(Refszámok!$B$2+ROW()-2,"0000000000"),"00001"),""),IF(B415="OA",CONCATENATE("EBNGOA",TEXT(Refszámok!$B$3+ROW()-2,"0000000000")),""))</f>
        <v>EBNGOA0000101414</v>
      </c>
      <c r="B415" t="str">
        <f>CONCATENATE(IF(Cases!B415="E","EL",""),IF(Cases!B415="B","EB",""),IF(Cases!B415="Q","EB",""),IF(Cases!B415="7","EB",""),IF(Cases!B415="Z","OA",""),IF(Cases!B415="3","OA",""))</f>
        <v>OA</v>
      </c>
      <c r="C415" t="str">
        <f t="shared" si="30"/>
        <v>EBNGOA0000101414</v>
      </c>
      <c r="D415" t="str">
        <f>IF(Cases!K415="Y","2018-11-10","")</f>
        <v/>
      </c>
      <c r="E415" s="5" t="str">
        <f>IF(Cases!C415="Q","BANKKÁRTYA ELSZ",IF(OR(Cases!C415="A",Cases!C415="E",Cases!C415="B",Cases!C415="K",Cases!C415="M"),CONCATENATE(IF(B415="EB",Accounts!B$7,""),IF(B415="EL",Accounts!B$8,""),IF(AND(B415="OA",Cases!B415="3"),Accounts!B$8,""),IF(AND(B415="OA",Cases!B415="Z"),Accounts!B$7,"")),CONCATENATE(IF(B415="EB",Accounts!B$9,""),IF(B415="EL",Accounts!B$10,""),IF(AND(B415="OA",Cases!B415="3"),Accounts!B$10,""),IF(AND(B415="OA",Cases!B415="Z"),Accounts!B$9,""))))</f>
        <v>Electra számlatípus-művelettípus EUR</v>
      </c>
      <c r="F415" s="5" t="str">
        <f>IF(Cases!C415="Q","0983731042101",IF(OR(Cases!C415="A",Cases!C415="E",Cases!C415="B",Cases!C415="K",Cases!C415="M"),CONCATENATE(IF(B415="EB",Accounts!C$7,""),IF(B415="EL",Accounts!C$8,""),IF(AND(B415="OA",Cases!B415="3"),Accounts!C$8,""),IF(AND(B415="OA",Cases!B415="Z"),Accounts!C$7,"")),CONCATENATE(IF(B415="EB",Accounts!C$9,""),IF(B415="EL",Accounts!C$10,""),IF(AND(B415="OA",Cases!B415="3"),Accounts!C$10,""),IF(AND(B415="OA",Cases!B415="Z"),Accounts!C$9,""))))</f>
        <v>00021018F0119</v>
      </c>
      <c r="G415" t="s">
        <v>17</v>
      </c>
      <c r="H415" s="5" t="str">
        <f t="shared" si="31"/>
        <v>Electra számlatípus-művelettípus EUR</v>
      </c>
      <c r="I415" t="s">
        <v>18</v>
      </c>
      <c r="J415" t="str">
        <f t="shared" si="32"/>
        <v>EBNGOA0000101414</v>
      </c>
      <c r="K415" t="str">
        <f t="shared" si="33"/>
        <v>EBNGOA0000101414</v>
      </c>
      <c r="L415" s="2" t="s">
        <v>22</v>
      </c>
      <c r="M415" s="2" t="str">
        <f>IF(OR(Cases!C415="A",Cases!C415="C",Cases!C415="G",Cases!C415="J",Cases!C415="O"),"DV","DA")</f>
        <v>DA</v>
      </c>
      <c r="N415" t="s">
        <v>1207</v>
      </c>
      <c r="O415" t="str">
        <f>IF(OR(Cases!C415="A",Cases!C415="B",Cases!C415="C",Cases!C415="E",Cases!C415="F",Cases!C415="I",Cases!C415="J",Cases!C415="K",Cases!C415="L",Cases!C415="Q"),"EUR","HUF")</f>
        <v>EUR</v>
      </c>
      <c r="P415" s="5" t="str">
        <f t="shared" si="34"/>
        <v>1.3</v>
      </c>
      <c r="Q415" t="str">
        <f>IF(Cases!I415="Y","INTC","")</f>
        <v>INTC</v>
      </c>
      <c r="R415" t="str">
        <f>IF(OR(Cases!C415="K",Cases!C415="L"),IF(M415="DA",Accounts!B$1,CONCATENATE(
IF(B415="EB",Accounts!D$1,""
),IF(B415="EL",Accounts!F$1,""
),IF(AND(B415="OA",Cases!B415="3"),Accounts!F$1,""
),IF(AND(B415="OA",Cases!B415="Z"),Accounts!D$1,""
)
)
),IF(OR(Cases!C415="B",Cases!C415="I",Cases!C415="O",Cases!C415="J",Cases!C415="H"),IF(M415="DA",Accounts!B$4,CONCATENATE(
IF(B415="EB",Accounts!D$4,""
),IF(B415="EL",Accounts!F$4,""
),IF(AND(B415="OA",Cases!B415="3"),Accounts!F$4,""
),IF(AND(B415="OA",Cases!B415="Z"),Accounts!D$4,""
)
)
),IF(OR(Cases!C415="D",Cases!C415="G",Cases!C415="O",Cases!C415="H",Cases!C415="M",AND(Cases!D415="I",Cases!C415="C"),AND(Cases!D415="I",Cases!C415="F")),IF(M415="DA",Accounts!B$3,CONCATENATE(
IF(B415="EB",Accounts!D$3,""
),IF(B415="EL",Accounts!F$3,""
),IF(AND(B415="OA",Cases!B415="3"),Accounts!F$3,""
),IF(AND(B415="OA",Cases!B415="Z"),Accounts!D$3,""
)
)
),IF(M415="DA",Accounts!B$12,CONCATENATE(
IF(B415="EB",Accounts!D$12,""
),IF(B415="EL",Accounts!F$12,""
),IF(AND(B415="OA",Cases!B415="3"),Accounts!F$12,""
),IF(AND(B415="OA",Cases!B415="Z"),Accounts!D$12,""
)
)
)
)
))</f>
        <v>Bank kívüli Kedvezm.</v>
      </c>
      <c r="S415" t="str">
        <f>IF(OR(Cases!C415="K",Cases!C415="L"),IF(M415="DA",Accounts!C$1,CONCATENATE(
   IF(B415="EB",Accounts!E$1,""
   ),IF(B415="EL",Accounts!G$1,""
   ),IF(AND(B415="OA",Cases!B415="3"),Accounts!G$1,""
   ),IF(AND(B415="OA",Cases!B415="Z"),Accounts!E$1,""
   )
  )
 ),IF(OR(Cases!C415="B",Cases!C415="I",Cases!C415="O",Cases!C415="J",Cases!C415="H"),IF(M415="DA",Accounts!C$4,CONCATENATE(
   IF(B415="EB",Accounts!E$4,""
   ),IF(B415="EL",Accounts!G$4,""
   ),IF(AND(B415="OA",Cases!B415="3"),Accounts!G$4,""
   ),IF(AND(B415="OA",Cases!B415="Z"),Accounts!E$4,""
   )
  )
 ),IF(OR(Cases!C415="D",Cases!C415="G",Cases!C415="O",Cases!C415="H",Cases!C415="M",AND(Cases!D415="I",Cases!C415="C"),AND(Cases!D415="I",Cases!C415="F")),IF(M415="DA",Accounts!C$3,CONCATENATE(
   IF(B415="EB",Accounts!E$3,""
   ),IF(B415="EL",Accounts!G$3,""
   ),IF(AND(B415="OA",Cases!B415="3"),Accounts!G$3,""
   ),IF(AND(B415="OA",Cases!B415="Z"),Accounts!E$3,""
   )
  )
 ),IF(M415="DA",Accounts!C$12,CONCATENATE(
   IF(B415="EB",Accounts!E$12,""
   ),IF(B415="EL",Accounts!G$12,""
   ),IF(AND(B415="OA",Cases!B415="3"),Accounts!G$12,""
   ),IF(AND(B415="OA",Cases!B415="Z"),Accounts!E$12,""
   )
  )
 )
)
))</f>
        <v>HU71117490082015982100000000</v>
      </c>
      <c r="T415" t="str">
        <f>IF(Cases!F415="SHA","SLEV",IF(Cases!F415="OUR","DEBT",IF(Cases!F415="BEN","CRED","")))</f>
        <v>DEBT</v>
      </c>
      <c r="U415" s="5" t="str">
        <f>IF(Cases!H415="N","Instrukciók","")</f>
        <v>Instrukciók</v>
      </c>
      <c r="V415" s="5" t="str">
        <f>IF(Cases!E415="I","URGP","")</f>
        <v>URGP</v>
      </c>
      <c r="W415" t="str">
        <f>Cases!L415</f>
        <v>Közl-37G -OpenApi Vállalati-KötelezettSzla FCY-FCY Bankon kívül utalás-InterCompany-Konverziós-Sürgős/AzonKonv-KöltsVis Indító</v>
      </c>
    </row>
    <row r="416" spans="1:23" x14ac:dyDescent="0.3">
      <c r="A416" t="str">
        <f>CONCATENATE(IF(B416="EB",CONCATENATE(IF(Cases!B416&lt;&gt;"7","EBNG","EBNL"),TEXT(Refszámok!$B$1+ROW()-2,"000000000000")),""),IF(B416="EL",CONCATENATE("E",TEXT(Refszámok!$B$2+ROW()-2,"0000000000"),"00001"),""),IF(B416="OA",CONCATENATE("EBNGOA",TEXT(Refszámok!$B$3+ROW()-2,"0000000000")),""))</f>
        <v>EBNGOA0000101415</v>
      </c>
      <c r="B416" t="str">
        <f>CONCATENATE(IF(Cases!B416="E","EL",""),IF(Cases!B416="B","EB",""),IF(Cases!B416="Q","EB",""),IF(Cases!B416="7","EB",""),IF(Cases!B416="Z","OA",""),IF(Cases!B416="3","OA",""))</f>
        <v>OA</v>
      </c>
      <c r="C416" t="str">
        <f t="shared" si="30"/>
        <v>EBNGOA0000101415</v>
      </c>
      <c r="D416" t="str">
        <f>IF(Cases!K416="Y","2018-11-10","")</f>
        <v/>
      </c>
      <c r="E416" s="5" t="str">
        <f>IF(Cases!C416="Q","BANKKÁRTYA ELSZ",IF(OR(Cases!C416="A",Cases!C416="E",Cases!C416="B",Cases!C416="K",Cases!C416="M"),CONCATENATE(IF(B416="EB",Accounts!B$7,""),IF(B416="EL",Accounts!B$8,""),IF(AND(B416="OA",Cases!B416="3"),Accounts!B$8,""),IF(AND(B416="OA",Cases!B416="Z"),Accounts!B$7,"")),CONCATENATE(IF(B416="EB",Accounts!B$9,""),IF(B416="EL",Accounts!B$10,""),IF(AND(B416="OA",Cases!B416="3"),Accounts!B$10,""),IF(AND(B416="OA",Cases!B416="Z"),Accounts!B$9,""))))</f>
        <v>Electra számlatípus-művelettípus EUR</v>
      </c>
      <c r="F416" s="5" t="str">
        <f>IF(Cases!C416="Q","0983731042101",IF(OR(Cases!C416="A",Cases!C416="E",Cases!C416="B",Cases!C416="K",Cases!C416="M"),CONCATENATE(IF(B416="EB",Accounts!C$7,""),IF(B416="EL",Accounts!C$8,""),IF(AND(B416="OA",Cases!B416="3"),Accounts!C$8,""),IF(AND(B416="OA",Cases!B416="Z"),Accounts!C$7,"")),CONCATENATE(IF(B416="EB",Accounts!C$9,""),IF(B416="EL",Accounts!C$10,""),IF(AND(B416="OA",Cases!B416="3"),Accounts!C$10,""),IF(AND(B416="OA",Cases!B416="Z"),Accounts!C$9,""))))</f>
        <v>00021018F0119</v>
      </c>
      <c r="G416" t="s">
        <v>17</v>
      </c>
      <c r="H416" s="5" t="str">
        <f t="shared" si="31"/>
        <v>Electra számlatípus-művelettípus EUR</v>
      </c>
      <c r="I416" t="s">
        <v>18</v>
      </c>
      <c r="J416" t="str">
        <f t="shared" si="32"/>
        <v>EBNGOA0000101415</v>
      </c>
      <c r="K416" t="str">
        <f t="shared" si="33"/>
        <v>EBNGOA0000101415</v>
      </c>
      <c r="L416" s="2" t="s">
        <v>22</v>
      </c>
      <c r="M416" s="2" t="str">
        <f>IF(OR(Cases!C416="A",Cases!C416="C",Cases!C416="G",Cases!C416="J",Cases!C416="O"),"DV","DA")</f>
        <v>DA</v>
      </c>
      <c r="N416" t="s">
        <v>1207</v>
      </c>
      <c r="O416" t="str">
        <f>IF(OR(Cases!C416="A",Cases!C416="B",Cases!C416="C",Cases!C416="E",Cases!C416="F",Cases!C416="I",Cases!C416="J",Cases!C416="K",Cases!C416="L",Cases!C416="Q"),"EUR","HUF")</f>
        <v>EUR</v>
      </c>
      <c r="P416" s="5" t="str">
        <f t="shared" si="34"/>
        <v>1.3</v>
      </c>
      <c r="Q416" t="str">
        <f>IF(Cases!I416="Y","INTC","")</f>
        <v>INTC</v>
      </c>
      <c r="R416" t="str">
        <f>IF(OR(Cases!C416="K",Cases!C416="L"),IF(M416="DA",Accounts!B$1,CONCATENATE(
IF(B416="EB",Accounts!D$1,""
),IF(B416="EL",Accounts!F$1,""
),IF(AND(B416="OA",Cases!B416="3"),Accounts!F$1,""
),IF(AND(B416="OA",Cases!B416="Z"),Accounts!D$1,""
)
)
),IF(OR(Cases!C416="B",Cases!C416="I",Cases!C416="O",Cases!C416="J",Cases!C416="H"),IF(M416="DA",Accounts!B$4,CONCATENATE(
IF(B416="EB",Accounts!D$4,""
),IF(B416="EL",Accounts!F$4,""
),IF(AND(B416="OA",Cases!B416="3"),Accounts!F$4,""
),IF(AND(B416="OA",Cases!B416="Z"),Accounts!D$4,""
)
)
),IF(OR(Cases!C416="D",Cases!C416="G",Cases!C416="O",Cases!C416="H",Cases!C416="M",AND(Cases!D416="I",Cases!C416="C"),AND(Cases!D416="I",Cases!C416="F")),IF(M416="DA",Accounts!B$3,CONCATENATE(
IF(B416="EB",Accounts!D$3,""
),IF(B416="EL",Accounts!F$3,""
),IF(AND(B416="OA",Cases!B416="3"),Accounts!F$3,""
),IF(AND(B416="OA",Cases!B416="Z"),Accounts!D$3,""
)
)
),IF(M416="DA",Accounts!B$12,CONCATENATE(
IF(B416="EB",Accounts!D$12,""
),IF(B416="EL",Accounts!F$12,""
),IF(AND(B416="OA",Cases!B416="3"),Accounts!F$12,""
),IF(AND(B416="OA",Cases!B416="Z"),Accounts!D$12,""
)
)
)
)
))</f>
        <v>Bank kívüli Kedvezm.</v>
      </c>
      <c r="S416" t="str">
        <f>IF(OR(Cases!C416="K",Cases!C416="L"),IF(M416="DA",Accounts!C$1,CONCATENATE(
   IF(B416="EB",Accounts!E$1,""
   ),IF(B416="EL",Accounts!G$1,""
   ),IF(AND(B416="OA",Cases!B416="3"),Accounts!G$1,""
   ),IF(AND(B416="OA",Cases!B416="Z"),Accounts!E$1,""
   )
  )
 ),IF(OR(Cases!C416="B",Cases!C416="I",Cases!C416="O",Cases!C416="J",Cases!C416="H"),IF(M416="DA",Accounts!C$4,CONCATENATE(
   IF(B416="EB",Accounts!E$4,""
   ),IF(B416="EL",Accounts!G$4,""
   ),IF(AND(B416="OA",Cases!B416="3"),Accounts!G$4,""
   ),IF(AND(B416="OA",Cases!B416="Z"),Accounts!E$4,""
   )
  )
 ),IF(OR(Cases!C416="D",Cases!C416="G",Cases!C416="O",Cases!C416="H",Cases!C416="M",AND(Cases!D416="I",Cases!C416="C"),AND(Cases!D416="I",Cases!C416="F")),IF(M416="DA",Accounts!C$3,CONCATENATE(
   IF(B416="EB",Accounts!E$3,""
   ),IF(B416="EL",Accounts!G$3,""
   ),IF(AND(B416="OA",Cases!B416="3"),Accounts!G$3,""
   ),IF(AND(B416="OA",Cases!B416="Z"),Accounts!E$3,""
   )
  )
 ),IF(M416="DA",Accounts!C$12,CONCATENATE(
   IF(B416="EB",Accounts!E$12,""
   ),IF(B416="EL",Accounts!G$12,""
   ),IF(AND(B416="OA",Cases!B416="3"),Accounts!G$12,""
   ),IF(AND(B416="OA",Cases!B416="Z"),Accounts!E$12,""
   )
  )
 )
)
))</f>
        <v>HU71117490082015982100000000</v>
      </c>
      <c r="T416" t="str">
        <f>IF(Cases!F416="SHA","SLEV",IF(Cases!F416="OUR","DEBT",IF(Cases!F416="BEN","CRED","")))</f>
        <v>CRED</v>
      </c>
      <c r="U416" s="5" t="str">
        <f>IF(Cases!H416="N","Instrukciók","")</f>
        <v>Instrukciók</v>
      </c>
      <c r="V416" s="5" t="str">
        <f>IF(Cases!E416="I","URGP","")</f>
        <v>URGP</v>
      </c>
      <c r="W416" t="str">
        <f>Cases!L416</f>
        <v>Közl-37H -OpenApi Vállalati-KötelezettSzla FCY-FCY Bankon kívül utalás-InterCompany-Konverziós-Sürgős/AzonKonv-KöltsVis Kedvezm</v>
      </c>
    </row>
    <row r="417" spans="1:23" x14ac:dyDescent="0.3">
      <c r="A417" t="str">
        <f>CONCATENATE(IF(B417="EB",CONCATENATE(IF(Cases!B417&lt;&gt;"7","EBNG","EBNL"),TEXT(Refszámok!$B$1+ROW()-2,"000000000000")),""),IF(B417="EL",CONCATENATE("E",TEXT(Refszámok!$B$2+ROW()-2,"0000000000"),"00001"),""),IF(B417="OA",CONCATENATE("EBNGOA",TEXT(Refszámok!$B$3+ROW()-2,"0000000000")),""))</f>
        <v>EBNGOA0000101416</v>
      </c>
      <c r="B417" t="str">
        <f>CONCATENATE(IF(Cases!B417="E","EL",""),IF(Cases!B417="B","EB",""),IF(Cases!B417="Q","EB",""),IF(Cases!B417="7","EB",""),IF(Cases!B417="Z","OA",""),IF(Cases!B417="3","OA",""))</f>
        <v>OA</v>
      </c>
      <c r="C417" t="str">
        <f t="shared" si="30"/>
        <v>EBNGOA0000101416</v>
      </c>
      <c r="D417" t="str">
        <f>IF(Cases!K417="Y","2018-11-10","")</f>
        <v/>
      </c>
      <c r="E417" s="5" t="str">
        <f>IF(Cases!C417="Q","BANKKÁRTYA ELSZ",IF(OR(Cases!C417="A",Cases!C417="E",Cases!C417="B",Cases!C417="K",Cases!C417="M"),CONCATENATE(IF(B417="EB",Accounts!B$7,""),IF(B417="EL",Accounts!B$8,""),IF(AND(B417="OA",Cases!B417="3"),Accounts!B$8,""),IF(AND(B417="OA",Cases!B417="Z"),Accounts!B$7,"")),CONCATENATE(IF(B417="EB",Accounts!B$9,""),IF(B417="EL",Accounts!B$10,""),IF(AND(B417="OA",Cases!B417="3"),Accounts!B$10,""),IF(AND(B417="OA",Cases!B417="Z"),Accounts!B$9,""))))</f>
        <v>Electra számlatípus-művelettípus EUR</v>
      </c>
      <c r="F417" s="5" t="str">
        <f>IF(Cases!C417="Q","0983731042101",IF(OR(Cases!C417="A",Cases!C417="E",Cases!C417="B",Cases!C417="K",Cases!C417="M"),CONCATENATE(IF(B417="EB",Accounts!C$7,""),IF(B417="EL",Accounts!C$8,""),IF(AND(B417="OA",Cases!B417="3"),Accounts!C$8,""),IF(AND(B417="OA",Cases!B417="Z"),Accounts!C$7,"")),CONCATENATE(IF(B417="EB",Accounts!C$9,""),IF(B417="EL",Accounts!C$10,""),IF(AND(B417="OA",Cases!B417="3"),Accounts!C$10,""),IF(AND(B417="OA",Cases!B417="Z"),Accounts!C$9,""))))</f>
        <v>00021018F0119</v>
      </c>
      <c r="G417" t="s">
        <v>17</v>
      </c>
      <c r="H417" s="5" t="str">
        <f t="shared" si="31"/>
        <v>Electra számlatípus-művelettípus EUR</v>
      </c>
      <c r="I417" t="s">
        <v>18</v>
      </c>
      <c r="J417" t="str">
        <f t="shared" si="32"/>
        <v>EBNGOA0000101416</v>
      </c>
      <c r="K417" t="str">
        <f t="shared" si="33"/>
        <v>EBNGOA0000101416</v>
      </c>
      <c r="L417" s="2" t="s">
        <v>22</v>
      </c>
      <c r="M417" s="2" t="str">
        <f>IF(OR(Cases!C417="A",Cases!C417="C",Cases!C417="G",Cases!C417="J",Cases!C417="O"),"DV","DA")</f>
        <v>DA</v>
      </c>
      <c r="N417" t="s">
        <v>1207</v>
      </c>
      <c r="O417" t="str">
        <f>IF(OR(Cases!C417="A",Cases!C417="B",Cases!C417="C",Cases!C417="E",Cases!C417="F",Cases!C417="I",Cases!C417="J",Cases!C417="K",Cases!C417="L",Cases!C417="Q"),"EUR","HUF")</f>
        <v>EUR</v>
      </c>
      <c r="P417" s="5" t="str">
        <f t="shared" si="34"/>
        <v>1.3</v>
      </c>
      <c r="Q417" t="str">
        <f>IF(Cases!I417="Y","INTC","")</f>
        <v/>
      </c>
      <c r="R417" t="str">
        <f>IF(OR(Cases!C417="K",Cases!C417="L"),IF(M417="DA",Accounts!B$1,CONCATENATE(
IF(B417="EB",Accounts!D$1,""
),IF(B417="EL",Accounts!F$1,""
),IF(AND(B417="OA",Cases!B417="3"),Accounts!F$1,""
),IF(AND(B417="OA",Cases!B417="Z"),Accounts!D$1,""
)
)
),IF(OR(Cases!C417="B",Cases!C417="I",Cases!C417="O",Cases!C417="J",Cases!C417="H"),IF(M417="DA",Accounts!B$4,CONCATENATE(
IF(B417="EB",Accounts!D$4,""
),IF(B417="EL",Accounts!F$4,""
),IF(AND(B417="OA",Cases!B417="3"),Accounts!F$4,""
),IF(AND(B417="OA",Cases!B417="Z"),Accounts!D$4,""
)
)
),IF(OR(Cases!C417="D",Cases!C417="G",Cases!C417="O",Cases!C417="H",Cases!C417="M",AND(Cases!D417="I",Cases!C417="C"),AND(Cases!D417="I",Cases!C417="F")),IF(M417="DA",Accounts!B$3,CONCATENATE(
IF(B417="EB",Accounts!D$3,""
),IF(B417="EL",Accounts!F$3,""
),IF(AND(B417="OA",Cases!B417="3"),Accounts!F$3,""
),IF(AND(B417="OA",Cases!B417="Z"),Accounts!D$3,""
)
)
),IF(M417="DA",Accounts!B$12,CONCATENATE(
IF(B417="EB",Accounts!D$12,""
),IF(B417="EL",Accounts!F$12,""
),IF(AND(B417="OA",Cases!B417="3"),Accounts!F$12,""
),IF(AND(B417="OA",Cases!B417="Z"),Accounts!D$12,""
)
)
)
)
))</f>
        <v>Bank kívüli Kedvezm.</v>
      </c>
      <c r="S417" t="str">
        <f>IF(OR(Cases!C417="K",Cases!C417="L"),IF(M417="DA",Accounts!C$1,CONCATENATE(
   IF(B417="EB",Accounts!E$1,""
   ),IF(B417="EL",Accounts!G$1,""
   ),IF(AND(B417="OA",Cases!B417="3"),Accounts!G$1,""
   ),IF(AND(B417="OA",Cases!B417="Z"),Accounts!E$1,""
   )
  )
 ),IF(OR(Cases!C417="B",Cases!C417="I",Cases!C417="O",Cases!C417="J",Cases!C417="H"),IF(M417="DA",Accounts!C$4,CONCATENATE(
   IF(B417="EB",Accounts!E$4,""
   ),IF(B417="EL",Accounts!G$4,""
   ),IF(AND(B417="OA",Cases!B417="3"),Accounts!G$4,""
   ),IF(AND(B417="OA",Cases!B417="Z"),Accounts!E$4,""
   )
  )
 ),IF(OR(Cases!C417="D",Cases!C417="G",Cases!C417="O",Cases!C417="H",Cases!C417="M",AND(Cases!D417="I",Cases!C417="C"),AND(Cases!D417="I",Cases!C417="F")),IF(M417="DA",Accounts!C$3,CONCATENATE(
   IF(B417="EB",Accounts!E$3,""
   ),IF(B417="EL",Accounts!G$3,""
   ),IF(AND(B417="OA",Cases!B417="3"),Accounts!G$3,""
   ),IF(AND(B417="OA",Cases!B417="Z"),Accounts!E$3,""
   )
  )
 ),IF(M417="DA",Accounts!C$12,CONCATENATE(
   IF(B417="EB",Accounts!E$12,""
   ),IF(B417="EL",Accounts!G$12,""
   ),IF(AND(B417="OA",Cases!B417="3"),Accounts!G$12,""
   ),IF(AND(B417="OA",Cases!B417="Z"),Accounts!E$12,""
   )
  )
 )
)
))</f>
        <v>HU71117490082015982100000000</v>
      </c>
      <c r="T417" t="str">
        <f>IF(Cases!F417="SHA","SLEV",IF(Cases!F417="OUR","DEBT",IF(Cases!F417="BEN","CRED","")))</f>
        <v>SLEV</v>
      </c>
      <c r="U417" s="5" t="str">
        <f>IF(Cases!H417="N","Instrukciók","")</f>
        <v>Instrukciók</v>
      </c>
      <c r="V417" s="5" t="str">
        <f>IF(Cases!E417="I","URGP","")</f>
        <v/>
      </c>
      <c r="W417" t="str">
        <f>Cases!L417</f>
        <v>Közl-382 -OpenApi Vállalati-KötelezettSzla FCY-FCY Bankon kívül utalás-KöltsVis Osztott</v>
      </c>
    </row>
    <row r="418" spans="1:23" x14ac:dyDescent="0.3">
      <c r="A418" t="str">
        <f>CONCATENATE(IF(B418="EB",CONCATENATE(IF(Cases!B418&lt;&gt;"7","EBNG","EBNL"),TEXT(Refszámok!$B$1+ROW()-2,"000000000000")),""),IF(B418="EL",CONCATENATE("E",TEXT(Refszámok!$B$2+ROW()-2,"0000000000"),"00001"),""),IF(B418="OA",CONCATENATE("EBNGOA",TEXT(Refszámok!$B$3+ROW()-2,"0000000000")),""))</f>
        <v>EBNGOA0000101417</v>
      </c>
      <c r="B418" t="str">
        <f>CONCATENATE(IF(Cases!B418="E","EL",""),IF(Cases!B418="B","EB",""),IF(Cases!B418="Q","EB",""),IF(Cases!B418="7","EB",""),IF(Cases!B418="Z","OA",""),IF(Cases!B418="3","OA",""))</f>
        <v>OA</v>
      </c>
      <c r="C418" t="str">
        <f t="shared" si="30"/>
        <v>EBNGOA0000101417</v>
      </c>
      <c r="D418" t="str">
        <f>IF(Cases!K418="Y","2018-11-10","")</f>
        <v/>
      </c>
      <c r="E418" s="5" t="str">
        <f>IF(Cases!C418="Q","BANKKÁRTYA ELSZ",IF(OR(Cases!C418="A",Cases!C418="E",Cases!C418="B",Cases!C418="K",Cases!C418="M"),CONCATENATE(IF(B418="EB",Accounts!B$7,""),IF(B418="EL",Accounts!B$8,""),IF(AND(B418="OA",Cases!B418="3"),Accounts!B$8,""),IF(AND(B418="OA",Cases!B418="Z"),Accounts!B$7,"")),CONCATENATE(IF(B418="EB",Accounts!B$9,""),IF(B418="EL",Accounts!B$10,""),IF(AND(B418="OA",Cases!B418="3"),Accounts!B$10,""),IF(AND(B418="OA",Cases!B418="Z"),Accounts!B$9,""))))</f>
        <v>Electra számlatípus-művelettípus EUR</v>
      </c>
      <c r="F418" s="5" t="str">
        <f>IF(Cases!C418="Q","0983731042101",IF(OR(Cases!C418="A",Cases!C418="E",Cases!C418="B",Cases!C418="K",Cases!C418="M"),CONCATENATE(IF(B418="EB",Accounts!C$7,""),IF(B418="EL",Accounts!C$8,""),IF(AND(B418="OA",Cases!B418="3"),Accounts!C$8,""),IF(AND(B418="OA",Cases!B418="Z"),Accounts!C$7,"")),CONCATENATE(IF(B418="EB",Accounts!C$9,""),IF(B418="EL",Accounts!C$10,""),IF(AND(B418="OA",Cases!B418="3"),Accounts!C$10,""),IF(AND(B418="OA",Cases!B418="Z"),Accounts!C$9,""))))</f>
        <v>00021018F0119</v>
      </c>
      <c r="G418" t="s">
        <v>17</v>
      </c>
      <c r="H418" s="5" t="str">
        <f t="shared" si="31"/>
        <v>Electra számlatípus-művelettípus EUR</v>
      </c>
      <c r="I418" t="s">
        <v>18</v>
      </c>
      <c r="J418" t="str">
        <f t="shared" si="32"/>
        <v>EBNGOA0000101417</v>
      </c>
      <c r="K418" t="str">
        <f t="shared" si="33"/>
        <v>EBNGOA0000101417</v>
      </c>
      <c r="L418" s="2" t="s">
        <v>22</v>
      </c>
      <c r="M418" s="2" t="str">
        <f>IF(OR(Cases!C418="A",Cases!C418="C",Cases!C418="G",Cases!C418="J",Cases!C418="O"),"DV","DA")</f>
        <v>DA</v>
      </c>
      <c r="N418" t="s">
        <v>1207</v>
      </c>
      <c r="O418" t="str">
        <f>IF(OR(Cases!C418="A",Cases!C418="B",Cases!C418="C",Cases!C418="E",Cases!C418="F",Cases!C418="I",Cases!C418="J",Cases!C418="K",Cases!C418="L",Cases!C418="Q"),"EUR","HUF")</f>
        <v>EUR</v>
      </c>
      <c r="P418" s="5" t="str">
        <f t="shared" si="34"/>
        <v>1.3</v>
      </c>
      <c r="Q418" t="str">
        <f>IF(Cases!I418="Y","INTC","")</f>
        <v/>
      </c>
      <c r="R418" t="str">
        <f>IF(OR(Cases!C418="K",Cases!C418="L"),IF(M418="DA",Accounts!B$1,CONCATENATE(
IF(B418="EB",Accounts!D$1,""
),IF(B418="EL",Accounts!F$1,""
),IF(AND(B418="OA",Cases!B418="3"),Accounts!F$1,""
),IF(AND(B418="OA",Cases!B418="Z"),Accounts!D$1,""
)
)
),IF(OR(Cases!C418="B",Cases!C418="I",Cases!C418="O",Cases!C418="J",Cases!C418="H"),IF(M418="DA",Accounts!B$4,CONCATENATE(
IF(B418="EB",Accounts!D$4,""
),IF(B418="EL",Accounts!F$4,""
),IF(AND(B418="OA",Cases!B418="3"),Accounts!F$4,""
),IF(AND(B418="OA",Cases!B418="Z"),Accounts!D$4,""
)
)
),IF(OR(Cases!C418="D",Cases!C418="G",Cases!C418="O",Cases!C418="H",Cases!C418="M",AND(Cases!D418="I",Cases!C418="C"),AND(Cases!D418="I",Cases!C418="F")),IF(M418="DA",Accounts!B$3,CONCATENATE(
IF(B418="EB",Accounts!D$3,""
),IF(B418="EL",Accounts!F$3,""
),IF(AND(B418="OA",Cases!B418="3"),Accounts!F$3,""
),IF(AND(B418="OA",Cases!B418="Z"),Accounts!D$3,""
)
)
),IF(M418="DA",Accounts!B$12,CONCATENATE(
IF(B418="EB",Accounts!D$12,""
),IF(B418="EL",Accounts!F$12,""
),IF(AND(B418="OA",Cases!B418="3"),Accounts!F$12,""
),IF(AND(B418="OA",Cases!B418="Z"),Accounts!D$12,""
)
)
)
)
))</f>
        <v>Bank kívüli Kedvezm.</v>
      </c>
      <c r="S418" t="str">
        <f>IF(OR(Cases!C418="K",Cases!C418="L"),IF(M418="DA",Accounts!C$1,CONCATENATE(
   IF(B418="EB",Accounts!E$1,""
   ),IF(B418="EL",Accounts!G$1,""
   ),IF(AND(B418="OA",Cases!B418="3"),Accounts!G$1,""
   ),IF(AND(B418="OA",Cases!B418="Z"),Accounts!E$1,""
   )
  )
 ),IF(OR(Cases!C418="B",Cases!C418="I",Cases!C418="O",Cases!C418="J",Cases!C418="H"),IF(M418="DA",Accounts!C$4,CONCATENATE(
   IF(B418="EB",Accounts!E$4,""
   ),IF(B418="EL",Accounts!G$4,""
   ),IF(AND(B418="OA",Cases!B418="3"),Accounts!G$4,""
   ),IF(AND(B418="OA",Cases!B418="Z"),Accounts!E$4,""
   )
  )
 ),IF(OR(Cases!C418="D",Cases!C418="G",Cases!C418="O",Cases!C418="H",Cases!C418="M",AND(Cases!D418="I",Cases!C418="C"),AND(Cases!D418="I",Cases!C418="F")),IF(M418="DA",Accounts!C$3,CONCATENATE(
   IF(B418="EB",Accounts!E$3,""
   ),IF(B418="EL",Accounts!G$3,""
   ),IF(AND(B418="OA",Cases!B418="3"),Accounts!G$3,""
   ),IF(AND(B418="OA",Cases!B418="Z"),Accounts!E$3,""
   )
  )
 ),IF(M418="DA",Accounts!C$12,CONCATENATE(
   IF(B418="EB",Accounts!E$12,""
   ),IF(B418="EL",Accounts!G$12,""
   ),IF(AND(B418="OA",Cases!B418="3"),Accounts!G$12,""
   ),IF(AND(B418="OA",Cases!B418="Z"),Accounts!E$12,""
   )
  )
 )
)
))</f>
        <v>HU71117490082015982100000000</v>
      </c>
      <c r="T418" t="str">
        <f>IF(Cases!F418="SHA","SLEV",IF(Cases!F418="OUR","DEBT",IF(Cases!F418="BEN","CRED","")))</f>
        <v>DEBT</v>
      </c>
      <c r="U418" s="5" t="str">
        <f>IF(Cases!H418="N","Instrukciók","")</f>
        <v>Instrukciók</v>
      </c>
      <c r="V418" s="5" t="str">
        <f>IF(Cases!E418="I","URGP","")</f>
        <v/>
      </c>
      <c r="W418" t="str">
        <f>Cases!L418</f>
        <v>Közl-383 -OpenApi Vállalati-KötelezettSzla FCY-FCY Bankon kívül utalás-KöltsVis Indító</v>
      </c>
    </row>
    <row r="419" spans="1:23" x14ac:dyDescent="0.3">
      <c r="A419" t="str">
        <f>CONCATENATE(IF(B419="EB",CONCATENATE(IF(Cases!B419&lt;&gt;"7","EBNG","EBNL"),TEXT(Refszámok!$B$1+ROW()-2,"000000000000")),""),IF(B419="EL",CONCATENATE("E",TEXT(Refszámok!$B$2+ROW()-2,"0000000000"),"00001"),""),IF(B419="OA",CONCATENATE("EBNGOA",TEXT(Refszámok!$B$3+ROW()-2,"0000000000")),""))</f>
        <v>EBNGOA0000101418</v>
      </c>
      <c r="B419" t="str">
        <f>CONCATENATE(IF(Cases!B419="E","EL",""),IF(Cases!B419="B","EB",""),IF(Cases!B419="Q","EB",""),IF(Cases!B419="7","EB",""),IF(Cases!B419="Z","OA",""),IF(Cases!B419="3","OA",""))</f>
        <v>OA</v>
      </c>
      <c r="C419" t="str">
        <f t="shared" si="30"/>
        <v>EBNGOA0000101418</v>
      </c>
      <c r="D419" t="str">
        <f>IF(Cases!K419="Y","2018-11-10","")</f>
        <v/>
      </c>
      <c r="E419" s="5" t="str">
        <f>IF(Cases!C419="Q","BANKKÁRTYA ELSZ",IF(OR(Cases!C419="A",Cases!C419="E",Cases!C419="B",Cases!C419="K",Cases!C419="M"),CONCATENATE(IF(B419="EB",Accounts!B$7,""),IF(B419="EL",Accounts!B$8,""),IF(AND(B419="OA",Cases!B419="3"),Accounts!B$8,""),IF(AND(B419="OA",Cases!B419="Z"),Accounts!B$7,"")),CONCATENATE(IF(B419="EB",Accounts!B$9,""),IF(B419="EL",Accounts!B$10,""),IF(AND(B419="OA",Cases!B419="3"),Accounts!B$10,""),IF(AND(B419="OA",Cases!B419="Z"),Accounts!B$9,""))))</f>
        <v>Electra számlatípus-művelettípus EUR</v>
      </c>
      <c r="F419" s="5" t="str">
        <f>IF(Cases!C419="Q","0983731042101",IF(OR(Cases!C419="A",Cases!C419="E",Cases!C419="B",Cases!C419="K",Cases!C419="M"),CONCATENATE(IF(B419="EB",Accounts!C$7,""),IF(B419="EL",Accounts!C$8,""),IF(AND(B419="OA",Cases!B419="3"),Accounts!C$8,""),IF(AND(B419="OA",Cases!B419="Z"),Accounts!C$7,"")),CONCATENATE(IF(B419="EB",Accounts!C$9,""),IF(B419="EL",Accounts!C$10,""),IF(AND(B419="OA",Cases!B419="3"),Accounts!C$10,""),IF(AND(B419="OA",Cases!B419="Z"),Accounts!C$9,""))))</f>
        <v>00021018F0119</v>
      </c>
      <c r="G419" t="s">
        <v>17</v>
      </c>
      <c r="H419" s="5" t="str">
        <f t="shared" si="31"/>
        <v>Electra számlatípus-művelettípus EUR</v>
      </c>
      <c r="I419" t="s">
        <v>18</v>
      </c>
      <c r="J419" t="str">
        <f t="shared" si="32"/>
        <v>EBNGOA0000101418</v>
      </c>
      <c r="K419" t="str">
        <f t="shared" si="33"/>
        <v>EBNGOA0000101418</v>
      </c>
      <c r="L419" s="2" t="s">
        <v>22</v>
      </c>
      <c r="M419" s="2" t="str">
        <f>IF(OR(Cases!C419="A",Cases!C419="C",Cases!C419="G",Cases!C419="J",Cases!C419="O"),"DV","DA")</f>
        <v>DA</v>
      </c>
      <c r="N419" t="s">
        <v>1207</v>
      </c>
      <c r="O419" t="str">
        <f>IF(OR(Cases!C419="A",Cases!C419="B",Cases!C419="C",Cases!C419="E",Cases!C419="F",Cases!C419="I",Cases!C419="J",Cases!C419="K",Cases!C419="L",Cases!C419="Q"),"EUR","HUF")</f>
        <v>EUR</v>
      </c>
      <c r="P419" s="5" t="str">
        <f t="shared" si="34"/>
        <v>1.3</v>
      </c>
      <c r="Q419" t="str">
        <f>IF(Cases!I419="Y","INTC","")</f>
        <v/>
      </c>
      <c r="R419" t="str">
        <f>IF(OR(Cases!C419="K",Cases!C419="L"),IF(M419="DA",Accounts!B$1,CONCATENATE(
IF(B419="EB",Accounts!D$1,""
),IF(B419="EL",Accounts!F$1,""
),IF(AND(B419="OA",Cases!B419="3"),Accounts!F$1,""
),IF(AND(B419="OA",Cases!B419="Z"),Accounts!D$1,""
)
)
),IF(OR(Cases!C419="B",Cases!C419="I",Cases!C419="O",Cases!C419="J",Cases!C419="H"),IF(M419="DA",Accounts!B$4,CONCATENATE(
IF(B419="EB",Accounts!D$4,""
),IF(B419="EL",Accounts!F$4,""
),IF(AND(B419="OA",Cases!B419="3"),Accounts!F$4,""
),IF(AND(B419="OA",Cases!B419="Z"),Accounts!D$4,""
)
)
),IF(OR(Cases!C419="D",Cases!C419="G",Cases!C419="O",Cases!C419="H",Cases!C419="M",AND(Cases!D419="I",Cases!C419="C"),AND(Cases!D419="I",Cases!C419="F")),IF(M419="DA",Accounts!B$3,CONCATENATE(
IF(B419="EB",Accounts!D$3,""
),IF(B419="EL",Accounts!F$3,""
),IF(AND(B419="OA",Cases!B419="3"),Accounts!F$3,""
),IF(AND(B419="OA",Cases!B419="Z"),Accounts!D$3,""
)
)
),IF(M419="DA",Accounts!B$12,CONCATENATE(
IF(B419="EB",Accounts!D$12,""
),IF(B419="EL",Accounts!F$12,""
),IF(AND(B419="OA",Cases!B419="3"),Accounts!F$12,""
),IF(AND(B419="OA",Cases!B419="Z"),Accounts!D$12,""
)
)
)
)
))</f>
        <v>Bank kívüli Kedvezm.</v>
      </c>
      <c r="S419" t="str">
        <f>IF(OR(Cases!C419="K",Cases!C419="L"),IF(M419="DA",Accounts!C$1,CONCATENATE(
   IF(B419="EB",Accounts!E$1,""
   ),IF(B419="EL",Accounts!G$1,""
   ),IF(AND(B419="OA",Cases!B419="3"),Accounts!G$1,""
   ),IF(AND(B419="OA",Cases!B419="Z"),Accounts!E$1,""
   )
  )
 ),IF(OR(Cases!C419="B",Cases!C419="I",Cases!C419="O",Cases!C419="J",Cases!C419="H"),IF(M419="DA",Accounts!C$4,CONCATENATE(
   IF(B419="EB",Accounts!E$4,""
   ),IF(B419="EL",Accounts!G$4,""
   ),IF(AND(B419="OA",Cases!B419="3"),Accounts!G$4,""
   ),IF(AND(B419="OA",Cases!B419="Z"),Accounts!E$4,""
   )
  )
 ),IF(OR(Cases!C419="D",Cases!C419="G",Cases!C419="O",Cases!C419="H",Cases!C419="M",AND(Cases!D419="I",Cases!C419="C"),AND(Cases!D419="I",Cases!C419="F")),IF(M419="DA",Accounts!C$3,CONCATENATE(
   IF(B419="EB",Accounts!E$3,""
   ),IF(B419="EL",Accounts!G$3,""
   ),IF(AND(B419="OA",Cases!B419="3"),Accounts!G$3,""
   ),IF(AND(B419="OA",Cases!B419="Z"),Accounts!E$3,""
   )
  )
 ),IF(M419="DA",Accounts!C$12,CONCATENATE(
   IF(B419="EB",Accounts!E$12,""
   ),IF(B419="EL",Accounts!G$12,""
   ),IF(AND(B419="OA",Cases!B419="3"),Accounts!G$12,""
   ),IF(AND(B419="OA",Cases!B419="Z"),Accounts!E$12,""
   )
  )
 )
)
))</f>
        <v>HU71117490082015982100000000</v>
      </c>
      <c r="T419" t="str">
        <f>IF(Cases!F419="SHA","SLEV",IF(Cases!F419="OUR","DEBT",IF(Cases!F419="BEN","CRED","")))</f>
        <v>CRED</v>
      </c>
      <c r="U419" s="5" t="str">
        <f>IF(Cases!H419="N","Instrukciók","")</f>
        <v>Instrukciók</v>
      </c>
      <c r="V419" s="5" t="str">
        <f>IF(Cases!E419="I","URGP","")</f>
        <v/>
      </c>
      <c r="W419" t="str">
        <f>Cases!L419</f>
        <v>Közl-385 -OpenApi Vállalati-KötelezettSzla FCY-FCY Bankon kívül utalás-KöltsVis Kedvezm</v>
      </c>
    </row>
    <row r="420" spans="1:23" x14ac:dyDescent="0.3">
      <c r="A420" t="str">
        <f>CONCATENATE(IF(B420="EB",CONCATENATE(IF(Cases!B420&lt;&gt;"7","EBNG","EBNL"),TEXT(Refszámok!$B$1+ROW()-2,"000000000000")),""),IF(B420="EL",CONCATENATE("E",TEXT(Refszámok!$B$2+ROW()-2,"0000000000"),"00001"),""),IF(B420="OA",CONCATENATE("EBNGOA",TEXT(Refszámok!$B$3+ROW()-2,"0000000000")),""))</f>
        <v>EBNGOA0000101419</v>
      </c>
      <c r="B420" t="str">
        <f>CONCATENATE(IF(Cases!B420="E","EL",""),IF(Cases!B420="B","EB",""),IF(Cases!B420="Q","EB",""),IF(Cases!B420="7","EB",""),IF(Cases!B420="Z","OA",""),IF(Cases!B420="3","OA",""))</f>
        <v>OA</v>
      </c>
      <c r="C420" t="str">
        <f t="shared" si="30"/>
        <v>EBNGOA0000101419</v>
      </c>
      <c r="D420" t="str">
        <f>IF(Cases!K420="Y","2018-11-10","")</f>
        <v/>
      </c>
      <c r="E420" s="5" t="str">
        <f>IF(Cases!C420="Q","BANKKÁRTYA ELSZ",IF(OR(Cases!C420="A",Cases!C420="E",Cases!C420="B",Cases!C420="K",Cases!C420="M"),CONCATENATE(IF(B420="EB",Accounts!B$7,""),IF(B420="EL",Accounts!B$8,""),IF(AND(B420="OA",Cases!B420="3"),Accounts!B$8,""),IF(AND(B420="OA",Cases!B420="Z"),Accounts!B$7,"")),CONCATENATE(IF(B420="EB",Accounts!B$9,""),IF(B420="EL",Accounts!B$10,""),IF(AND(B420="OA",Cases!B420="3"),Accounts!B$10,""),IF(AND(B420="OA",Cases!B420="Z"),Accounts!B$9,""))))</f>
        <v>Electra számlatípus-művelettípus EUR</v>
      </c>
      <c r="F420" s="5" t="str">
        <f>IF(Cases!C420="Q","0983731042101",IF(OR(Cases!C420="A",Cases!C420="E",Cases!C420="B",Cases!C420="K",Cases!C420="M"),CONCATENATE(IF(B420="EB",Accounts!C$7,""),IF(B420="EL",Accounts!C$8,""),IF(AND(B420="OA",Cases!B420="3"),Accounts!C$8,""),IF(AND(B420="OA",Cases!B420="Z"),Accounts!C$7,"")),CONCATENATE(IF(B420="EB",Accounts!C$9,""),IF(B420="EL",Accounts!C$10,""),IF(AND(B420="OA",Cases!B420="3"),Accounts!C$10,""),IF(AND(B420="OA",Cases!B420="Z"),Accounts!C$9,""))))</f>
        <v>00021018F0119</v>
      </c>
      <c r="G420" t="s">
        <v>17</v>
      </c>
      <c r="H420" s="5" t="str">
        <f t="shared" si="31"/>
        <v>Electra számlatípus-művelettípus EUR</v>
      </c>
      <c r="I420" t="s">
        <v>18</v>
      </c>
      <c r="J420" t="str">
        <f t="shared" si="32"/>
        <v>EBNGOA0000101419</v>
      </c>
      <c r="K420" t="str">
        <f t="shared" si="33"/>
        <v>EBNGOA0000101419</v>
      </c>
      <c r="L420" s="2" t="s">
        <v>22</v>
      </c>
      <c r="M420" s="2" t="str">
        <f>IF(OR(Cases!C420="A",Cases!C420="C",Cases!C420="G",Cases!C420="J",Cases!C420="O"),"DV","DA")</f>
        <v>DA</v>
      </c>
      <c r="N420" t="s">
        <v>1207</v>
      </c>
      <c r="O420" t="str">
        <f>IF(OR(Cases!C420="A",Cases!C420="B",Cases!C420="C",Cases!C420="E",Cases!C420="F",Cases!C420="I",Cases!C420="J",Cases!C420="K",Cases!C420="L",Cases!C420="Q"),"EUR","HUF")</f>
        <v>EUR</v>
      </c>
      <c r="P420" s="5" t="str">
        <f t="shared" si="34"/>
        <v>1.3</v>
      </c>
      <c r="Q420" t="str">
        <f>IF(Cases!I420="Y","INTC","")</f>
        <v/>
      </c>
      <c r="R420" t="str">
        <f>IF(OR(Cases!C420="K",Cases!C420="L"),IF(M420="DA",Accounts!B$1,CONCATENATE(
IF(B420="EB",Accounts!D$1,""
),IF(B420="EL",Accounts!F$1,""
),IF(AND(B420="OA",Cases!B420="3"),Accounts!F$1,""
),IF(AND(B420="OA",Cases!B420="Z"),Accounts!D$1,""
)
)
),IF(OR(Cases!C420="B",Cases!C420="I",Cases!C420="O",Cases!C420="J",Cases!C420="H"),IF(M420="DA",Accounts!B$4,CONCATENATE(
IF(B420="EB",Accounts!D$4,""
),IF(B420="EL",Accounts!F$4,""
),IF(AND(B420="OA",Cases!B420="3"),Accounts!F$4,""
),IF(AND(B420="OA",Cases!B420="Z"),Accounts!D$4,""
)
)
),IF(OR(Cases!C420="D",Cases!C420="G",Cases!C420="O",Cases!C420="H",Cases!C420="M",AND(Cases!D420="I",Cases!C420="C"),AND(Cases!D420="I",Cases!C420="F")),IF(M420="DA",Accounts!B$3,CONCATENATE(
IF(B420="EB",Accounts!D$3,""
),IF(B420="EL",Accounts!F$3,""
),IF(AND(B420="OA",Cases!B420="3"),Accounts!F$3,""
),IF(AND(B420="OA",Cases!B420="Z"),Accounts!D$3,""
)
)
),IF(M420="DA",Accounts!B$12,CONCATENATE(
IF(B420="EB",Accounts!D$12,""
),IF(B420="EL",Accounts!F$12,""
),IF(AND(B420="OA",Cases!B420="3"),Accounts!F$12,""
),IF(AND(B420="OA",Cases!B420="Z"),Accounts!D$12,""
)
)
)
)
))</f>
        <v>Bank kívüli Kedvezm.</v>
      </c>
      <c r="S420" t="str">
        <f>IF(OR(Cases!C420="K",Cases!C420="L"),IF(M420="DA",Accounts!C$1,CONCATENATE(
   IF(B420="EB",Accounts!E$1,""
   ),IF(B420="EL",Accounts!G$1,""
   ),IF(AND(B420="OA",Cases!B420="3"),Accounts!G$1,""
   ),IF(AND(B420="OA",Cases!B420="Z"),Accounts!E$1,""
   )
  )
 ),IF(OR(Cases!C420="B",Cases!C420="I",Cases!C420="O",Cases!C420="J",Cases!C420="H"),IF(M420="DA",Accounts!C$4,CONCATENATE(
   IF(B420="EB",Accounts!E$4,""
   ),IF(B420="EL",Accounts!G$4,""
   ),IF(AND(B420="OA",Cases!B420="3"),Accounts!G$4,""
   ),IF(AND(B420="OA",Cases!B420="Z"),Accounts!E$4,""
   )
  )
 ),IF(OR(Cases!C420="D",Cases!C420="G",Cases!C420="O",Cases!C420="H",Cases!C420="M",AND(Cases!D420="I",Cases!C420="C"),AND(Cases!D420="I",Cases!C420="F")),IF(M420="DA",Accounts!C$3,CONCATENATE(
   IF(B420="EB",Accounts!E$3,""
   ),IF(B420="EL",Accounts!G$3,""
   ),IF(AND(B420="OA",Cases!B420="3"),Accounts!G$3,""
   ),IF(AND(B420="OA",Cases!B420="Z"),Accounts!E$3,""
   )
  )
 ),IF(M420="DA",Accounts!C$12,CONCATENATE(
   IF(B420="EB",Accounts!E$12,""
   ),IF(B420="EL",Accounts!G$12,""
   ),IF(AND(B420="OA",Cases!B420="3"),Accounts!G$12,""
   ),IF(AND(B420="OA",Cases!B420="Z"),Accounts!E$12,""
   )
  )
 )
)
))</f>
        <v>HU71117490082015982100000000</v>
      </c>
      <c r="T420" t="str">
        <f>IF(Cases!F420="SHA","SLEV",IF(Cases!F420="OUR","DEBT",IF(Cases!F420="BEN","CRED","")))</f>
        <v>SLEV</v>
      </c>
      <c r="U420" s="5" t="str">
        <f>IF(Cases!H420="N","Instrukciók","")</f>
        <v>Instrukciók</v>
      </c>
      <c r="V420" s="5" t="str">
        <f>IF(Cases!E420="I","URGP","")</f>
        <v>URGP</v>
      </c>
      <c r="W420" t="str">
        <f>Cases!L420</f>
        <v>Közl-39Q -OpenApi Vállalati-KötelezettSzla FCY-FCY Bankon kívül utalás-Sürgős/AzonKonv-KöltsVis Osztott</v>
      </c>
    </row>
    <row r="421" spans="1:23" x14ac:dyDescent="0.3">
      <c r="A421" t="str">
        <f>CONCATENATE(IF(B421="EB",CONCATENATE(IF(Cases!B421&lt;&gt;"7","EBNG","EBNL"),TEXT(Refszámok!$B$1+ROW()-2,"000000000000")),""),IF(B421="EL",CONCATENATE("E",TEXT(Refszámok!$B$2+ROW()-2,"0000000000"),"00001"),""),IF(B421="OA",CONCATENATE("EBNGOA",TEXT(Refszámok!$B$3+ROW()-2,"0000000000")),""))</f>
        <v>EBNGOA0000101420</v>
      </c>
      <c r="B421" t="str">
        <f>CONCATENATE(IF(Cases!B421="E","EL",""),IF(Cases!B421="B","EB",""),IF(Cases!B421="Q","EB",""),IF(Cases!B421="7","EB",""),IF(Cases!B421="Z","OA",""),IF(Cases!B421="3","OA",""))</f>
        <v>OA</v>
      </c>
      <c r="C421" t="str">
        <f t="shared" si="30"/>
        <v>EBNGOA0000101420</v>
      </c>
      <c r="D421" t="str">
        <f>IF(Cases!K421="Y","2018-11-10","")</f>
        <v/>
      </c>
      <c r="E421" s="5" t="str">
        <f>IF(Cases!C421="Q","BANKKÁRTYA ELSZ",IF(OR(Cases!C421="A",Cases!C421="E",Cases!C421="B",Cases!C421="K",Cases!C421="M"),CONCATENATE(IF(B421="EB",Accounts!B$7,""),IF(B421="EL",Accounts!B$8,""),IF(AND(B421="OA",Cases!B421="3"),Accounts!B$8,""),IF(AND(B421="OA",Cases!B421="Z"),Accounts!B$7,"")),CONCATENATE(IF(B421="EB",Accounts!B$9,""),IF(B421="EL",Accounts!B$10,""),IF(AND(B421="OA",Cases!B421="3"),Accounts!B$10,""),IF(AND(B421="OA",Cases!B421="Z"),Accounts!B$9,""))))</f>
        <v>Electra számlatípus-művelettípus EUR</v>
      </c>
      <c r="F421" s="5" t="str">
        <f>IF(Cases!C421="Q","0983731042101",IF(OR(Cases!C421="A",Cases!C421="E",Cases!C421="B",Cases!C421="K",Cases!C421="M"),CONCATENATE(IF(B421="EB",Accounts!C$7,""),IF(B421="EL",Accounts!C$8,""),IF(AND(B421="OA",Cases!B421="3"),Accounts!C$8,""),IF(AND(B421="OA",Cases!B421="Z"),Accounts!C$7,"")),CONCATENATE(IF(B421="EB",Accounts!C$9,""),IF(B421="EL",Accounts!C$10,""),IF(AND(B421="OA",Cases!B421="3"),Accounts!C$10,""),IF(AND(B421="OA",Cases!B421="Z"),Accounts!C$9,""))))</f>
        <v>00021018F0119</v>
      </c>
      <c r="G421" t="s">
        <v>17</v>
      </c>
      <c r="H421" s="5" t="str">
        <f t="shared" si="31"/>
        <v>Electra számlatípus-művelettípus EUR</v>
      </c>
      <c r="I421" t="s">
        <v>18</v>
      </c>
      <c r="J421" t="str">
        <f t="shared" si="32"/>
        <v>EBNGOA0000101420</v>
      </c>
      <c r="K421" t="str">
        <f t="shared" si="33"/>
        <v>EBNGOA0000101420</v>
      </c>
      <c r="L421" s="2" t="s">
        <v>22</v>
      </c>
      <c r="M421" s="2" t="str">
        <f>IF(OR(Cases!C421="A",Cases!C421="C",Cases!C421="G",Cases!C421="J",Cases!C421="O"),"DV","DA")</f>
        <v>DA</v>
      </c>
      <c r="N421" t="s">
        <v>1207</v>
      </c>
      <c r="O421" t="str">
        <f>IF(OR(Cases!C421="A",Cases!C421="B",Cases!C421="C",Cases!C421="E",Cases!C421="F",Cases!C421="I",Cases!C421="J",Cases!C421="K",Cases!C421="L",Cases!C421="Q"),"EUR","HUF")</f>
        <v>EUR</v>
      </c>
      <c r="P421" s="5" t="str">
        <f t="shared" si="34"/>
        <v>1.3</v>
      </c>
      <c r="Q421" t="str">
        <f>IF(Cases!I421="Y","INTC","")</f>
        <v/>
      </c>
      <c r="R421" t="str">
        <f>IF(OR(Cases!C421="K",Cases!C421="L"),IF(M421="DA",Accounts!B$1,CONCATENATE(
IF(B421="EB",Accounts!D$1,""
),IF(B421="EL",Accounts!F$1,""
),IF(AND(B421="OA",Cases!B421="3"),Accounts!F$1,""
),IF(AND(B421="OA",Cases!B421="Z"),Accounts!D$1,""
)
)
),IF(OR(Cases!C421="B",Cases!C421="I",Cases!C421="O",Cases!C421="J",Cases!C421="H"),IF(M421="DA",Accounts!B$4,CONCATENATE(
IF(B421="EB",Accounts!D$4,""
),IF(B421="EL",Accounts!F$4,""
),IF(AND(B421="OA",Cases!B421="3"),Accounts!F$4,""
),IF(AND(B421="OA",Cases!B421="Z"),Accounts!D$4,""
)
)
),IF(OR(Cases!C421="D",Cases!C421="G",Cases!C421="O",Cases!C421="H",Cases!C421="M",AND(Cases!D421="I",Cases!C421="C"),AND(Cases!D421="I",Cases!C421="F")),IF(M421="DA",Accounts!B$3,CONCATENATE(
IF(B421="EB",Accounts!D$3,""
),IF(B421="EL",Accounts!F$3,""
),IF(AND(B421="OA",Cases!B421="3"),Accounts!F$3,""
),IF(AND(B421="OA",Cases!B421="Z"),Accounts!D$3,""
)
)
),IF(M421="DA",Accounts!B$12,CONCATENATE(
IF(B421="EB",Accounts!D$12,""
),IF(B421="EL",Accounts!F$12,""
),IF(AND(B421="OA",Cases!B421="3"),Accounts!F$12,""
),IF(AND(B421="OA",Cases!B421="Z"),Accounts!D$12,""
)
)
)
)
))</f>
        <v>Bank kívüli Kedvezm.</v>
      </c>
      <c r="S421" t="str">
        <f>IF(OR(Cases!C421="K",Cases!C421="L"),IF(M421="DA",Accounts!C$1,CONCATENATE(
   IF(B421="EB",Accounts!E$1,""
   ),IF(B421="EL",Accounts!G$1,""
   ),IF(AND(B421="OA",Cases!B421="3"),Accounts!G$1,""
   ),IF(AND(B421="OA",Cases!B421="Z"),Accounts!E$1,""
   )
  )
 ),IF(OR(Cases!C421="B",Cases!C421="I",Cases!C421="O",Cases!C421="J",Cases!C421="H"),IF(M421="DA",Accounts!C$4,CONCATENATE(
   IF(B421="EB",Accounts!E$4,""
   ),IF(B421="EL",Accounts!G$4,""
   ),IF(AND(B421="OA",Cases!B421="3"),Accounts!G$4,""
   ),IF(AND(B421="OA",Cases!B421="Z"),Accounts!E$4,""
   )
  )
 ),IF(OR(Cases!C421="D",Cases!C421="G",Cases!C421="O",Cases!C421="H",Cases!C421="M",AND(Cases!D421="I",Cases!C421="C"),AND(Cases!D421="I",Cases!C421="F")),IF(M421="DA",Accounts!C$3,CONCATENATE(
   IF(B421="EB",Accounts!E$3,""
   ),IF(B421="EL",Accounts!G$3,""
   ),IF(AND(B421="OA",Cases!B421="3"),Accounts!G$3,""
   ),IF(AND(B421="OA",Cases!B421="Z"),Accounts!E$3,""
   )
  )
 ),IF(M421="DA",Accounts!C$12,CONCATENATE(
   IF(B421="EB",Accounts!E$12,""
   ),IF(B421="EL",Accounts!G$12,""
   ),IF(AND(B421="OA",Cases!B421="3"),Accounts!G$12,""
   ),IF(AND(B421="OA",Cases!B421="Z"),Accounts!E$12,""
   )
  )
 )
)
))</f>
        <v>HU71117490082015982100000000</v>
      </c>
      <c r="T421" t="str">
        <f>IF(Cases!F421="SHA","SLEV",IF(Cases!F421="OUR","DEBT",IF(Cases!F421="BEN","CRED","")))</f>
        <v>DEBT</v>
      </c>
      <c r="U421" s="5" t="str">
        <f>IF(Cases!H421="N","Instrukciók","")</f>
        <v>Instrukciók</v>
      </c>
      <c r="V421" s="5" t="str">
        <f>IF(Cases!E421="I","URGP","")</f>
        <v>URGP</v>
      </c>
      <c r="W421" t="str">
        <f>Cases!L421</f>
        <v>Közl-39R -OpenApi Vállalati-KötelezettSzla FCY-FCY Bankon kívül utalás-Sürgős/AzonKonv-KöltsVis Indító</v>
      </c>
    </row>
    <row r="422" spans="1:23" x14ac:dyDescent="0.3">
      <c r="A422" t="str">
        <f>CONCATENATE(IF(B422="EB",CONCATENATE(IF(Cases!B422&lt;&gt;"7","EBNG","EBNL"),TEXT(Refszámok!$B$1+ROW()-2,"000000000000")),""),IF(B422="EL",CONCATENATE("E",TEXT(Refszámok!$B$2+ROW()-2,"0000000000"),"00001"),""),IF(B422="OA",CONCATENATE("EBNGOA",TEXT(Refszámok!$B$3+ROW()-2,"0000000000")),""))</f>
        <v>EBNGOA0000101421</v>
      </c>
      <c r="B422" t="str">
        <f>CONCATENATE(IF(Cases!B422="E","EL",""),IF(Cases!B422="B","EB",""),IF(Cases!B422="Q","EB",""),IF(Cases!B422="7","EB",""),IF(Cases!B422="Z","OA",""),IF(Cases!B422="3","OA",""))</f>
        <v>OA</v>
      </c>
      <c r="C422" t="str">
        <f t="shared" si="30"/>
        <v>EBNGOA0000101421</v>
      </c>
      <c r="D422" t="str">
        <f>IF(Cases!K422="Y","2018-11-10","")</f>
        <v/>
      </c>
      <c r="E422" s="5" t="str">
        <f>IF(Cases!C422="Q","BANKKÁRTYA ELSZ",IF(OR(Cases!C422="A",Cases!C422="E",Cases!C422="B",Cases!C422="K",Cases!C422="M"),CONCATENATE(IF(B422="EB",Accounts!B$7,""),IF(B422="EL",Accounts!B$8,""),IF(AND(B422="OA",Cases!B422="3"),Accounts!B$8,""),IF(AND(B422="OA",Cases!B422="Z"),Accounts!B$7,"")),CONCATENATE(IF(B422="EB",Accounts!B$9,""),IF(B422="EL",Accounts!B$10,""),IF(AND(B422="OA",Cases!B422="3"),Accounts!B$10,""),IF(AND(B422="OA",Cases!B422="Z"),Accounts!B$9,""))))</f>
        <v>Electra számlatípus-művelettípus EUR</v>
      </c>
      <c r="F422" s="5" t="str">
        <f>IF(Cases!C422="Q","0983731042101",IF(OR(Cases!C422="A",Cases!C422="E",Cases!C422="B",Cases!C422="K",Cases!C422="M"),CONCATENATE(IF(B422="EB",Accounts!C$7,""),IF(B422="EL",Accounts!C$8,""),IF(AND(B422="OA",Cases!B422="3"),Accounts!C$8,""),IF(AND(B422="OA",Cases!B422="Z"),Accounts!C$7,"")),CONCATENATE(IF(B422="EB",Accounts!C$9,""),IF(B422="EL",Accounts!C$10,""),IF(AND(B422="OA",Cases!B422="3"),Accounts!C$10,""),IF(AND(B422="OA",Cases!B422="Z"),Accounts!C$9,""))))</f>
        <v>00021018F0119</v>
      </c>
      <c r="G422" t="s">
        <v>17</v>
      </c>
      <c r="H422" s="5" t="str">
        <f t="shared" si="31"/>
        <v>Electra számlatípus-művelettípus EUR</v>
      </c>
      <c r="I422" t="s">
        <v>18</v>
      </c>
      <c r="J422" t="str">
        <f t="shared" si="32"/>
        <v>EBNGOA0000101421</v>
      </c>
      <c r="K422" t="str">
        <f t="shared" si="33"/>
        <v>EBNGOA0000101421</v>
      </c>
      <c r="L422" s="2" t="s">
        <v>22</v>
      </c>
      <c r="M422" s="2" t="str">
        <f>IF(OR(Cases!C422="A",Cases!C422="C",Cases!C422="G",Cases!C422="J",Cases!C422="O"),"DV","DA")</f>
        <v>DA</v>
      </c>
      <c r="N422" t="s">
        <v>1207</v>
      </c>
      <c r="O422" t="str">
        <f>IF(OR(Cases!C422="A",Cases!C422="B",Cases!C422="C",Cases!C422="E",Cases!C422="F",Cases!C422="I",Cases!C422="J",Cases!C422="K",Cases!C422="L",Cases!C422="Q"),"EUR","HUF")</f>
        <v>EUR</v>
      </c>
      <c r="P422" s="5" t="str">
        <f t="shared" si="34"/>
        <v>1.3</v>
      </c>
      <c r="Q422" t="str">
        <f>IF(Cases!I422="Y","INTC","")</f>
        <v/>
      </c>
      <c r="R422" t="str">
        <f>IF(OR(Cases!C422="K",Cases!C422="L"),IF(M422="DA",Accounts!B$1,CONCATENATE(
IF(B422="EB",Accounts!D$1,""
),IF(B422="EL",Accounts!F$1,""
),IF(AND(B422="OA",Cases!B422="3"),Accounts!F$1,""
),IF(AND(B422="OA",Cases!B422="Z"),Accounts!D$1,""
)
)
),IF(OR(Cases!C422="B",Cases!C422="I",Cases!C422="O",Cases!C422="J",Cases!C422="H"),IF(M422="DA",Accounts!B$4,CONCATENATE(
IF(B422="EB",Accounts!D$4,""
),IF(B422="EL",Accounts!F$4,""
),IF(AND(B422="OA",Cases!B422="3"),Accounts!F$4,""
),IF(AND(B422="OA",Cases!B422="Z"),Accounts!D$4,""
)
)
),IF(OR(Cases!C422="D",Cases!C422="G",Cases!C422="O",Cases!C422="H",Cases!C422="M",AND(Cases!D422="I",Cases!C422="C"),AND(Cases!D422="I",Cases!C422="F")),IF(M422="DA",Accounts!B$3,CONCATENATE(
IF(B422="EB",Accounts!D$3,""
),IF(B422="EL",Accounts!F$3,""
),IF(AND(B422="OA",Cases!B422="3"),Accounts!F$3,""
),IF(AND(B422="OA",Cases!B422="Z"),Accounts!D$3,""
)
)
),IF(M422="DA",Accounts!B$12,CONCATENATE(
IF(B422="EB",Accounts!D$12,""
),IF(B422="EL",Accounts!F$12,""
),IF(AND(B422="OA",Cases!B422="3"),Accounts!F$12,""
),IF(AND(B422="OA",Cases!B422="Z"),Accounts!D$12,""
)
)
)
)
))</f>
        <v>Bank kívüli Kedvezm.</v>
      </c>
      <c r="S422" t="str">
        <f>IF(OR(Cases!C422="K",Cases!C422="L"),IF(M422="DA",Accounts!C$1,CONCATENATE(
   IF(B422="EB",Accounts!E$1,""
   ),IF(B422="EL",Accounts!G$1,""
   ),IF(AND(B422="OA",Cases!B422="3"),Accounts!G$1,""
   ),IF(AND(B422="OA",Cases!B422="Z"),Accounts!E$1,""
   )
  )
 ),IF(OR(Cases!C422="B",Cases!C422="I",Cases!C422="O",Cases!C422="J",Cases!C422="H"),IF(M422="DA",Accounts!C$4,CONCATENATE(
   IF(B422="EB",Accounts!E$4,""
   ),IF(B422="EL",Accounts!G$4,""
   ),IF(AND(B422="OA",Cases!B422="3"),Accounts!G$4,""
   ),IF(AND(B422="OA",Cases!B422="Z"),Accounts!E$4,""
   )
  )
 ),IF(OR(Cases!C422="D",Cases!C422="G",Cases!C422="O",Cases!C422="H",Cases!C422="M",AND(Cases!D422="I",Cases!C422="C"),AND(Cases!D422="I",Cases!C422="F")),IF(M422="DA",Accounts!C$3,CONCATENATE(
   IF(B422="EB",Accounts!E$3,""
   ),IF(B422="EL",Accounts!G$3,""
   ),IF(AND(B422="OA",Cases!B422="3"),Accounts!G$3,""
   ),IF(AND(B422="OA",Cases!B422="Z"),Accounts!E$3,""
   )
  )
 ),IF(M422="DA",Accounts!C$12,CONCATENATE(
   IF(B422="EB",Accounts!E$12,""
   ),IF(B422="EL",Accounts!G$12,""
   ),IF(AND(B422="OA",Cases!B422="3"),Accounts!G$12,""
   ),IF(AND(B422="OA",Cases!B422="Z"),Accounts!E$12,""
   )
  )
 )
)
))</f>
        <v>HU71117490082015982100000000</v>
      </c>
      <c r="T422" t="str">
        <f>IF(Cases!F422="SHA","SLEV",IF(Cases!F422="OUR","DEBT",IF(Cases!F422="BEN","CRED","")))</f>
        <v>CRED</v>
      </c>
      <c r="U422" s="5" t="str">
        <f>IF(Cases!H422="N","Instrukciók","")</f>
        <v>Instrukciók</v>
      </c>
      <c r="V422" s="5" t="str">
        <f>IF(Cases!E422="I","URGP","")</f>
        <v>URGP</v>
      </c>
      <c r="W422" t="str">
        <f>Cases!L422</f>
        <v>Közl-39S -OpenApi Vállalati-KötelezettSzla FCY-FCY Bankon kívül utalás-Sürgős/AzonKonv-KöltsVis Kedvezm</v>
      </c>
    </row>
    <row r="423" spans="1:23" x14ac:dyDescent="0.3">
      <c r="A423" t="str">
        <f>CONCATENATE(IF(B423="EB",CONCATENATE(IF(Cases!B423&lt;&gt;"7","EBNG","EBNL"),TEXT(Refszámok!$B$1+ROW()-2,"000000000000")),""),IF(B423="EL",CONCATENATE("E",TEXT(Refszámok!$B$2+ROW()-2,"0000000000"),"00001"),""),IF(B423="OA",CONCATENATE("EBNGOA",TEXT(Refszámok!$B$3+ROW()-2,"0000000000")),""))</f>
        <v>EBNGOA0000101422</v>
      </c>
      <c r="B423" t="str">
        <f>CONCATENATE(IF(Cases!B423="E","EL",""),IF(Cases!B423="B","EB",""),IF(Cases!B423="Q","EB",""),IF(Cases!B423="7","EB",""),IF(Cases!B423="Z","OA",""),IF(Cases!B423="3","OA",""))</f>
        <v>OA</v>
      </c>
      <c r="C423" t="str">
        <f t="shared" si="30"/>
        <v>EBNGOA0000101422</v>
      </c>
      <c r="D423" t="str">
        <f>IF(Cases!K423="Y","2018-11-10","")</f>
        <v/>
      </c>
      <c r="E423" s="5" t="str">
        <f>IF(Cases!C423="Q","BANKKÁRTYA ELSZ",IF(OR(Cases!C423="A",Cases!C423="E",Cases!C423="B",Cases!C423="K",Cases!C423="M"),CONCATENATE(IF(B423="EB",Accounts!B$7,""),IF(B423="EL",Accounts!B$8,""),IF(AND(B423="OA",Cases!B423="3"),Accounts!B$8,""),IF(AND(B423="OA",Cases!B423="Z"),Accounts!B$7,"")),CONCATENATE(IF(B423="EB",Accounts!B$9,""),IF(B423="EL",Accounts!B$10,""),IF(AND(B423="OA",Cases!B423="3"),Accounts!B$10,""),IF(AND(B423="OA",Cases!B423="Z"),Accounts!B$9,""))))</f>
        <v>Electra számlatípus-művelettípus EUR</v>
      </c>
      <c r="F423" s="5" t="str">
        <f>IF(Cases!C423="Q","0983731042101",IF(OR(Cases!C423="A",Cases!C423="E",Cases!C423="B",Cases!C423="K",Cases!C423="M"),CONCATENATE(IF(B423="EB",Accounts!C$7,""),IF(B423="EL",Accounts!C$8,""),IF(AND(B423="OA",Cases!B423="3"),Accounts!C$8,""),IF(AND(B423="OA",Cases!B423="Z"),Accounts!C$7,"")),CONCATENATE(IF(B423="EB",Accounts!C$9,""),IF(B423="EL",Accounts!C$10,""),IF(AND(B423="OA",Cases!B423="3"),Accounts!C$10,""),IF(AND(B423="OA",Cases!B423="Z"),Accounts!C$9,""))))</f>
        <v>00021018F0119</v>
      </c>
      <c r="G423" t="s">
        <v>17</v>
      </c>
      <c r="H423" s="5" t="str">
        <f t="shared" si="31"/>
        <v>Electra számlatípus-művelettípus EUR</v>
      </c>
      <c r="I423" t="s">
        <v>18</v>
      </c>
      <c r="J423" t="str">
        <f t="shared" si="32"/>
        <v>EBNGOA0000101422</v>
      </c>
      <c r="K423" t="str">
        <f t="shared" si="33"/>
        <v>EBNGOA0000101422</v>
      </c>
      <c r="L423" s="2" t="s">
        <v>22</v>
      </c>
      <c r="M423" s="2" t="str">
        <f>IF(OR(Cases!C423="A",Cases!C423="C",Cases!C423="G",Cases!C423="J",Cases!C423="O"),"DV","DA")</f>
        <v>DA</v>
      </c>
      <c r="N423" t="s">
        <v>1207</v>
      </c>
      <c r="O423" t="str">
        <f>IF(OR(Cases!C423="A",Cases!C423="B",Cases!C423="C",Cases!C423="E",Cases!C423="F",Cases!C423="I",Cases!C423="J",Cases!C423="K",Cases!C423="L",Cases!C423="Q"),"EUR","HUF")</f>
        <v>EUR</v>
      </c>
      <c r="P423" s="5" t="str">
        <f t="shared" si="34"/>
        <v>1.3</v>
      </c>
      <c r="Q423" t="str">
        <f>IF(Cases!I423="Y","INTC","")</f>
        <v>INTC</v>
      </c>
      <c r="R423" t="str">
        <f>IF(OR(Cases!C423="K",Cases!C423="L"),IF(M423="DA",Accounts!B$1,CONCATENATE(
IF(B423="EB",Accounts!D$1,""
),IF(B423="EL",Accounts!F$1,""
),IF(AND(B423="OA",Cases!B423="3"),Accounts!F$1,""
),IF(AND(B423="OA",Cases!B423="Z"),Accounts!D$1,""
)
)
),IF(OR(Cases!C423="B",Cases!C423="I",Cases!C423="O",Cases!C423="J",Cases!C423="H"),IF(M423="DA",Accounts!B$4,CONCATENATE(
IF(B423="EB",Accounts!D$4,""
),IF(B423="EL",Accounts!F$4,""
),IF(AND(B423="OA",Cases!B423="3"),Accounts!F$4,""
),IF(AND(B423="OA",Cases!B423="Z"),Accounts!D$4,""
)
)
),IF(OR(Cases!C423="D",Cases!C423="G",Cases!C423="O",Cases!C423="H",Cases!C423="M",AND(Cases!D423="I",Cases!C423="C"),AND(Cases!D423="I",Cases!C423="F")),IF(M423="DA",Accounts!B$3,CONCATENATE(
IF(B423="EB",Accounts!D$3,""
),IF(B423="EL",Accounts!F$3,""
),IF(AND(B423="OA",Cases!B423="3"),Accounts!F$3,""
),IF(AND(B423="OA",Cases!B423="Z"),Accounts!D$3,""
)
)
),IF(M423="DA",Accounts!B$12,CONCATENATE(
IF(B423="EB",Accounts!D$12,""
),IF(B423="EL",Accounts!F$12,""
),IF(AND(B423="OA",Cases!B423="3"),Accounts!F$12,""
),IF(AND(B423="OA",Cases!B423="Z"),Accounts!D$12,""
)
)
)
)
))</f>
        <v>Bank kívüli Kedvezm.</v>
      </c>
      <c r="S423" t="str">
        <f>IF(OR(Cases!C423="K",Cases!C423="L"),IF(M423="DA",Accounts!C$1,CONCATENATE(
   IF(B423="EB",Accounts!E$1,""
   ),IF(B423="EL",Accounts!G$1,""
   ),IF(AND(B423="OA",Cases!B423="3"),Accounts!G$1,""
   ),IF(AND(B423="OA",Cases!B423="Z"),Accounts!E$1,""
   )
  )
 ),IF(OR(Cases!C423="B",Cases!C423="I",Cases!C423="O",Cases!C423="J",Cases!C423="H"),IF(M423="DA",Accounts!C$4,CONCATENATE(
   IF(B423="EB",Accounts!E$4,""
   ),IF(B423="EL",Accounts!G$4,""
   ),IF(AND(B423="OA",Cases!B423="3"),Accounts!G$4,""
   ),IF(AND(B423="OA",Cases!B423="Z"),Accounts!E$4,""
   )
  )
 ),IF(OR(Cases!C423="D",Cases!C423="G",Cases!C423="O",Cases!C423="H",Cases!C423="M",AND(Cases!D423="I",Cases!C423="C"),AND(Cases!D423="I",Cases!C423="F")),IF(M423="DA",Accounts!C$3,CONCATENATE(
   IF(B423="EB",Accounts!E$3,""
   ),IF(B423="EL",Accounts!G$3,""
   ),IF(AND(B423="OA",Cases!B423="3"),Accounts!G$3,""
   ),IF(AND(B423="OA",Cases!B423="Z"),Accounts!E$3,""
   )
  )
 ),IF(M423="DA",Accounts!C$12,CONCATENATE(
   IF(B423="EB",Accounts!E$12,""
   ),IF(B423="EL",Accounts!G$12,""
   ),IF(AND(B423="OA",Cases!B423="3"),Accounts!G$12,""
   ),IF(AND(B423="OA",Cases!B423="Z"),Accounts!E$12,""
   )
  )
 )
)
))</f>
        <v>HU71117490082015982100000000</v>
      </c>
      <c r="T423" t="str">
        <f>IF(Cases!F423="SHA","SLEV",IF(Cases!F423="OUR","DEBT",IF(Cases!F423="BEN","CRED","")))</f>
        <v>SLEV</v>
      </c>
      <c r="U423" s="5" t="str">
        <f>IF(Cases!H423="N","Instrukciók","")</f>
        <v>Instrukciók</v>
      </c>
      <c r="V423" s="5" t="str">
        <f>IF(Cases!E423="I","URGP","")</f>
        <v/>
      </c>
      <c r="W423" t="str">
        <f>Cases!L423</f>
        <v>Közl-39W -OpenApi Vállalati-KötelezettSzla FCY-FCY Bankon kívül utalás-InterCompany-KöltsVis Osztott</v>
      </c>
    </row>
    <row r="424" spans="1:23" x14ac:dyDescent="0.3">
      <c r="A424" t="str">
        <f>CONCATENATE(IF(B424="EB",CONCATENATE(IF(Cases!B424&lt;&gt;"7","EBNG","EBNL"),TEXT(Refszámok!$B$1+ROW()-2,"000000000000")),""),IF(B424="EL",CONCATENATE("E",TEXT(Refszámok!$B$2+ROW()-2,"0000000000"),"00001"),""),IF(B424="OA",CONCATENATE("EBNGOA",TEXT(Refszámok!$B$3+ROW()-2,"0000000000")),""))</f>
        <v>EBNGOA0000101423</v>
      </c>
      <c r="B424" t="str">
        <f>CONCATENATE(IF(Cases!B424="E","EL",""),IF(Cases!B424="B","EB",""),IF(Cases!B424="Q","EB",""),IF(Cases!B424="7","EB",""),IF(Cases!B424="Z","OA",""),IF(Cases!B424="3","OA",""))</f>
        <v>OA</v>
      </c>
      <c r="C424" t="str">
        <f t="shared" si="30"/>
        <v>EBNGOA0000101423</v>
      </c>
      <c r="D424" t="str">
        <f>IF(Cases!K424="Y","2018-11-10","")</f>
        <v/>
      </c>
      <c r="E424" s="5" t="str">
        <f>IF(Cases!C424="Q","BANKKÁRTYA ELSZ",IF(OR(Cases!C424="A",Cases!C424="E",Cases!C424="B",Cases!C424="K",Cases!C424="M"),CONCATENATE(IF(B424="EB",Accounts!B$7,""),IF(B424="EL",Accounts!B$8,""),IF(AND(B424="OA",Cases!B424="3"),Accounts!B$8,""),IF(AND(B424="OA",Cases!B424="Z"),Accounts!B$7,"")),CONCATENATE(IF(B424="EB",Accounts!B$9,""),IF(B424="EL",Accounts!B$10,""),IF(AND(B424="OA",Cases!B424="3"),Accounts!B$10,""),IF(AND(B424="OA",Cases!B424="Z"),Accounts!B$9,""))))</f>
        <v>Electra számlatípus-művelettípus EUR</v>
      </c>
      <c r="F424" s="5" t="str">
        <f>IF(Cases!C424="Q","0983731042101",IF(OR(Cases!C424="A",Cases!C424="E",Cases!C424="B",Cases!C424="K",Cases!C424="M"),CONCATENATE(IF(B424="EB",Accounts!C$7,""),IF(B424="EL",Accounts!C$8,""),IF(AND(B424="OA",Cases!B424="3"),Accounts!C$8,""),IF(AND(B424="OA",Cases!B424="Z"),Accounts!C$7,"")),CONCATENATE(IF(B424="EB",Accounts!C$9,""),IF(B424="EL",Accounts!C$10,""),IF(AND(B424="OA",Cases!B424="3"),Accounts!C$10,""),IF(AND(B424="OA",Cases!B424="Z"),Accounts!C$9,""))))</f>
        <v>00021018F0119</v>
      </c>
      <c r="G424" t="s">
        <v>17</v>
      </c>
      <c r="H424" s="5" t="str">
        <f t="shared" si="31"/>
        <v>Electra számlatípus-művelettípus EUR</v>
      </c>
      <c r="I424" t="s">
        <v>18</v>
      </c>
      <c r="J424" t="str">
        <f t="shared" si="32"/>
        <v>EBNGOA0000101423</v>
      </c>
      <c r="K424" t="str">
        <f t="shared" si="33"/>
        <v>EBNGOA0000101423</v>
      </c>
      <c r="L424" s="2" t="s">
        <v>22</v>
      </c>
      <c r="M424" s="2" t="str">
        <f>IF(OR(Cases!C424="A",Cases!C424="C",Cases!C424="G",Cases!C424="J",Cases!C424="O"),"DV","DA")</f>
        <v>DA</v>
      </c>
      <c r="N424" t="s">
        <v>1207</v>
      </c>
      <c r="O424" t="str">
        <f>IF(OR(Cases!C424="A",Cases!C424="B",Cases!C424="C",Cases!C424="E",Cases!C424="F",Cases!C424="I",Cases!C424="J",Cases!C424="K",Cases!C424="L",Cases!C424="Q"),"EUR","HUF")</f>
        <v>EUR</v>
      </c>
      <c r="P424" s="5" t="str">
        <f t="shared" si="34"/>
        <v>1.3</v>
      </c>
      <c r="Q424" t="str">
        <f>IF(Cases!I424="Y","INTC","")</f>
        <v>INTC</v>
      </c>
      <c r="R424" t="str">
        <f>IF(OR(Cases!C424="K",Cases!C424="L"),IF(M424="DA",Accounts!B$1,CONCATENATE(
IF(B424="EB",Accounts!D$1,""
),IF(B424="EL",Accounts!F$1,""
),IF(AND(B424="OA",Cases!B424="3"),Accounts!F$1,""
),IF(AND(B424="OA",Cases!B424="Z"),Accounts!D$1,""
)
)
),IF(OR(Cases!C424="B",Cases!C424="I",Cases!C424="O",Cases!C424="J",Cases!C424="H"),IF(M424="DA",Accounts!B$4,CONCATENATE(
IF(B424="EB",Accounts!D$4,""
),IF(B424="EL",Accounts!F$4,""
),IF(AND(B424="OA",Cases!B424="3"),Accounts!F$4,""
),IF(AND(B424="OA",Cases!B424="Z"),Accounts!D$4,""
)
)
),IF(OR(Cases!C424="D",Cases!C424="G",Cases!C424="O",Cases!C424="H",Cases!C424="M",AND(Cases!D424="I",Cases!C424="C"),AND(Cases!D424="I",Cases!C424="F")),IF(M424="DA",Accounts!B$3,CONCATENATE(
IF(B424="EB",Accounts!D$3,""
),IF(B424="EL",Accounts!F$3,""
),IF(AND(B424="OA",Cases!B424="3"),Accounts!F$3,""
),IF(AND(B424="OA",Cases!B424="Z"),Accounts!D$3,""
)
)
),IF(M424="DA",Accounts!B$12,CONCATENATE(
IF(B424="EB",Accounts!D$12,""
),IF(B424="EL",Accounts!F$12,""
),IF(AND(B424="OA",Cases!B424="3"),Accounts!F$12,""
),IF(AND(B424="OA",Cases!B424="Z"),Accounts!D$12,""
)
)
)
)
))</f>
        <v>Bank kívüli Kedvezm.</v>
      </c>
      <c r="S424" t="str">
        <f>IF(OR(Cases!C424="K",Cases!C424="L"),IF(M424="DA",Accounts!C$1,CONCATENATE(
   IF(B424="EB",Accounts!E$1,""
   ),IF(B424="EL",Accounts!G$1,""
   ),IF(AND(B424="OA",Cases!B424="3"),Accounts!G$1,""
   ),IF(AND(B424="OA",Cases!B424="Z"),Accounts!E$1,""
   )
  )
 ),IF(OR(Cases!C424="B",Cases!C424="I",Cases!C424="O",Cases!C424="J",Cases!C424="H"),IF(M424="DA",Accounts!C$4,CONCATENATE(
   IF(B424="EB",Accounts!E$4,""
   ),IF(B424="EL",Accounts!G$4,""
   ),IF(AND(B424="OA",Cases!B424="3"),Accounts!G$4,""
   ),IF(AND(B424="OA",Cases!B424="Z"),Accounts!E$4,""
   )
  )
 ),IF(OR(Cases!C424="D",Cases!C424="G",Cases!C424="O",Cases!C424="H",Cases!C424="M",AND(Cases!D424="I",Cases!C424="C"),AND(Cases!D424="I",Cases!C424="F")),IF(M424="DA",Accounts!C$3,CONCATENATE(
   IF(B424="EB",Accounts!E$3,""
   ),IF(B424="EL",Accounts!G$3,""
   ),IF(AND(B424="OA",Cases!B424="3"),Accounts!G$3,""
   ),IF(AND(B424="OA",Cases!B424="Z"),Accounts!E$3,""
   )
  )
 ),IF(M424="DA",Accounts!C$12,CONCATENATE(
   IF(B424="EB",Accounts!E$12,""
   ),IF(B424="EL",Accounts!G$12,""
   ),IF(AND(B424="OA",Cases!B424="3"),Accounts!G$12,""
   ),IF(AND(B424="OA",Cases!B424="Z"),Accounts!E$12,""
   )
  )
 )
)
))</f>
        <v>HU71117490082015982100000000</v>
      </c>
      <c r="T424" t="str">
        <f>IF(Cases!F424="SHA","SLEV",IF(Cases!F424="OUR","DEBT",IF(Cases!F424="BEN","CRED","")))</f>
        <v>DEBT</v>
      </c>
      <c r="U424" s="5" t="str">
        <f>IF(Cases!H424="N","Instrukciók","")</f>
        <v>Instrukciók</v>
      </c>
      <c r="V424" s="5" t="str">
        <f>IF(Cases!E424="I","URGP","")</f>
        <v/>
      </c>
      <c r="W424" t="str">
        <f>Cases!L424</f>
        <v>Közl-40A -OpenApi Vállalati-KötelezettSzla FCY-FCY Bankon kívül utalás-InterCompany-KöltsVis Indító</v>
      </c>
    </row>
    <row r="425" spans="1:23" x14ac:dyDescent="0.3">
      <c r="A425" t="str">
        <f>CONCATENATE(IF(B425="EB",CONCATENATE(IF(Cases!B425&lt;&gt;"7","EBNG","EBNL"),TEXT(Refszámok!$B$1+ROW()-2,"000000000000")),""),IF(B425="EL",CONCATENATE("E",TEXT(Refszámok!$B$2+ROW()-2,"0000000000"),"00001"),""),IF(B425="OA",CONCATENATE("EBNGOA",TEXT(Refszámok!$B$3+ROW()-2,"0000000000")),""))</f>
        <v>EBNGOA0000101424</v>
      </c>
      <c r="B425" t="str">
        <f>CONCATENATE(IF(Cases!B425="E","EL",""),IF(Cases!B425="B","EB",""),IF(Cases!B425="Q","EB",""),IF(Cases!B425="7","EB",""),IF(Cases!B425="Z","OA",""),IF(Cases!B425="3","OA",""))</f>
        <v>OA</v>
      </c>
      <c r="C425" t="str">
        <f t="shared" si="30"/>
        <v>EBNGOA0000101424</v>
      </c>
      <c r="D425" t="str">
        <f>IF(Cases!K425="Y","2018-11-10","")</f>
        <v/>
      </c>
      <c r="E425" s="5" t="str">
        <f>IF(Cases!C425="Q","BANKKÁRTYA ELSZ",IF(OR(Cases!C425="A",Cases!C425="E",Cases!C425="B",Cases!C425="K",Cases!C425="M"),CONCATENATE(IF(B425="EB",Accounts!B$7,""),IF(B425="EL",Accounts!B$8,""),IF(AND(B425="OA",Cases!B425="3"),Accounts!B$8,""),IF(AND(B425="OA",Cases!B425="Z"),Accounts!B$7,"")),CONCATENATE(IF(B425="EB",Accounts!B$9,""),IF(B425="EL",Accounts!B$10,""),IF(AND(B425="OA",Cases!B425="3"),Accounts!B$10,""),IF(AND(B425="OA",Cases!B425="Z"),Accounts!B$9,""))))</f>
        <v>Electra számlatípus-művelettípus EUR</v>
      </c>
      <c r="F425" s="5" t="str">
        <f>IF(Cases!C425="Q","0983731042101",IF(OR(Cases!C425="A",Cases!C425="E",Cases!C425="B",Cases!C425="K",Cases!C425="M"),CONCATENATE(IF(B425="EB",Accounts!C$7,""),IF(B425="EL",Accounts!C$8,""),IF(AND(B425="OA",Cases!B425="3"),Accounts!C$8,""),IF(AND(B425="OA",Cases!B425="Z"),Accounts!C$7,"")),CONCATENATE(IF(B425="EB",Accounts!C$9,""),IF(B425="EL",Accounts!C$10,""),IF(AND(B425="OA",Cases!B425="3"),Accounts!C$10,""),IF(AND(B425="OA",Cases!B425="Z"),Accounts!C$9,""))))</f>
        <v>00021018F0119</v>
      </c>
      <c r="G425" t="s">
        <v>17</v>
      </c>
      <c r="H425" s="5" t="str">
        <f t="shared" si="31"/>
        <v>Electra számlatípus-művelettípus EUR</v>
      </c>
      <c r="I425" t="s">
        <v>18</v>
      </c>
      <c r="J425" t="str">
        <f t="shared" si="32"/>
        <v>EBNGOA0000101424</v>
      </c>
      <c r="K425" t="str">
        <f t="shared" si="33"/>
        <v>EBNGOA0000101424</v>
      </c>
      <c r="L425" s="2" t="s">
        <v>22</v>
      </c>
      <c r="M425" s="2" t="str">
        <f>IF(OR(Cases!C425="A",Cases!C425="C",Cases!C425="G",Cases!C425="J",Cases!C425="O"),"DV","DA")</f>
        <v>DA</v>
      </c>
      <c r="N425" t="s">
        <v>1207</v>
      </c>
      <c r="O425" t="str">
        <f>IF(OR(Cases!C425="A",Cases!C425="B",Cases!C425="C",Cases!C425="E",Cases!C425="F",Cases!C425="I",Cases!C425="J",Cases!C425="K",Cases!C425="L",Cases!C425="Q"),"EUR","HUF")</f>
        <v>EUR</v>
      </c>
      <c r="P425" s="5" t="str">
        <f t="shared" si="34"/>
        <v>1.3</v>
      </c>
      <c r="Q425" t="str">
        <f>IF(Cases!I425="Y","INTC","")</f>
        <v>INTC</v>
      </c>
      <c r="R425" t="str">
        <f>IF(OR(Cases!C425="K",Cases!C425="L"),IF(M425="DA",Accounts!B$1,CONCATENATE(
IF(B425="EB",Accounts!D$1,""
),IF(B425="EL",Accounts!F$1,""
),IF(AND(B425="OA",Cases!B425="3"),Accounts!F$1,""
),IF(AND(B425="OA",Cases!B425="Z"),Accounts!D$1,""
)
)
),IF(OR(Cases!C425="B",Cases!C425="I",Cases!C425="O",Cases!C425="J",Cases!C425="H"),IF(M425="DA",Accounts!B$4,CONCATENATE(
IF(B425="EB",Accounts!D$4,""
),IF(B425="EL",Accounts!F$4,""
),IF(AND(B425="OA",Cases!B425="3"),Accounts!F$4,""
),IF(AND(B425="OA",Cases!B425="Z"),Accounts!D$4,""
)
)
),IF(OR(Cases!C425="D",Cases!C425="G",Cases!C425="O",Cases!C425="H",Cases!C425="M",AND(Cases!D425="I",Cases!C425="C"),AND(Cases!D425="I",Cases!C425="F")),IF(M425="DA",Accounts!B$3,CONCATENATE(
IF(B425="EB",Accounts!D$3,""
),IF(B425="EL",Accounts!F$3,""
),IF(AND(B425="OA",Cases!B425="3"),Accounts!F$3,""
),IF(AND(B425="OA",Cases!B425="Z"),Accounts!D$3,""
)
)
),IF(M425="DA",Accounts!B$12,CONCATENATE(
IF(B425="EB",Accounts!D$12,""
),IF(B425="EL",Accounts!F$12,""
),IF(AND(B425="OA",Cases!B425="3"),Accounts!F$12,""
),IF(AND(B425="OA",Cases!B425="Z"),Accounts!D$12,""
)
)
)
)
))</f>
        <v>Bank kívüli Kedvezm.</v>
      </c>
      <c r="S425" t="str">
        <f>IF(OR(Cases!C425="K",Cases!C425="L"),IF(M425="DA",Accounts!C$1,CONCATENATE(
   IF(B425="EB",Accounts!E$1,""
   ),IF(B425="EL",Accounts!G$1,""
   ),IF(AND(B425="OA",Cases!B425="3"),Accounts!G$1,""
   ),IF(AND(B425="OA",Cases!B425="Z"),Accounts!E$1,""
   )
  )
 ),IF(OR(Cases!C425="B",Cases!C425="I",Cases!C425="O",Cases!C425="J",Cases!C425="H"),IF(M425="DA",Accounts!C$4,CONCATENATE(
   IF(B425="EB",Accounts!E$4,""
   ),IF(B425="EL",Accounts!G$4,""
   ),IF(AND(B425="OA",Cases!B425="3"),Accounts!G$4,""
   ),IF(AND(B425="OA",Cases!B425="Z"),Accounts!E$4,""
   )
  )
 ),IF(OR(Cases!C425="D",Cases!C425="G",Cases!C425="O",Cases!C425="H",Cases!C425="M",AND(Cases!D425="I",Cases!C425="C"),AND(Cases!D425="I",Cases!C425="F")),IF(M425="DA",Accounts!C$3,CONCATENATE(
   IF(B425="EB",Accounts!E$3,""
   ),IF(B425="EL",Accounts!G$3,""
   ),IF(AND(B425="OA",Cases!B425="3"),Accounts!G$3,""
   ),IF(AND(B425="OA",Cases!B425="Z"),Accounts!E$3,""
   )
  )
 ),IF(M425="DA",Accounts!C$12,CONCATENATE(
   IF(B425="EB",Accounts!E$12,""
   ),IF(B425="EL",Accounts!G$12,""
   ),IF(AND(B425="OA",Cases!B425="3"),Accounts!G$12,""
   ),IF(AND(B425="OA",Cases!B425="Z"),Accounts!E$12,""
   )
  )
 )
)
))</f>
        <v>HU71117490082015982100000000</v>
      </c>
      <c r="T425" t="str">
        <f>IF(Cases!F425="SHA","SLEV",IF(Cases!F425="OUR","DEBT",IF(Cases!F425="BEN","CRED","")))</f>
        <v>CRED</v>
      </c>
      <c r="U425" s="5" t="str">
        <f>IF(Cases!H425="N","Instrukciók","")</f>
        <v>Instrukciók</v>
      </c>
      <c r="V425" s="5" t="str">
        <f>IF(Cases!E425="I","URGP","")</f>
        <v/>
      </c>
      <c r="W425" t="str">
        <f>Cases!L425</f>
        <v>Közl-40B -OpenApi Vállalati-KötelezettSzla FCY-FCY Bankon kívül utalás-InterCompany-KöltsVis Kedvezm</v>
      </c>
    </row>
    <row r="426" spans="1:23" x14ac:dyDescent="0.3">
      <c r="A426" t="str">
        <f>CONCATENATE(IF(B426="EB",CONCATENATE(IF(Cases!B426&lt;&gt;"7","EBNG","EBNL"),TEXT(Refszámok!$B$1+ROW()-2,"000000000000")),""),IF(B426="EL",CONCATENATE("E",TEXT(Refszámok!$B$2+ROW()-2,"0000000000"),"00001"),""),IF(B426="OA",CONCATENATE("EBNGOA",TEXT(Refszámok!$B$3+ROW()-2,"0000000000")),""))</f>
        <v>EBNGOA0000101425</v>
      </c>
      <c r="B426" t="str">
        <f>CONCATENATE(IF(Cases!B426="E","EL",""),IF(Cases!B426="B","EB",""),IF(Cases!B426="Q","EB",""),IF(Cases!B426="7","EB",""),IF(Cases!B426="Z","OA",""),IF(Cases!B426="3","OA",""))</f>
        <v>OA</v>
      </c>
      <c r="C426" t="str">
        <f t="shared" si="30"/>
        <v>EBNGOA0000101425</v>
      </c>
      <c r="D426" t="str">
        <f>IF(Cases!K426="Y","2018-11-10","")</f>
        <v/>
      </c>
      <c r="E426" s="5" t="str">
        <f>IF(Cases!C426="Q","BANKKÁRTYA ELSZ",IF(OR(Cases!C426="A",Cases!C426="E",Cases!C426="B",Cases!C426="K",Cases!C426="M"),CONCATENATE(IF(B426="EB",Accounts!B$7,""),IF(B426="EL",Accounts!B$8,""),IF(AND(B426="OA",Cases!B426="3"),Accounts!B$8,""),IF(AND(B426="OA",Cases!B426="Z"),Accounts!B$7,"")),CONCATENATE(IF(B426="EB",Accounts!B$9,""),IF(B426="EL",Accounts!B$10,""),IF(AND(B426="OA",Cases!B426="3"),Accounts!B$10,""),IF(AND(B426="OA",Cases!B426="Z"),Accounts!B$9,""))))</f>
        <v>Electra számlatípus-művelettípus EUR</v>
      </c>
      <c r="F426" s="5" t="str">
        <f>IF(Cases!C426="Q","0983731042101",IF(OR(Cases!C426="A",Cases!C426="E",Cases!C426="B",Cases!C426="K",Cases!C426="M"),CONCATENATE(IF(B426="EB",Accounts!C$7,""),IF(B426="EL",Accounts!C$8,""),IF(AND(B426="OA",Cases!B426="3"),Accounts!C$8,""),IF(AND(B426="OA",Cases!B426="Z"),Accounts!C$7,"")),CONCATENATE(IF(B426="EB",Accounts!C$9,""),IF(B426="EL",Accounts!C$10,""),IF(AND(B426="OA",Cases!B426="3"),Accounts!C$10,""),IF(AND(B426="OA",Cases!B426="Z"),Accounts!C$9,""))))</f>
        <v>00021018F0119</v>
      </c>
      <c r="G426" t="s">
        <v>17</v>
      </c>
      <c r="H426" s="5" t="str">
        <f t="shared" si="31"/>
        <v>Electra számlatípus-művelettípus EUR</v>
      </c>
      <c r="I426" t="s">
        <v>18</v>
      </c>
      <c r="J426" t="str">
        <f t="shared" si="32"/>
        <v>EBNGOA0000101425</v>
      </c>
      <c r="K426" t="str">
        <f t="shared" si="33"/>
        <v>EBNGOA0000101425</v>
      </c>
      <c r="L426" s="2" t="s">
        <v>22</v>
      </c>
      <c r="M426" s="2" t="str">
        <f>IF(OR(Cases!C426="A",Cases!C426="C",Cases!C426="G",Cases!C426="J",Cases!C426="O"),"DV","DA")</f>
        <v>DA</v>
      </c>
      <c r="N426" t="s">
        <v>1207</v>
      </c>
      <c r="O426" t="str">
        <f>IF(OR(Cases!C426="A",Cases!C426="B",Cases!C426="C",Cases!C426="E",Cases!C426="F",Cases!C426="I",Cases!C426="J",Cases!C426="K",Cases!C426="L",Cases!C426="Q"),"EUR","HUF")</f>
        <v>EUR</v>
      </c>
      <c r="P426" s="5" t="str">
        <f t="shared" si="34"/>
        <v>1.3</v>
      </c>
      <c r="Q426" t="str">
        <f>IF(Cases!I426="Y","INTC","")</f>
        <v>INTC</v>
      </c>
      <c r="R426" t="str">
        <f>IF(OR(Cases!C426="K",Cases!C426="L"),IF(M426="DA",Accounts!B$1,CONCATENATE(
IF(B426="EB",Accounts!D$1,""
),IF(B426="EL",Accounts!F$1,""
),IF(AND(B426="OA",Cases!B426="3"),Accounts!F$1,""
),IF(AND(B426="OA",Cases!B426="Z"),Accounts!D$1,""
)
)
),IF(OR(Cases!C426="B",Cases!C426="I",Cases!C426="O",Cases!C426="J",Cases!C426="H"),IF(M426="DA",Accounts!B$4,CONCATENATE(
IF(B426="EB",Accounts!D$4,""
),IF(B426="EL",Accounts!F$4,""
),IF(AND(B426="OA",Cases!B426="3"),Accounts!F$4,""
),IF(AND(B426="OA",Cases!B426="Z"),Accounts!D$4,""
)
)
),IF(OR(Cases!C426="D",Cases!C426="G",Cases!C426="O",Cases!C426="H",Cases!C426="M",AND(Cases!D426="I",Cases!C426="C"),AND(Cases!D426="I",Cases!C426="F")),IF(M426="DA",Accounts!B$3,CONCATENATE(
IF(B426="EB",Accounts!D$3,""
),IF(B426="EL",Accounts!F$3,""
),IF(AND(B426="OA",Cases!B426="3"),Accounts!F$3,""
),IF(AND(B426="OA",Cases!B426="Z"),Accounts!D$3,""
)
)
),IF(M426="DA",Accounts!B$12,CONCATENATE(
IF(B426="EB",Accounts!D$12,""
),IF(B426="EL",Accounts!F$12,""
),IF(AND(B426="OA",Cases!B426="3"),Accounts!F$12,""
),IF(AND(B426="OA",Cases!B426="Z"),Accounts!D$12,""
)
)
)
)
))</f>
        <v>Bank kívüli Kedvezm.</v>
      </c>
      <c r="S426" t="str">
        <f>IF(OR(Cases!C426="K",Cases!C426="L"),IF(M426="DA",Accounts!C$1,CONCATENATE(
   IF(B426="EB",Accounts!E$1,""
   ),IF(B426="EL",Accounts!G$1,""
   ),IF(AND(B426="OA",Cases!B426="3"),Accounts!G$1,""
   ),IF(AND(B426="OA",Cases!B426="Z"),Accounts!E$1,""
   )
  )
 ),IF(OR(Cases!C426="B",Cases!C426="I",Cases!C426="O",Cases!C426="J",Cases!C426="H"),IF(M426="DA",Accounts!C$4,CONCATENATE(
   IF(B426="EB",Accounts!E$4,""
   ),IF(B426="EL",Accounts!G$4,""
   ),IF(AND(B426="OA",Cases!B426="3"),Accounts!G$4,""
   ),IF(AND(B426="OA",Cases!B426="Z"),Accounts!E$4,""
   )
  )
 ),IF(OR(Cases!C426="D",Cases!C426="G",Cases!C426="O",Cases!C426="H",Cases!C426="M",AND(Cases!D426="I",Cases!C426="C"),AND(Cases!D426="I",Cases!C426="F")),IF(M426="DA",Accounts!C$3,CONCATENATE(
   IF(B426="EB",Accounts!E$3,""
   ),IF(B426="EL",Accounts!G$3,""
   ),IF(AND(B426="OA",Cases!B426="3"),Accounts!G$3,""
   ),IF(AND(B426="OA",Cases!B426="Z"),Accounts!E$3,""
   )
  )
 ),IF(M426="DA",Accounts!C$12,CONCATENATE(
   IF(B426="EB",Accounts!E$12,""
   ),IF(B426="EL",Accounts!G$12,""
   ),IF(AND(B426="OA",Cases!B426="3"),Accounts!G$12,""
   ),IF(AND(B426="OA",Cases!B426="Z"),Accounts!E$12,""
   )
  )
 )
)
))</f>
        <v>HU71117490082015982100000000</v>
      </c>
      <c r="T426" t="str">
        <f>IF(Cases!F426="SHA","SLEV",IF(Cases!F426="OUR","DEBT",IF(Cases!F426="BEN","CRED","")))</f>
        <v>SLEV</v>
      </c>
      <c r="U426" s="5" t="str">
        <f>IF(Cases!H426="N","Instrukciók","")</f>
        <v>Instrukciók</v>
      </c>
      <c r="V426" s="5" t="str">
        <f>IF(Cases!E426="I","URGP","")</f>
        <v>URGP</v>
      </c>
      <c r="W426" t="str">
        <f>Cases!L426</f>
        <v>Közl-40L -OpenApi Vállalati-KötelezettSzla FCY-FCY Bankon kívül utalás-InterCompany-Sürgős/AzonKonv-KöltsVis Osztott</v>
      </c>
    </row>
    <row r="427" spans="1:23" x14ac:dyDescent="0.3">
      <c r="A427" t="str">
        <f>CONCATENATE(IF(B427="EB",CONCATENATE(IF(Cases!B427&lt;&gt;"7","EBNG","EBNL"),TEXT(Refszámok!$B$1+ROW()-2,"000000000000")),""),IF(B427="EL",CONCATENATE("E",TEXT(Refszámok!$B$2+ROW()-2,"0000000000"),"00001"),""),IF(B427="OA",CONCATENATE("EBNGOA",TEXT(Refszámok!$B$3+ROW()-2,"0000000000")),""))</f>
        <v>EBNGOA0000101426</v>
      </c>
      <c r="B427" t="str">
        <f>CONCATENATE(IF(Cases!B427="E","EL",""),IF(Cases!B427="B","EB",""),IF(Cases!B427="Q","EB",""),IF(Cases!B427="7","EB",""),IF(Cases!B427="Z","OA",""),IF(Cases!B427="3","OA",""))</f>
        <v>OA</v>
      </c>
      <c r="C427" t="str">
        <f t="shared" si="30"/>
        <v>EBNGOA0000101426</v>
      </c>
      <c r="D427" t="str">
        <f>IF(Cases!K427="Y","2018-11-10","")</f>
        <v/>
      </c>
      <c r="E427" s="5" t="str">
        <f>IF(Cases!C427="Q","BANKKÁRTYA ELSZ",IF(OR(Cases!C427="A",Cases!C427="E",Cases!C427="B",Cases!C427="K",Cases!C427="M"),CONCATENATE(IF(B427="EB",Accounts!B$7,""),IF(B427="EL",Accounts!B$8,""),IF(AND(B427="OA",Cases!B427="3"),Accounts!B$8,""),IF(AND(B427="OA",Cases!B427="Z"),Accounts!B$7,"")),CONCATENATE(IF(B427="EB",Accounts!B$9,""),IF(B427="EL",Accounts!B$10,""),IF(AND(B427="OA",Cases!B427="3"),Accounts!B$10,""),IF(AND(B427="OA",Cases!B427="Z"),Accounts!B$9,""))))</f>
        <v>Electra számlatípus-művelettípus EUR</v>
      </c>
      <c r="F427" s="5" t="str">
        <f>IF(Cases!C427="Q","0983731042101",IF(OR(Cases!C427="A",Cases!C427="E",Cases!C427="B",Cases!C427="K",Cases!C427="M"),CONCATENATE(IF(B427="EB",Accounts!C$7,""),IF(B427="EL",Accounts!C$8,""),IF(AND(B427="OA",Cases!B427="3"),Accounts!C$8,""),IF(AND(B427="OA",Cases!B427="Z"),Accounts!C$7,"")),CONCATENATE(IF(B427="EB",Accounts!C$9,""),IF(B427="EL",Accounts!C$10,""),IF(AND(B427="OA",Cases!B427="3"),Accounts!C$10,""),IF(AND(B427="OA",Cases!B427="Z"),Accounts!C$9,""))))</f>
        <v>00021018F0119</v>
      </c>
      <c r="G427" t="s">
        <v>17</v>
      </c>
      <c r="H427" s="5" t="str">
        <f t="shared" si="31"/>
        <v>Electra számlatípus-művelettípus EUR</v>
      </c>
      <c r="I427" t="s">
        <v>18</v>
      </c>
      <c r="J427" t="str">
        <f t="shared" si="32"/>
        <v>EBNGOA0000101426</v>
      </c>
      <c r="K427" t="str">
        <f t="shared" si="33"/>
        <v>EBNGOA0000101426</v>
      </c>
      <c r="L427" s="2" t="s">
        <v>22</v>
      </c>
      <c r="M427" s="2" t="str">
        <f>IF(OR(Cases!C427="A",Cases!C427="C",Cases!C427="G",Cases!C427="J",Cases!C427="O"),"DV","DA")</f>
        <v>DA</v>
      </c>
      <c r="N427" t="s">
        <v>1207</v>
      </c>
      <c r="O427" t="str">
        <f>IF(OR(Cases!C427="A",Cases!C427="B",Cases!C427="C",Cases!C427="E",Cases!C427="F",Cases!C427="I",Cases!C427="J",Cases!C427="K",Cases!C427="L",Cases!C427="Q"),"EUR","HUF")</f>
        <v>EUR</v>
      </c>
      <c r="P427" s="5" t="str">
        <f t="shared" si="34"/>
        <v>1.3</v>
      </c>
      <c r="Q427" t="str">
        <f>IF(Cases!I427="Y","INTC","")</f>
        <v>INTC</v>
      </c>
      <c r="R427" t="str">
        <f>IF(OR(Cases!C427="K",Cases!C427="L"),IF(M427="DA",Accounts!B$1,CONCATENATE(
IF(B427="EB",Accounts!D$1,""
),IF(B427="EL",Accounts!F$1,""
),IF(AND(B427="OA",Cases!B427="3"),Accounts!F$1,""
),IF(AND(B427="OA",Cases!B427="Z"),Accounts!D$1,""
)
)
),IF(OR(Cases!C427="B",Cases!C427="I",Cases!C427="O",Cases!C427="J",Cases!C427="H"),IF(M427="DA",Accounts!B$4,CONCATENATE(
IF(B427="EB",Accounts!D$4,""
),IF(B427="EL",Accounts!F$4,""
),IF(AND(B427="OA",Cases!B427="3"),Accounts!F$4,""
),IF(AND(B427="OA",Cases!B427="Z"),Accounts!D$4,""
)
)
),IF(OR(Cases!C427="D",Cases!C427="G",Cases!C427="O",Cases!C427="H",Cases!C427="M",AND(Cases!D427="I",Cases!C427="C"),AND(Cases!D427="I",Cases!C427="F")),IF(M427="DA",Accounts!B$3,CONCATENATE(
IF(B427="EB",Accounts!D$3,""
),IF(B427="EL",Accounts!F$3,""
),IF(AND(B427="OA",Cases!B427="3"),Accounts!F$3,""
),IF(AND(B427="OA",Cases!B427="Z"),Accounts!D$3,""
)
)
),IF(M427="DA",Accounts!B$12,CONCATENATE(
IF(B427="EB",Accounts!D$12,""
),IF(B427="EL",Accounts!F$12,""
),IF(AND(B427="OA",Cases!B427="3"),Accounts!F$12,""
),IF(AND(B427="OA",Cases!B427="Z"),Accounts!D$12,""
)
)
)
)
))</f>
        <v>Bank kívüli Kedvezm.</v>
      </c>
      <c r="S427" t="str">
        <f>IF(OR(Cases!C427="K",Cases!C427="L"),IF(M427="DA",Accounts!C$1,CONCATENATE(
   IF(B427="EB",Accounts!E$1,""
   ),IF(B427="EL",Accounts!G$1,""
   ),IF(AND(B427="OA",Cases!B427="3"),Accounts!G$1,""
   ),IF(AND(B427="OA",Cases!B427="Z"),Accounts!E$1,""
   )
  )
 ),IF(OR(Cases!C427="B",Cases!C427="I",Cases!C427="O",Cases!C427="J",Cases!C427="H"),IF(M427="DA",Accounts!C$4,CONCATENATE(
   IF(B427="EB",Accounts!E$4,""
   ),IF(B427="EL",Accounts!G$4,""
   ),IF(AND(B427="OA",Cases!B427="3"),Accounts!G$4,""
   ),IF(AND(B427="OA",Cases!B427="Z"),Accounts!E$4,""
   )
  )
 ),IF(OR(Cases!C427="D",Cases!C427="G",Cases!C427="O",Cases!C427="H",Cases!C427="M",AND(Cases!D427="I",Cases!C427="C"),AND(Cases!D427="I",Cases!C427="F")),IF(M427="DA",Accounts!C$3,CONCATENATE(
   IF(B427="EB",Accounts!E$3,""
   ),IF(B427="EL",Accounts!G$3,""
   ),IF(AND(B427="OA",Cases!B427="3"),Accounts!G$3,""
   ),IF(AND(B427="OA",Cases!B427="Z"),Accounts!E$3,""
   )
  )
 ),IF(M427="DA",Accounts!C$12,CONCATENATE(
   IF(B427="EB",Accounts!E$12,""
   ),IF(B427="EL",Accounts!G$12,""
   ),IF(AND(B427="OA",Cases!B427="3"),Accounts!G$12,""
   ),IF(AND(B427="OA",Cases!B427="Z"),Accounts!E$12,""
   )
  )
 )
)
))</f>
        <v>HU71117490082015982100000000</v>
      </c>
      <c r="T427" t="str">
        <f>IF(Cases!F427="SHA","SLEV",IF(Cases!F427="OUR","DEBT",IF(Cases!F427="BEN","CRED","")))</f>
        <v>DEBT</v>
      </c>
      <c r="U427" s="5" t="str">
        <f>IF(Cases!H427="N","Instrukciók","")</f>
        <v>Instrukciók</v>
      </c>
      <c r="V427" s="5" t="str">
        <f>IF(Cases!E427="I","URGP","")</f>
        <v>URGP</v>
      </c>
      <c r="W427" t="str">
        <f>Cases!L427</f>
        <v>Közl-40M -OpenApi Vállalati-KötelezettSzla FCY-FCY Bankon kívül utalás-InterCompany-Sürgős/AzonKonv-KöltsVis Indító</v>
      </c>
    </row>
    <row r="428" spans="1:23" x14ac:dyDescent="0.3">
      <c r="A428" t="str">
        <f>CONCATENATE(IF(B428="EB",CONCATENATE(IF(Cases!B428&lt;&gt;"7","EBNG","EBNL"),TEXT(Refszámok!$B$1+ROW()-2,"000000000000")),""),IF(B428="EL",CONCATENATE("E",TEXT(Refszámok!$B$2+ROW()-2,"0000000000"),"00001"),""),IF(B428="OA",CONCATENATE("EBNGOA",TEXT(Refszámok!$B$3+ROW()-2,"0000000000")),""))</f>
        <v>EBNGOA0000101427</v>
      </c>
      <c r="B428" t="str">
        <f>CONCATENATE(IF(Cases!B428="E","EL",""),IF(Cases!B428="B","EB",""),IF(Cases!B428="Q","EB",""),IF(Cases!B428="7","EB",""),IF(Cases!B428="Z","OA",""),IF(Cases!B428="3","OA",""))</f>
        <v>OA</v>
      </c>
      <c r="C428" t="str">
        <f t="shared" si="30"/>
        <v>EBNGOA0000101427</v>
      </c>
      <c r="D428" t="str">
        <f>IF(Cases!K428="Y","2018-11-10","")</f>
        <v/>
      </c>
      <c r="E428" s="5" t="str">
        <f>IF(Cases!C428="Q","BANKKÁRTYA ELSZ",IF(OR(Cases!C428="A",Cases!C428="E",Cases!C428="B",Cases!C428="K",Cases!C428="M"),CONCATENATE(IF(B428="EB",Accounts!B$7,""),IF(B428="EL",Accounts!B$8,""),IF(AND(B428="OA",Cases!B428="3"),Accounts!B$8,""),IF(AND(B428="OA",Cases!B428="Z"),Accounts!B$7,"")),CONCATENATE(IF(B428="EB",Accounts!B$9,""),IF(B428="EL",Accounts!B$10,""),IF(AND(B428="OA",Cases!B428="3"),Accounts!B$10,""),IF(AND(B428="OA",Cases!B428="Z"),Accounts!B$9,""))))</f>
        <v>Electra számlatípus-művelettípus EUR</v>
      </c>
      <c r="F428" s="5" t="str">
        <f>IF(Cases!C428="Q","0983731042101",IF(OR(Cases!C428="A",Cases!C428="E",Cases!C428="B",Cases!C428="K",Cases!C428="M"),CONCATENATE(IF(B428="EB",Accounts!C$7,""),IF(B428="EL",Accounts!C$8,""),IF(AND(B428="OA",Cases!B428="3"),Accounts!C$8,""),IF(AND(B428="OA",Cases!B428="Z"),Accounts!C$7,"")),CONCATENATE(IF(B428="EB",Accounts!C$9,""),IF(B428="EL",Accounts!C$10,""),IF(AND(B428="OA",Cases!B428="3"),Accounts!C$10,""),IF(AND(B428="OA",Cases!B428="Z"),Accounts!C$9,""))))</f>
        <v>00021018F0119</v>
      </c>
      <c r="G428" t="s">
        <v>17</v>
      </c>
      <c r="H428" s="5" t="str">
        <f t="shared" si="31"/>
        <v>Electra számlatípus-művelettípus EUR</v>
      </c>
      <c r="I428" t="s">
        <v>18</v>
      </c>
      <c r="J428" t="str">
        <f t="shared" si="32"/>
        <v>EBNGOA0000101427</v>
      </c>
      <c r="K428" t="str">
        <f t="shared" si="33"/>
        <v>EBNGOA0000101427</v>
      </c>
      <c r="L428" s="2" t="s">
        <v>22</v>
      </c>
      <c r="M428" s="2" t="str">
        <f>IF(OR(Cases!C428="A",Cases!C428="C",Cases!C428="G",Cases!C428="J",Cases!C428="O"),"DV","DA")</f>
        <v>DA</v>
      </c>
      <c r="N428" t="s">
        <v>1207</v>
      </c>
      <c r="O428" t="str">
        <f>IF(OR(Cases!C428="A",Cases!C428="B",Cases!C428="C",Cases!C428="E",Cases!C428="F",Cases!C428="I",Cases!C428="J",Cases!C428="K",Cases!C428="L",Cases!C428="Q"),"EUR","HUF")</f>
        <v>EUR</v>
      </c>
      <c r="P428" s="5" t="str">
        <f t="shared" si="34"/>
        <v>1.3</v>
      </c>
      <c r="Q428" t="str">
        <f>IF(Cases!I428="Y","INTC","")</f>
        <v>INTC</v>
      </c>
      <c r="R428" t="str">
        <f>IF(OR(Cases!C428="K",Cases!C428="L"),IF(M428="DA",Accounts!B$1,CONCATENATE(
IF(B428="EB",Accounts!D$1,""
),IF(B428="EL",Accounts!F$1,""
),IF(AND(B428="OA",Cases!B428="3"),Accounts!F$1,""
),IF(AND(B428="OA",Cases!B428="Z"),Accounts!D$1,""
)
)
),IF(OR(Cases!C428="B",Cases!C428="I",Cases!C428="O",Cases!C428="J",Cases!C428="H"),IF(M428="DA",Accounts!B$4,CONCATENATE(
IF(B428="EB",Accounts!D$4,""
),IF(B428="EL",Accounts!F$4,""
),IF(AND(B428="OA",Cases!B428="3"),Accounts!F$4,""
),IF(AND(B428="OA",Cases!B428="Z"),Accounts!D$4,""
)
)
),IF(OR(Cases!C428="D",Cases!C428="G",Cases!C428="O",Cases!C428="H",Cases!C428="M",AND(Cases!D428="I",Cases!C428="C"),AND(Cases!D428="I",Cases!C428="F")),IF(M428="DA",Accounts!B$3,CONCATENATE(
IF(B428="EB",Accounts!D$3,""
),IF(B428="EL",Accounts!F$3,""
),IF(AND(B428="OA",Cases!B428="3"),Accounts!F$3,""
),IF(AND(B428="OA",Cases!B428="Z"),Accounts!D$3,""
)
)
),IF(M428="DA",Accounts!B$12,CONCATENATE(
IF(B428="EB",Accounts!D$12,""
),IF(B428="EL",Accounts!F$12,""
),IF(AND(B428="OA",Cases!B428="3"),Accounts!F$12,""
),IF(AND(B428="OA",Cases!B428="Z"),Accounts!D$12,""
)
)
)
)
))</f>
        <v>Bank kívüli Kedvezm.</v>
      </c>
      <c r="S428" t="str">
        <f>IF(OR(Cases!C428="K",Cases!C428="L"),IF(M428="DA",Accounts!C$1,CONCATENATE(
   IF(B428="EB",Accounts!E$1,""
   ),IF(B428="EL",Accounts!G$1,""
   ),IF(AND(B428="OA",Cases!B428="3"),Accounts!G$1,""
   ),IF(AND(B428="OA",Cases!B428="Z"),Accounts!E$1,""
   )
  )
 ),IF(OR(Cases!C428="B",Cases!C428="I",Cases!C428="O",Cases!C428="J",Cases!C428="H"),IF(M428="DA",Accounts!C$4,CONCATENATE(
   IF(B428="EB",Accounts!E$4,""
   ),IF(B428="EL",Accounts!G$4,""
   ),IF(AND(B428="OA",Cases!B428="3"),Accounts!G$4,""
   ),IF(AND(B428="OA",Cases!B428="Z"),Accounts!E$4,""
   )
  )
 ),IF(OR(Cases!C428="D",Cases!C428="G",Cases!C428="O",Cases!C428="H",Cases!C428="M",AND(Cases!D428="I",Cases!C428="C"),AND(Cases!D428="I",Cases!C428="F")),IF(M428="DA",Accounts!C$3,CONCATENATE(
   IF(B428="EB",Accounts!E$3,""
   ),IF(B428="EL",Accounts!G$3,""
   ),IF(AND(B428="OA",Cases!B428="3"),Accounts!G$3,""
   ),IF(AND(B428="OA",Cases!B428="Z"),Accounts!E$3,""
   )
  )
 ),IF(M428="DA",Accounts!C$12,CONCATENATE(
   IF(B428="EB",Accounts!E$12,""
   ),IF(B428="EL",Accounts!G$12,""
   ),IF(AND(B428="OA",Cases!B428="3"),Accounts!G$12,""
   ),IF(AND(B428="OA",Cases!B428="Z"),Accounts!E$12,""
   )
  )
 )
)
))</f>
        <v>HU71117490082015982100000000</v>
      </c>
      <c r="T428" t="str">
        <f>IF(Cases!F428="SHA","SLEV",IF(Cases!F428="OUR","DEBT",IF(Cases!F428="BEN","CRED","")))</f>
        <v>CRED</v>
      </c>
      <c r="U428" s="5" t="str">
        <f>IF(Cases!H428="N","Instrukciók","")</f>
        <v>Instrukciók</v>
      </c>
      <c r="V428" s="5" t="str">
        <f>IF(Cases!E428="I","URGP","")</f>
        <v>URGP</v>
      </c>
      <c r="W428" t="str">
        <f>Cases!L428</f>
        <v>Közl-40N -OpenApi Vállalati-KötelezettSzla FCY-FCY Bankon kívül utalás-InterCompany-Sürgős/AzonKonv-KöltsVis Kedvezm</v>
      </c>
    </row>
    <row r="429" spans="1:23" x14ac:dyDescent="0.3">
      <c r="A429" t="str">
        <f>CONCATENATE(IF(B429="EB",CONCATENATE(IF(Cases!B429&lt;&gt;"7","EBNG","EBNL"),TEXT(Refszámok!$B$1+ROW()-2,"000000000000")),""),IF(B429="EL",CONCATENATE("E",TEXT(Refszámok!$B$2+ROW()-2,"0000000000"),"00001"),""),IF(B429="OA",CONCATENATE("EBNGOA",TEXT(Refszámok!$B$3+ROW()-2,"0000000000")),""))</f>
        <v>EBNL000000901428</v>
      </c>
      <c r="B429" t="str">
        <f>CONCATENATE(IF(Cases!B429="E","EL",""),IF(Cases!B429="B","EB",""),IF(Cases!B429="Q","EB",""),IF(Cases!B429="7","EB",""),IF(Cases!B429="Z","OA",""),IF(Cases!B429="3","OA",""))</f>
        <v>EB</v>
      </c>
      <c r="C429" t="str">
        <f t="shared" si="30"/>
        <v>EBNL000000901428</v>
      </c>
      <c r="D429" t="str">
        <f>IF(Cases!K429="Y","2018-11-10","")</f>
        <v/>
      </c>
      <c r="E429" s="5" t="str">
        <f>IF(Cases!C429="Q","BANKKÁRTYA ELSZ",IF(OR(Cases!C429="A",Cases!C429="E",Cases!C429="B",Cases!C429="K",Cases!C429="M"),CONCATENATE(IF(B429="EB",Accounts!B$7,""),IF(B429="EL",Accounts!B$8,""),IF(AND(B429="OA",Cases!B429="3"),Accounts!B$8,""),IF(AND(B429="OA",Cases!B429="Z"),Accounts!B$7,"")),CONCATENATE(IF(B429="EB",Accounts!B$9,""),IF(B429="EL",Accounts!B$10,""),IF(AND(B429="OA",Cases!B429="3"),Accounts!B$10,""),IF(AND(B429="OA",Cases!B429="Z"),Accounts!B$9,""))))</f>
        <v>KALOCZKAY JNÉ EUR</v>
      </c>
      <c r="F429" s="5" t="str">
        <f>IF(Cases!C429="Q","0983731042101",IF(OR(Cases!C429="A",Cases!C429="E",Cases!C429="B",Cases!C429="K",Cases!C429="M"),CONCATENATE(IF(B429="EB",Accounts!C$7,""),IF(B429="EL",Accounts!C$8,""),IF(AND(B429="OA",Cases!B429="3"),Accounts!C$8,""),IF(AND(B429="OA",Cases!B429="Z"),Accounts!C$7,"")),CONCATENATE(IF(B429="EB",Accounts!C$9,""),IF(B429="EL",Accounts!C$10,""),IF(AND(B429="OA",Cases!B429="3"),Accounts!C$10,""),IF(AND(B429="OA",Cases!B429="Z"),Accounts!C$9,""))))</f>
        <v>0002G94287102</v>
      </c>
      <c r="G429" t="s">
        <v>17</v>
      </c>
      <c r="H429" s="5" t="str">
        <f t="shared" si="31"/>
        <v>KALOCZKAY JNÉ EUR</v>
      </c>
      <c r="I429" t="s">
        <v>18</v>
      </c>
      <c r="J429" t="str">
        <f t="shared" si="32"/>
        <v>EBNL000000901428</v>
      </c>
      <c r="K429" t="str">
        <f t="shared" si="33"/>
        <v>EBNL000000901428</v>
      </c>
      <c r="L429" s="2" t="s">
        <v>22</v>
      </c>
      <c r="M429" s="2" t="str">
        <f>IF(OR(Cases!C429="A",Cases!C429="C",Cases!C429="G",Cases!C429="J",Cases!C429="O"),"DV","DA")</f>
        <v>DV</v>
      </c>
      <c r="N429" t="s">
        <v>1207</v>
      </c>
      <c r="O429" t="str">
        <f>IF(OR(Cases!C429="A",Cases!C429="B",Cases!C429="C",Cases!C429="E",Cases!C429="F",Cases!C429="I",Cases!C429="J",Cases!C429="K",Cases!C429="L",Cases!C429="Q"),"EUR","HUF")</f>
        <v>EUR</v>
      </c>
      <c r="P429" s="5" t="str">
        <f t="shared" si="34"/>
        <v>1.3</v>
      </c>
      <c r="Q429" t="str">
        <f>IF(Cases!I429="Y","INTC","")</f>
        <v/>
      </c>
      <c r="R429" t="str">
        <f>IF(OR(Cases!C429="K",Cases!C429="L"),IF(M429="DA",Accounts!B$1,CONCATENATE(
IF(B429="EB",Accounts!D$1,""
),IF(B429="EL",Accounts!F$1,""
),IF(AND(B429="OA",Cases!B429="3"),Accounts!F$1,""
),IF(AND(B429="OA",Cases!B429="Z"),Accounts!D$1,""
)
)
),IF(OR(Cases!C429="B",Cases!C429="I",Cases!C429="O",Cases!C429="J",Cases!C429="H"),IF(M429="DA",Accounts!B$4,CONCATENATE(
IF(B429="EB",Accounts!D$4,""
),IF(B429="EL",Accounts!F$4,""
),IF(AND(B429="OA",Cases!B429="3"),Accounts!F$4,""
),IF(AND(B429="OA",Cases!B429="Z"),Accounts!D$4,""
)
)
),IF(OR(Cases!C429="D",Cases!C429="G",Cases!C429="O",Cases!C429="H",Cases!C429="M",AND(Cases!D429="I",Cases!C429="C"),AND(Cases!D429="I",Cases!C429="F")),IF(M429="DA",Accounts!B$3,CONCATENATE(
IF(B429="EB",Accounts!D$3,""
),IF(B429="EL",Accounts!F$3,""
),IF(AND(B429="OA",Cases!B429="3"),Accounts!F$3,""
),IF(AND(B429="OA",Cases!B429="Z"),Accounts!D$3,""
)
)
),IF(M429="DA",Accounts!B$12,CONCATENATE(
IF(B429="EB",Accounts!D$12,""
),IF(B429="EL",Accounts!F$12,""
),IF(AND(B429="OA",Cases!B429="3"),Accounts!F$12,""
),IF(AND(B429="OA",Cases!B429="Z"),Accounts!D$12,""
)
)
)
)
))</f>
        <v>KALOCZKAY JNÉ EUR</v>
      </c>
      <c r="S429" t="str">
        <f>IF(OR(Cases!C429="K",Cases!C429="L"),IF(M429="DA",Accounts!C$1,CONCATENATE(
   IF(B429="EB",Accounts!E$1,""
   ),IF(B429="EL",Accounts!G$1,""
   ),IF(AND(B429="OA",Cases!B429="3"),Accounts!G$1,""
   ),IF(AND(B429="OA",Cases!B429="Z"),Accounts!E$1,""
   )
  )
 ),IF(OR(Cases!C429="B",Cases!C429="I",Cases!C429="O",Cases!C429="J",Cases!C429="H"),IF(M429="DA",Accounts!C$4,CONCATENATE(
   IF(B429="EB",Accounts!E$4,""
   ),IF(B429="EL",Accounts!G$4,""
   ),IF(AND(B429="OA",Cases!B429="3"),Accounts!G$4,""
   ),IF(AND(B429="OA",Cases!B429="Z"),Accounts!E$4,""
   )
  )
 ),IF(OR(Cases!C429="D",Cases!C429="G",Cases!C429="O",Cases!C429="H",Cases!C429="M",AND(Cases!D429="I",Cases!C429="C"),AND(Cases!D429="I",Cases!C429="F")),IF(M429="DA",Accounts!C$3,CONCATENATE(
   IF(B429="EB",Accounts!E$3,""
   ),IF(B429="EL",Accounts!G$3,""
   ),IF(AND(B429="OA",Cases!B429="3"),Accounts!G$3,""
   ),IF(AND(B429="OA",Cases!B429="Z"),Accounts!E$3,""
   )
  )
 ),IF(M429="DA",Accounts!C$12,CONCATENATE(
   IF(B429="EB",Accounts!E$12,""
   ),IF(B429="EL",Accounts!G$12,""
   ),IF(AND(B429="OA",Cases!B429="3"),Accounts!G$12,""
   ),IF(AND(B429="OA",Cases!B429="Z"),Accounts!E$12,""
   )
  )
 )
)
))</f>
        <v>HU06104000237157525056551039</v>
      </c>
      <c r="T429" t="str">
        <f>IF(Cases!F429="SHA","SLEV",IF(Cases!F429="OUR","DEBT",IF(Cases!F429="BEN","CRED","")))</f>
        <v/>
      </c>
      <c r="U429" s="5" t="str">
        <f>IF(Cases!H429="N","Instrukciók","")</f>
        <v/>
      </c>
      <c r="V429" s="5" t="str">
        <f>IF(Cases!E429="I","URGP","")</f>
        <v/>
      </c>
      <c r="W429" t="str">
        <f>Cases!L429</f>
        <v>Közl-04R -Ebank EBNL referencia-KötelezettSzla FCY-FCY-EQ átvezetés-EgyediÁrf/NonSTP-KöltsVis Nincs</v>
      </c>
    </row>
    <row r="430" spans="1:23" x14ac:dyDescent="0.3">
      <c r="A430" t="str">
        <f>CONCATENATE(IF(B430="EB",CONCATENATE(IF(Cases!B430&lt;&gt;"7","EBNG","EBNL"),TEXT(Refszámok!$B$1+ROW()-2,"000000000000")),""),IF(B430="EL",CONCATENATE("E",TEXT(Refszámok!$B$2+ROW()-2,"0000000000"),"00001"),""),IF(B430="OA",CONCATENATE("EBNGOA",TEXT(Refszámok!$B$3+ROW()-2,"0000000000")),""))</f>
        <v>EBNL000000901429</v>
      </c>
      <c r="B430" t="str">
        <f>CONCATENATE(IF(Cases!B430="E","EL",""),IF(Cases!B430="B","EB",""),IF(Cases!B430="Q","EB",""),IF(Cases!B430="7","EB",""),IF(Cases!B430="Z","OA",""),IF(Cases!B430="3","OA",""))</f>
        <v>EB</v>
      </c>
      <c r="C430" t="str">
        <f t="shared" si="30"/>
        <v>EBNL000000901429</v>
      </c>
      <c r="D430" t="str">
        <f>IF(Cases!K430="Y","2018-11-10","")</f>
        <v/>
      </c>
      <c r="E430" s="5" t="str">
        <f>IF(Cases!C430="Q","BANKKÁRTYA ELSZ",IF(OR(Cases!C430="A",Cases!C430="E",Cases!C430="B",Cases!C430="K",Cases!C430="M"),CONCATENATE(IF(B430="EB",Accounts!B$7,""),IF(B430="EL",Accounts!B$8,""),IF(AND(B430="OA",Cases!B430="3"),Accounts!B$8,""),IF(AND(B430="OA",Cases!B430="Z"),Accounts!B$7,"")),CONCATENATE(IF(B430="EB",Accounts!B$9,""),IF(B430="EL",Accounts!B$10,""),IF(AND(B430="OA",Cases!B430="3"),Accounts!B$10,""),IF(AND(B430="OA",Cases!B430="Z"),Accounts!B$9,""))))</f>
        <v>KALOCZKAY JNÉ EUR</v>
      </c>
      <c r="F430" s="5" t="str">
        <f>IF(Cases!C430="Q","0983731042101",IF(OR(Cases!C430="A",Cases!C430="E",Cases!C430="B",Cases!C430="K",Cases!C430="M"),CONCATENATE(IF(B430="EB",Accounts!C$7,""),IF(B430="EL",Accounts!C$8,""),IF(AND(B430="OA",Cases!B430="3"),Accounts!C$8,""),IF(AND(B430="OA",Cases!B430="Z"),Accounts!C$7,"")),CONCATENATE(IF(B430="EB",Accounts!C$9,""),IF(B430="EL",Accounts!C$10,""),IF(AND(B430="OA",Cases!B430="3"),Accounts!C$10,""),IF(AND(B430="OA",Cases!B430="Z"),Accounts!C$9,""))))</f>
        <v>0002G94287102</v>
      </c>
      <c r="G430" t="s">
        <v>17</v>
      </c>
      <c r="H430" s="5" t="str">
        <f t="shared" si="31"/>
        <v>KALOCZKAY JNÉ EUR</v>
      </c>
      <c r="I430" t="s">
        <v>18</v>
      </c>
      <c r="J430" t="str">
        <f t="shared" si="32"/>
        <v>EBNL000000901429</v>
      </c>
      <c r="K430" t="str">
        <f t="shared" si="33"/>
        <v>EBNL000000901429</v>
      </c>
      <c r="L430" s="2" t="s">
        <v>22</v>
      </c>
      <c r="M430" s="2" t="str">
        <f>IF(OR(Cases!C430="A",Cases!C430="C",Cases!C430="G",Cases!C430="J",Cases!C430="O"),"DV","DA")</f>
        <v>DA</v>
      </c>
      <c r="N430" t="s">
        <v>1207</v>
      </c>
      <c r="O430" t="str">
        <f>IF(OR(Cases!C430="A",Cases!C430="B",Cases!C430="C",Cases!C430="E",Cases!C430="F",Cases!C430="I",Cases!C430="J",Cases!C430="K",Cases!C430="L",Cases!C430="Q"),"EUR","HUF")</f>
        <v>EUR</v>
      </c>
      <c r="P430" s="5" t="str">
        <f t="shared" si="34"/>
        <v>1.3</v>
      </c>
      <c r="Q430" t="str">
        <f>IF(Cases!I430="Y","INTC","")</f>
        <v/>
      </c>
      <c r="R430" t="str">
        <f>IF(OR(Cases!C430="K",Cases!C430="L"),IF(M430="DA",Accounts!B$1,CONCATENATE(
IF(B430="EB",Accounts!D$1,""
),IF(B430="EL",Accounts!F$1,""
),IF(AND(B430="OA",Cases!B430="3"),Accounts!F$1,""
),IF(AND(B430="OA",Cases!B430="Z"),Accounts!D$1,""
)
)
),IF(OR(Cases!C430="B",Cases!C430="I",Cases!C430="O",Cases!C430="J",Cases!C430="H"),IF(M430="DA",Accounts!B$4,CONCATENATE(
IF(B430="EB",Accounts!D$4,""
),IF(B430="EL",Accounts!F$4,""
),IF(AND(B430="OA",Cases!B430="3"),Accounts!F$4,""
),IF(AND(B430="OA",Cases!B430="Z"),Accounts!D$4,""
)
)
),IF(OR(Cases!C430="D",Cases!C430="G",Cases!C430="O",Cases!C430="H",Cases!C430="M",AND(Cases!D430="I",Cases!C430="C"),AND(Cases!D430="I",Cases!C430="F")),IF(M430="DA",Accounts!B$3,CONCATENATE(
IF(B430="EB",Accounts!D$3,""
),IF(B430="EL",Accounts!F$3,""
),IF(AND(B430="OA",Cases!B430="3"),Accounts!F$3,""
),IF(AND(B430="OA",Cases!B430="Z"),Accounts!D$3,""
)
)
),IF(M430="DA",Accounts!B$12,CONCATENATE(
IF(B430="EB",Accounts!D$12,""
),IF(B430="EL",Accounts!F$12,""
),IF(AND(B430="OA",Cases!B430="3"),Accounts!F$12,""
),IF(AND(B430="OA",Cases!B430="Z"),Accounts!D$12,""
)
)
)
)
))</f>
        <v>SZIKSZAI TAMARA EUR</v>
      </c>
      <c r="S430" t="str">
        <f>IF(OR(Cases!C430="K",Cases!C430="L"),IF(M430="DA",Accounts!C$1,CONCATENATE(
   IF(B430="EB",Accounts!E$1,""
   ),IF(B430="EL",Accounts!G$1,""
   ),IF(AND(B430="OA",Cases!B430="3"),Accounts!G$1,""
   ),IF(AND(B430="OA",Cases!B430="Z"),Accounts!E$1,""
   )
  )
 ),IF(OR(Cases!C430="B",Cases!C430="I",Cases!C430="O",Cases!C430="J",Cases!C430="H"),IF(M430="DA",Accounts!C$4,CONCATENATE(
   IF(B430="EB",Accounts!E$4,""
   ),IF(B430="EL",Accounts!G$4,""
   ),IF(AND(B430="OA",Cases!B430="3"),Accounts!G$4,""
   ),IF(AND(B430="OA",Cases!B430="Z"),Accounts!E$4,""
   )
  )
 ),IF(OR(Cases!C430="D",Cases!C430="G",Cases!C430="O",Cases!C430="H",Cases!C430="M",AND(Cases!D430="I",Cases!C430="C"),AND(Cases!D430="I",Cases!C430="F")),IF(M430="DA",Accounts!C$3,CONCATENATE(
   IF(B430="EB",Accounts!E$3,""
   ),IF(B430="EL",Accounts!G$3,""
   ),IF(AND(B430="OA",Cases!B430="3"),Accounts!G$3,""
   ),IF(AND(B430="OA",Cases!B430="Z"),Accounts!E$3,""
   )
  )
 ),IF(M430="DA",Accounts!C$12,CONCATENATE(
   IF(B430="EB",Accounts!E$12,""
   ),IF(B430="EL",Accounts!G$12,""
   ),IF(AND(B430="OA",Cases!B430="3"),Accounts!G$12,""
   ),IF(AND(B430="OA",Cases!B430="Z"),Accounts!E$12,""
   )
  )
 )
)
))</f>
        <v>HU46104000237157565454551017</v>
      </c>
      <c r="T430" t="str">
        <f>IF(Cases!F430="SHA","SLEV",IF(Cases!F430="OUR","DEBT",IF(Cases!F430="BEN","CRED","")))</f>
        <v/>
      </c>
      <c r="U430" s="5" t="str">
        <f>IF(Cases!H430="N","Instrukciók","")</f>
        <v/>
      </c>
      <c r="V430" s="5" t="str">
        <f>IF(Cases!E430="I","URGP","")</f>
        <v/>
      </c>
      <c r="W430" t="str">
        <f>Cases!L430</f>
        <v>Közl-04S  -Ebank EBNL referencia-KötelezettSzla FCY-FCY-EQ átutalás-EgyediÁrf/NonSTP-KöltsVis Nincs</v>
      </c>
    </row>
    <row r="431" spans="1:23" x14ac:dyDescent="0.3">
      <c r="A431" t="str">
        <f>CONCATENATE(IF(B431="EB",CONCATENATE(IF(Cases!B431&lt;&gt;"7","EBNG","EBNL"),TEXT(Refszámok!$B$1+ROW()-2,"000000000000")),""),IF(B431="EL",CONCATENATE("E",TEXT(Refszámok!$B$2+ROW()-2,"0000000000"),"00001"),""),IF(B431="OA",CONCATENATE("EBNGOA",TEXT(Refszámok!$B$3+ROW()-2,"0000000000")),""))</f>
        <v>EBNL000000901430</v>
      </c>
      <c r="B431" t="str">
        <f>CONCATENATE(IF(Cases!B431="E","EL",""),IF(Cases!B431="B","EB",""),IF(Cases!B431="Q","EB",""),IF(Cases!B431="7","EB",""),IF(Cases!B431="Z","OA",""),IF(Cases!B431="3","OA",""))</f>
        <v>EB</v>
      </c>
      <c r="C431" t="str">
        <f t="shared" si="30"/>
        <v>EBNL000000901430</v>
      </c>
      <c r="D431" t="str">
        <f>IF(Cases!K431="Y","2018-11-10","")</f>
        <v/>
      </c>
      <c r="E431" s="5" t="str">
        <f>IF(Cases!C431="Q","BANKKÁRTYA ELSZ",IF(OR(Cases!C431="A",Cases!C431="E",Cases!C431="B",Cases!C431="K",Cases!C431="M"),CONCATENATE(IF(B431="EB",Accounts!B$7,""),IF(B431="EL",Accounts!B$8,""),IF(AND(B431="OA",Cases!B431="3"),Accounts!B$8,""),IF(AND(B431="OA",Cases!B431="Z"),Accounts!B$7,"")),CONCATENATE(IF(B431="EB",Accounts!B$9,""),IF(B431="EL",Accounts!B$10,""),IF(AND(B431="OA",Cases!B431="3"),Accounts!B$10,""),IF(AND(B431="OA",Cases!B431="Z"),Accounts!B$9,""))))</f>
        <v>KALOCZKAY JNÉ EUR</v>
      </c>
      <c r="F431" s="5" t="str">
        <f>IF(Cases!C431="Q","0983731042101",IF(OR(Cases!C431="A",Cases!C431="E",Cases!C431="B",Cases!C431="K",Cases!C431="M"),CONCATENATE(IF(B431="EB",Accounts!C$7,""),IF(B431="EL",Accounts!C$8,""),IF(AND(B431="OA",Cases!B431="3"),Accounts!C$8,""),IF(AND(B431="OA",Cases!B431="Z"),Accounts!C$7,"")),CONCATENATE(IF(B431="EB",Accounts!C$9,""),IF(B431="EL",Accounts!C$10,""),IF(AND(B431="OA",Cases!B431="3"),Accounts!C$10,""),IF(AND(B431="OA",Cases!B431="Z"),Accounts!C$9,""))))</f>
        <v>0002G94287102</v>
      </c>
      <c r="G431" t="s">
        <v>17</v>
      </c>
      <c r="H431" s="5" t="str">
        <f t="shared" si="31"/>
        <v>KALOCZKAY JNÉ EUR</v>
      </c>
      <c r="I431" t="s">
        <v>18</v>
      </c>
      <c r="J431" t="str">
        <f t="shared" si="32"/>
        <v>EBNL000000901430</v>
      </c>
      <c r="K431" t="str">
        <f t="shared" si="33"/>
        <v>EBNL000000901430</v>
      </c>
      <c r="L431" s="2" t="s">
        <v>22</v>
      </c>
      <c r="M431" s="2" t="str">
        <f>IF(OR(Cases!C431="A",Cases!C431="C",Cases!C431="G",Cases!C431="J",Cases!C431="O"),"DV","DA")</f>
        <v>DA</v>
      </c>
      <c r="N431" t="s">
        <v>1207</v>
      </c>
      <c r="O431" t="str">
        <f>IF(OR(Cases!C431="A",Cases!C431="B",Cases!C431="C",Cases!C431="E",Cases!C431="F",Cases!C431="I",Cases!C431="J",Cases!C431="K",Cases!C431="L",Cases!C431="Q"),"EUR","HUF")</f>
        <v>HUF</v>
      </c>
      <c r="P431" s="5" t="str">
        <f t="shared" si="34"/>
        <v>2</v>
      </c>
      <c r="Q431" t="str">
        <f>IF(Cases!I431="Y","INTC","")</f>
        <v/>
      </c>
      <c r="R431" t="str">
        <f>IF(OR(Cases!C431="K",Cases!C431="L"),IF(M431="DA",Accounts!B$1,CONCATENATE(
IF(B431="EB",Accounts!D$1,""
),IF(B431="EL",Accounts!F$1,""
),IF(AND(B431="OA",Cases!B431="3"),Accounts!F$1,""
),IF(AND(B431="OA",Cases!B431="Z"),Accounts!D$1,""
)
)
),IF(OR(Cases!C431="B",Cases!C431="I",Cases!C431="O",Cases!C431="J",Cases!C431="H"),IF(M431="DA",Accounts!B$4,CONCATENATE(
IF(B431="EB",Accounts!D$4,""
),IF(B431="EL",Accounts!F$4,""
),IF(AND(B431="OA",Cases!B431="3"),Accounts!F$4,""
),IF(AND(B431="OA",Cases!B431="Z"),Accounts!D$4,""
)
)
),IF(OR(Cases!C431="D",Cases!C431="G",Cases!C431="O",Cases!C431="H",Cases!C431="M",AND(Cases!D431="I",Cases!C431="C"),AND(Cases!D431="I",Cases!C431="F")),IF(M431="DA",Accounts!B$3,CONCATENATE(
IF(B431="EB",Accounts!D$3,""
),IF(B431="EL",Accounts!F$3,""
),IF(AND(B431="OA",Cases!B431="3"),Accounts!F$3,""
),IF(AND(B431="OA",Cases!B431="Z"),Accounts!D$3,""
)
)
),IF(M431="DA",Accounts!B$12,CONCATENATE(
IF(B431="EB",Accounts!D$12,""
),IF(B431="EL",Accounts!F$12,""
),IF(AND(B431="OA",Cases!B431="3"),Accounts!F$12,""
),IF(AND(B431="OA",Cases!B431="Z"),Accounts!D$12,""
)
)
)
)
))</f>
        <v>SZIKSZAI TAMARA</v>
      </c>
      <c r="S431" t="str">
        <f>IF(OR(Cases!C431="K",Cases!C431="L"),IF(M431="DA",Accounts!C$1,CONCATENATE(
   IF(B431="EB",Accounts!E$1,""
   ),IF(B431="EL",Accounts!G$1,""
   ),IF(AND(B431="OA",Cases!B431="3"),Accounts!G$1,""
   ),IF(AND(B431="OA",Cases!B431="Z"),Accounts!E$1,""
   )
  )
 ),IF(OR(Cases!C431="B",Cases!C431="I",Cases!C431="O",Cases!C431="J",Cases!C431="H"),IF(M431="DA",Accounts!C$4,CONCATENATE(
   IF(B431="EB",Accounts!E$4,""
   ),IF(B431="EL",Accounts!G$4,""
   ),IF(AND(B431="OA",Cases!B431="3"),Accounts!G$4,""
   ),IF(AND(B431="OA",Cases!B431="Z"),Accounts!E$4,""
   )
  )
 ),IF(OR(Cases!C431="D",Cases!C431="G",Cases!C431="O",Cases!C431="H",Cases!C431="M",AND(Cases!D431="I",Cases!C431="C"),AND(Cases!D431="I",Cases!C431="F")),IF(M431="DA",Accounts!C$3,CONCATENATE(
   IF(B431="EB",Accounts!E$3,""
   ),IF(B431="EL",Accounts!G$3,""
   ),IF(AND(B431="OA",Cases!B431="3"),Accounts!G$3,""
   ),IF(AND(B431="OA",Cases!B431="Z"),Accounts!E$3,""
   )
  )
 ),IF(M431="DA",Accounts!C$12,CONCATENATE(
   IF(B431="EB",Accounts!E$12,""
   ),IF(B431="EL",Accounts!G$12,""
   ),IF(AND(B431="OA",Cases!B431="3"),Accounts!G$12,""
   ),IF(AND(B431="OA",Cases!B431="Z"),Accounts!E$12,""
   )
  )
 )
)
))</f>
        <v>HU20104000237157565454551000</v>
      </c>
      <c r="T431" t="str">
        <f>IF(Cases!F431="SHA","SLEV",IF(Cases!F431="OUR","DEBT",IF(Cases!F431="BEN","CRED","")))</f>
        <v/>
      </c>
      <c r="U431" s="5" t="str">
        <f>IF(Cases!H431="N","Instrukciók","")</f>
        <v/>
      </c>
      <c r="V431" s="5" t="str">
        <f>IF(Cases!E431="I","URGP","")</f>
        <v>URGP</v>
      </c>
      <c r="W431" t="str">
        <f>Cases!L431</f>
        <v>Közl-06Y  -Forint konverziós-Ebank EBNL referencia-KötelezettSzla FCY-HUF-EQ átutalás-Konverziós-Sürgős/AzonKonv-EgyediÁrf/NonSTP-KöltsVis Nincs</v>
      </c>
    </row>
    <row r="432" spans="1:23" x14ac:dyDescent="0.3">
      <c r="A432" t="str">
        <f>CONCATENATE(IF(B432="EB",CONCATENATE(IF(Cases!B432&lt;&gt;"7","EBNG","EBNL"),TEXT(Refszámok!$B$1+ROW()-2,"000000000000")),""),IF(B432="EL",CONCATENATE("E",TEXT(Refszámok!$B$2+ROW()-2,"0000000000"),"00001"),""),IF(B432="OA",CONCATENATE("EBNGOA",TEXT(Refszámok!$B$3+ROW()-2,"0000000000")),""))</f>
        <v>EBNL000000901431</v>
      </c>
      <c r="B432" t="str">
        <f>CONCATENATE(IF(Cases!B432="E","EL",""),IF(Cases!B432="B","EB",""),IF(Cases!B432="Q","EB",""),IF(Cases!B432="7","EB",""),IF(Cases!B432="Z","OA",""),IF(Cases!B432="3","OA",""))</f>
        <v>EB</v>
      </c>
      <c r="C432" t="str">
        <f t="shared" si="30"/>
        <v>EBNL000000901431</v>
      </c>
      <c r="D432" t="str">
        <f>IF(Cases!K432="Y","2018-11-10","")</f>
        <v/>
      </c>
      <c r="E432" s="5" t="str">
        <f>IF(Cases!C432="Q","BANKKÁRTYA ELSZ",IF(OR(Cases!C432="A",Cases!C432="E",Cases!C432="B",Cases!C432="K",Cases!C432="M"),CONCATENATE(IF(B432="EB",Accounts!B$7,""),IF(B432="EL",Accounts!B$8,""),IF(AND(B432="OA",Cases!B432="3"),Accounts!B$8,""),IF(AND(B432="OA",Cases!B432="Z"),Accounts!B$7,"")),CONCATENATE(IF(B432="EB",Accounts!B$9,""),IF(B432="EL",Accounts!B$10,""),IF(AND(B432="OA",Cases!B432="3"),Accounts!B$10,""),IF(AND(B432="OA",Cases!B432="Z"),Accounts!B$9,""))))</f>
        <v>KALOCZKAY JNÉ EUR</v>
      </c>
      <c r="F432" s="5" t="str">
        <f>IF(Cases!C432="Q","0983731042101",IF(OR(Cases!C432="A",Cases!C432="E",Cases!C432="B",Cases!C432="K",Cases!C432="M"),CONCATENATE(IF(B432="EB",Accounts!C$7,""),IF(B432="EL",Accounts!C$8,""),IF(AND(B432="OA",Cases!B432="3"),Accounts!C$8,""),IF(AND(B432="OA",Cases!B432="Z"),Accounts!C$7,"")),CONCATENATE(IF(B432="EB",Accounts!C$9,""),IF(B432="EL",Accounts!C$10,""),IF(AND(B432="OA",Cases!B432="3"),Accounts!C$10,""),IF(AND(B432="OA",Cases!B432="Z"),Accounts!C$9,""))))</f>
        <v>0002G94287102</v>
      </c>
      <c r="G432" t="s">
        <v>17</v>
      </c>
      <c r="H432" s="5" t="str">
        <f t="shared" si="31"/>
        <v>KALOCZKAY JNÉ EUR</v>
      </c>
      <c r="I432" t="s">
        <v>18</v>
      </c>
      <c r="J432" t="str">
        <f t="shared" si="32"/>
        <v>EBNL000000901431</v>
      </c>
      <c r="K432" t="str">
        <f t="shared" si="33"/>
        <v>EBNL000000901431</v>
      </c>
      <c r="L432" s="2" t="s">
        <v>22</v>
      </c>
      <c r="M432" s="2" t="str">
        <f>IF(OR(Cases!C432="A",Cases!C432="C",Cases!C432="G",Cases!C432="J",Cases!C432="O"),"DV","DA")</f>
        <v>DA</v>
      </c>
      <c r="N432" t="s">
        <v>1207</v>
      </c>
      <c r="O432" t="str">
        <f>IF(OR(Cases!C432="A",Cases!C432="B",Cases!C432="C",Cases!C432="E",Cases!C432="F",Cases!C432="I",Cases!C432="J",Cases!C432="K",Cases!C432="L",Cases!C432="Q"),"EUR","HUF")</f>
        <v>HUF</v>
      </c>
      <c r="P432" s="5" t="str">
        <f t="shared" si="34"/>
        <v>2</v>
      </c>
      <c r="Q432" t="str">
        <f>IF(Cases!I432="Y","INTC","")</f>
        <v/>
      </c>
      <c r="R432" t="str">
        <f>IF(OR(Cases!C432="K",Cases!C432="L"),IF(M432="DA",Accounts!B$1,CONCATENATE(
IF(B432="EB",Accounts!D$1,""
),IF(B432="EL",Accounts!F$1,""
),IF(AND(B432="OA",Cases!B432="3"),Accounts!F$1,""
),IF(AND(B432="OA",Cases!B432="Z"),Accounts!D$1,""
)
)
),IF(OR(Cases!C432="B",Cases!C432="I",Cases!C432="O",Cases!C432="J",Cases!C432="H"),IF(M432="DA",Accounts!B$4,CONCATENATE(
IF(B432="EB",Accounts!D$4,""
),IF(B432="EL",Accounts!F$4,""
),IF(AND(B432="OA",Cases!B432="3"),Accounts!F$4,""
),IF(AND(B432="OA",Cases!B432="Z"),Accounts!D$4,""
)
)
),IF(OR(Cases!C432="D",Cases!C432="G",Cases!C432="O",Cases!C432="H",Cases!C432="M",AND(Cases!D432="I",Cases!C432="C"),AND(Cases!D432="I",Cases!C432="F")),IF(M432="DA",Accounts!B$3,CONCATENATE(
IF(B432="EB",Accounts!D$3,""
),IF(B432="EL",Accounts!F$3,""
),IF(AND(B432="OA",Cases!B432="3"),Accounts!F$3,""
),IF(AND(B432="OA",Cases!B432="Z"),Accounts!D$3,""
)
)
),IF(M432="DA",Accounts!B$12,CONCATENATE(
IF(B432="EB",Accounts!D$12,""
),IF(B432="EL",Accounts!F$12,""
),IF(AND(B432="OA",Cases!B432="3"),Accounts!F$12,""
),IF(AND(B432="OA",Cases!B432="Z"),Accounts!D$12,""
)
)
)
)
))</f>
        <v>SZIKSZAI TAMARA</v>
      </c>
      <c r="S432" t="str">
        <f>IF(OR(Cases!C432="K",Cases!C432="L"),IF(M432="DA",Accounts!C$1,CONCATENATE(
   IF(B432="EB",Accounts!E$1,""
   ),IF(B432="EL",Accounts!G$1,""
   ),IF(AND(B432="OA",Cases!B432="3"),Accounts!G$1,""
   ),IF(AND(B432="OA",Cases!B432="Z"),Accounts!E$1,""
   )
  )
 ),IF(OR(Cases!C432="B",Cases!C432="I",Cases!C432="O",Cases!C432="J",Cases!C432="H"),IF(M432="DA",Accounts!C$4,CONCATENATE(
   IF(B432="EB",Accounts!E$4,""
   ),IF(B432="EL",Accounts!G$4,""
   ),IF(AND(B432="OA",Cases!B432="3"),Accounts!G$4,""
   ),IF(AND(B432="OA",Cases!B432="Z"),Accounts!E$4,""
   )
  )
 ),IF(OR(Cases!C432="D",Cases!C432="G",Cases!C432="O",Cases!C432="H",Cases!C432="M",AND(Cases!D432="I",Cases!C432="C"),AND(Cases!D432="I",Cases!C432="F")),IF(M432="DA",Accounts!C$3,CONCATENATE(
   IF(B432="EB",Accounts!E$3,""
   ),IF(B432="EL",Accounts!G$3,""
   ),IF(AND(B432="OA",Cases!B432="3"),Accounts!G$3,""
   ),IF(AND(B432="OA",Cases!B432="Z"),Accounts!E$3,""
   )
  )
 ),IF(M432="DA",Accounts!C$12,CONCATENATE(
   IF(B432="EB",Accounts!E$12,""
   ),IF(B432="EL",Accounts!G$12,""
   ),IF(AND(B432="OA",Cases!B432="3"),Accounts!G$12,""
   ),IF(AND(B432="OA",Cases!B432="Z"),Accounts!E$12,""
   )
  )
 )
)
))</f>
        <v>HU20104000237157565454551000</v>
      </c>
      <c r="T432" t="str">
        <f>IF(Cases!F432="SHA","SLEV",IF(Cases!F432="OUR","DEBT",IF(Cases!F432="BEN","CRED","")))</f>
        <v/>
      </c>
      <c r="U432" s="5" t="str">
        <f>IF(Cases!H432="N","Instrukciók","")</f>
        <v/>
      </c>
      <c r="V432" s="5" t="str">
        <f>IF(Cases!E432="I","URGP","")</f>
        <v/>
      </c>
      <c r="W432" t="str">
        <f>Cases!L432</f>
        <v>Közl-06Y  -Forint konverziós-Ebank EBNL referencia-KötelezettSzla FCY-HUF-EQ átutalás-Konverziós-EgyediÁrf/NonSTP-KöltsVis Nincs</v>
      </c>
    </row>
    <row r="433" spans="1:23" x14ac:dyDescent="0.3">
      <c r="A433" t="str">
        <f>CONCATENATE(IF(B433="EB",CONCATENATE(IF(Cases!B433&lt;&gt;"7","EBNG","EBNL"),TEXT(Refszámok!$B$1+ROW()-2,"000000000000")),""),IF(B433="EL",CONCATENATE("E",TEXT(Refszámok!$B$2+ROW()-2,"0000000000"),"00001"),""),IF(B433="OA",CONCATENATE("EBNGOA",TEXT(Refszámok!$B$3+ROW()-2,"0000000000")),""))</f>
        <v>EBNL000000901432</v>
      </c>
      <c r="B433" t="str">
        <f>CONCATENATE(IF(Cases!B433="E","EL",""),IF(Cases!B433="B","EB",""),IF(Cases!B433="Q","EB",""),IF(Cases!B433="7","EB",""),IF(Cases!B433="Z","OA",""),IF(Cases!B433="3","OA",""))</f>
        <v>EB</v>
      </c>
      <c r="C433" t="str">
        <f t="shared" si="30"/>
        <v>EBNL000000901432</v>
      </c>
      <c r="D433" t="str">
        <f>IF(Cases!K433="Y","2018-11-10","")</f>
        <v/>
      </c>
      <c r="E433" s="5" t="str">
        <f>IF(Cases!C433="Q","BANKKÁRTYA ELSZ",IF(OR(Cases!C433="A",Cases!C433="E",Cases!C433="B",Cases!C433="K",Cases!C433="M"),CONCATENATE(IF(B433="EB",Accounts!B$7,""),IF(B433="EL",Accounts!B$8,""),IF(AND(B433="OA",Cases!B433="3"),Accounts!B$8,""),IF(AND(B433="OA",Cases!B433="Z"),Accounts!B$7,"")),CONCATENATE(IF(B433="EB",Accounts!B$9,""),IF(B433="EL",Accounts!B$10,""),IF(AND(B433="OA",Cases!B433="3"),Accounts!B$10,""),IF(AND(B433="OA",Cases!B433="Z"),Accounts!B$9,""))))</f>
        <v>KALOCZKAY JNÉ EUR</v>
      </c>
      <c r="F433" s="5" t="str">
        <f>IF(Cases!C433="Q","0983731042101",IF(OR(Cases!C433="A",Cases!C433="E",Cases!C433="B",Cases!C433="K",Cases!C433="M"),CONCATENATE(IF(B433="EB",Accounts!C$7,""),IF(B433="EL",Accounts!C$8,""),IF(AND(B433="OA",Cases!B433="3"),Accounts!C$8,""),IF(AND(B433="OA",Cases!B433="Z"),Accounts!C$7,"")),CONCATENATE(IF(B433="EB",Accounts!C$9,""),IF(B433="EL",Accounts!C$10,""),IF(AND(B433="OA",Cases!B433="3"),Accounts!C$10,""),IF(AND(B433="OA",Cases!B433="Z"),Accounts!C$9,""))))</f>
        <v>0002G94287102</v>
      </c>
      <c r="G433" t="s">
        <v>17</v>
      </c>
      <c r="H433" s="5" t="str">
        <f t="shared" si="31"/>
        <v>KALOCZKAY JNÉ EUR</v>
      </c>
      <c r="I433" t="s">
        <v>18</v>
      </c>
      <c r="J433" t="str">
        <f t="shared" si="32"/>
        <v>EBNL000000901432</v>
      </c>
      <c r="K433" t="str">
        <f t="shared" si="33"/>
        <v>EBNL000000901432</v>
      </c>
      <c r="L433" s="2" t="s">
        <v>22</v>
      </c>
      <c r="M433" s="2" t="str">
        <f>IF(OR(Cases!C433="A",Cases!C433="C",Cases!C433="G",Cases!C433="J",Cases!C433="O"),"DV","DA")</f>
        <v>DV</v>
      </c>
      <c r="N433" t="s">
        <v>1207</v>
      </c>
      <c r="O433" t="str">
        <f>IF(OR(Cases!C433="A",Cases!C433="B",Cases!C433="C",Cases!C433="E",Cases!C433="F",Cases!C433="I",Cases!C433="J",Cases!C433="K",Cases!C433="L",Cases!C433="Q"),"EUR","HUF")</f>
        <v>HUF</v>
      </c>
      <c r="P433" s="5" t="str">
        <f t="shared" si="34"/>
        <v>2</v>
      </c>
      <c r="Q433" t="str">
        <f>IF(Cases!I433="Y","INTC","")</f>
        <v/>
      </c>
      <c r="R433" t="str">
        <f>IF(OR(Cases!C433="K",Cases!C433="L"),IF(M433="DA",Accounts!B$1,CONCATENATE(
IF(B433="EB",Accounts!D$1,""
),IF(B433="EL",Accounts!F$1,""
),IF(AND(B433="OA",Cases!B433="3"),Accounts!F$1,""
),IF(AND(B433="OA",Cases!B433="Z"),Accounts!D$1,""
)
)
),IF(OR(Cases!C433="B",Cases!C433="I",Cases!C433="O",Cases!C433="J",Cases!C433="H"),IF(M433="DA",Accounts!B$4,CONCATENATE(
IF(B433="EB",Accounts!D$4,""
),IF(B433="EL",Accounts!F$4,""
),IF(AND(B433="OA",Cases!B433="3"),Accounts!F$4,""
),IF(AND(B433="OA",Cases!B433="Z"),Accounts!D$4,""
)
)
),IF(OR(Cases!C433="D",Cases!C433="G",Cases!C433="O",Cases!C433="H",Cases!C433="M",AND(Cases!D433="I",Cases!C433="C"),AND(Cases!D433="I",Cases!C433="F")),IF(M433="DA",Accounts!B$3,CONCATENATE(
IF(B433="EB",Accounts!D$3,""
),IF(B433="EL",Accounts!F$3,""
),IF(AND(B433="OA",Cases!B433="3"),Accounts!F$3,""
),IF(AND(B433="OA",Cases!B433="Z"),Accounts!D$3,""
)
)
),IF(M433="DA",Accounts!B$12,CONCATENATE(
IF(B433="EB",Accounts!D$12,""
),IF(B433="EL",Accounts!F$12,""
),IF(AND(B433="OA",Cases!B433="3"),Accounts!F$12,""
),IF(AND(B433="OA",Cases!B433="Z"),Accounts!D$12,""
)
)
)
)
))</f>
        <v>KALOCZKAY JNÉ</v>
      </c>
      <c r="S433" t="str">
        <f>IF(OR(Cases!C433="K",Cases!C433="L"),IF(M433="DA",Accounts!C$1,CONCATENATE(
   IF(B433="EB",Accounts!E$1,""
   ),IF(B433="EL",Accounts!G$1,""
   ),IF(AND(B433="OA",Cases!B433="3"),Accounts!G$1,""
   ),IF(AND(B433="OA",Cases!B433="Z"),Accounts!E$1,""
   )
  )
 ),IF(OR(Cases!C433="B",Cases!C433="I",Cases!C433="O",Cases!C433="J",Cases!C433="H"),IF(M433="DA",Accounts!C$4,CONCATENATE(
   IF(B433="EB",Accounts!E$4,""
   ),IF(B433="EL",Accounts!G$4,""
   ),IF(AND(B433="OA",Cases!B433="3"),Accounts!G$4,""
   ),IF(AND(B433="OA",Cases!B433="Z"),Accounts!E$4,""
   )
  )
 ),IF(OR(Cases!C433="D",Cases!C433="G",Cases!C433="O",Cases!C433="H",Cases!C433="M",AND(Cases!D433="I",Cases!C433="C"),AND(Cases!D433="I",Cases!C433="F")),IF(M433="DA",Accounts!C$3,CONCATENATE(
   IF(B433="EB",Accounts!E$3,""
   ),IF(B433="EL",Accounts!G$3,""
   ),IF(AND(B433="OA",Cases!B433="3"),Accounts!G$3,""
   ),IF(AND(B433="OA",Cases!B433="Z"),Accounts!E$3,""
   )
  )
 ),IF(M433="DA",Accounts!C$12,CONCATENATE(
   IF(B433="EB",Accounts!E$12,""
   ),IF(B433="EL",Accounts!G$12,""
   ),IF(AND(B433="OA",Cases!B433="3"),Accounts!G$12,""
   ),IF(AND(B433="OA",Cases!B433="Z"),Accounts!E$12,""
   )
  )
 )
)
))</f>
        <v>HU72104000237157525056551015</v>
      </c>
      <c r="T433" t="str">
        <f>IF(Cases!F433="SHA","SLEV",IF(Cases!F433="OUR","DEBT",IF(Cases!F433="BEN","CRED","")))</f>
        <v/>
      </c>
      <c r="U433" s="5" t="str">
        <f>IF(Cases!H433="N","Instrukciók","")</f>
        <v/>
      </c>
      <c r="V433" s="5" t="str">
        <f>IF(Cases!E433="I","URGP","")</f>
        <v>URGP</v>
      </c>
      <c r="W433" t="str">
        <f>Cases!L433</f>
        <v>Közl-07N  -Forint konverziós-Ebank EBNL referencia-KötelezettSzla FCY-HUF-EQ átvezetés-Konverziós-Sürgős/AzonKonv-EgyediÁrf/NonSTP-KöltsVis Nincs</v>
      </c>
    </row>
    <row r="434" spans="1:23" x14ac:dyDescent="0.3">
      <c r="A434" t="str">
        <f>CONCATENATE(IF(B434="EB",CONCATENATE(IF(Cases!B434&lt;&gt;"7","EBNG","EBNL"),TEXT(Refszámok!$B$1+ROW()-2,"000000000000")),""),IF(B434="EL",CONCATENATE("E",TEXT(Refszámok!$B$2+ROW()-2,"0000000000"),"00001"),""),IF(B434="OA",CONCATENATE("EBNGOA",TEXT(Refszámok!$B$3+ROW()-2,"0000000000")),""))</f>
        <v>EBNL000000901433</v>
      </c>
      <c r="B434" t="str">
        <f>CONCATENATE(IF(Cases!B434="E","EL",""),IF(Cases!B434="B","EB",""),IF(Cases!B434="Q","EB",""),IF(Cases!B434="7","EB",""),IF(Cases!B434="Z","OA",""),IF(Cases!B434="3","OA",""))</f>
        <v>EB</v>
      </c>
      <c r="C434" t="str">
        <f t="shared" si="30"/>
        <v>EBNL000000901433</v>
      </c>
      <c r="D434" t="str">
        <f>IF(Cases!K434="Y","2018-11-10","")</f>
        <v/>
      </c>
      <c r="E434" s="5" t="str">
        <f>IF(Cases!C434="Q","BANKKÁRTYA ELSZ",IF(OR(Cases!C434="A",Cases!C434="E",Cases!C434="B",Cases!C434="K",Cases!C434="M"),CONCATENATE(IF(B434="EB",Accounts!B$7,""),IF(B434="EL",Accounts!B$8,""),IF(AND(B434="OA",Cases!B434="3"),Accounts!B$8,""),IF(AND(B434="OA",Cases!B434="Z"),Accounts!B$7,"")),CONCATENATE(IF(B434="EB",Accounts!B$9,""),IF(B434="EL",Accounts!B$10,""),IF(AND(B434="OA",Cases!B434="3"),Accounts!B$10,""),IF(AND(B434="OA",Cases!B434="Z"),Accounts!B$9,""))))</f>
        <v>KALOCZKAY JNÉ EUR</v>
      </c>
      <c r="F434" s="5" t="str">
        <f>IF(Cases!C434="Q","0983731042101",IF(OR(Cases!C434="A",Cases!C434="E",Cases!C434="B",Cases!C434="K",Cases!C434="M"),CONCATENATE(IF(B434="EB",Accounts!C$7,""),IF(B434="EL",Accounts!C$8,""),IF(AND(B434="OA",Cases!B434="3"),Accounts!C$8,""),IF(AND(B434="OA",Cases!B434="Z"),Accounts!C$7,"")),CONCATENATE(IF(B434="EB",Accounts!C$9,""),IF(B434="EL",Accounts!C$10,""),IF(AND(B434="OA",Cases!B434="3"),Accounts!C$10,""),IF(AND(B434="OA",Cases!B434="Z"),Accounts!C$9,""))))</f>
        <v>0002G94287102</v>
      </c>
      <c r="G434" t="s">
        <v>17</v>
      </c>
      <c r="H434" s="5" t="str">
        <f t="shared" si="31"/>
        <v>KALOCZKAY JNÉ EUR</v>
      </c>
      <c r="I434" t="s">
        <v>18</v>
      </c>
      <c r="J434" t="str">
        <f t="shared" si="32"/>
        <v>EBNL000000901433</v>
      </c>
      <c r="K434" t="str">
        <f t="shared" si="33"/>
        <v>EBNL000000901433</v>
      </c>
      <c r="L434" s="2" t="s">
        <v>22</v>
      </c>
      <c r="M434" s="2" t="str">
        <f>IF(OR(Cases!C434="A",Cases!C434="C",Cases!C434="G",Cases!C434="J",Cases!C434="O"),"DV","DA")</f>
        <v>DV</v>
      </c>
      <c r="N434" t="s">
        <v>1207</v>
      </c>
      <c r="O434" t="str">
        <f>IF(OR(Cases!C434="A",Cases!C434="B",Cases!C434="C",Cases!C434="E",Cases!C434="F",Cases!C434="I",Cases!C434="J",Cases!C434="K",Cases!C434="L",Cases!C434="Q"),"EUR","HUF")</f>
        <v>HUF</v>
      </c>
      <c r="P434" s="5" t="str">
        <f t="shared" si="34"/>
        <v>2</v>
      </c>
      <c r="Q434" t="str">
        <f>IF(Cases!I434="Y","INTC","")</f>
        <v/>
      </c>
      <c r="R434" t="str">
        <f>IF(OR(Cases!C434="K",Cases!C434="L"),IF(M434="DA",Accounts!B$1,CONCATENATE(
IF(B434="EB",Accounts!D$1,""
),IF(B434="EL",Accounts!F$1,""
),IF(AND(B434="OA",Cases!B434="3"),Accounts!F$1,""
),IF(AND(B434="OA",Cases!B434="Z"),Accounts!D$1,""
)
)
),IF(OR(Cases!C434="B",Cases!C434="I",Cases!C434="O",Cases!C434="J",Cases!C434="H"),IF(M434="DA",Accounts!B$4,CONCATENATE(
IF(B434="EB",Accounts!D$4,""
),IF(B434="EL",Accounts!F$4,""
),IF(AND(B434="OA",Cases!B434="3"),Accounts!F$4,""
),IF(AND(B434="OA",Cases!B434="Z"),Accounts!D$4,""
)
)
),IF(OR(Cases!C434="D",Cases!C434="G",Cases!C434="O",Cases!C434="H",Cases!C434="M",AND(Cases!D434="I",Cases!C434="C"),AND(Cases!D434="I",Cases!C434="F")),IF(M434="DA",Accounts!B$3,CONCATENATE(
IF(B434="EB",Accounts!D$3,""
),IF(B434="EL",Accounts!F$3,""
),IF(AND(B434="OA",Cases!B434="3"),Accounts!F$3,""
),IF(AND(B434="OA",Cases!B434="Z"),Accounts!D$3,""
)
)
),IF(M434="DA",Accounts!B$12,CONCATENATE(
IF(B434="EB",Accounts!D$12,""
),IF(B434="EL",Accounts!F$12,""
),IF(AND(B434="OA",Cases!B434="3"),Accounts!F$12,""
),IF(AND(B434="OA",Cases!B434="Z"),Accounts!D$12,""
)
)
)
)
))</f>
        <v>KALOCZKAY JNÉ</v>
      </c>
      <c r="S434" t="str">
        <f>IF(OR(Cases!C434="K",Cases!C434="L"),IF(M434="DA",Accounts!C$1,CONCATENATE(
   IF(B434="EB",Accounts!E$1,""
   ),IF(B434="EL",Accounts!G$1,""
   ),IF(AND(B434="OA",Cases!B434="3"),Accounts!G$1,""
   ),IF(AND(B434="OA",Cases!B434="Z"),Accounts!E$1,""
   )
  )
 ),IF(OR(Cases!C434="B",Cases!C434="I",Cases!C434="O",Cases!C434="J",Cases!C434="H"),IF(M434="DA",Accounts!C$4,CONCATENATE(
   IF(B434="EB",Accounts!E$4,""
   ),IF(B434="EL",Accounts!G$4,""
   ),IF(AND(B434="OA",Cases!B434="3"),Accounts!G$4,""
   ),IF(AND(B434="OA",Cases!B434="Z"),Accounts!E$4,""
   )
  )
 ),IF(OR(Cases!C434="D",Cases!C434="G",Cases!C434="O",Cases!C434="H",Cases!C434="M",AND(Cases!D434="I",Cases!C434="C"),AND(Cases!D434="I",Cases!C434="F")),IF(M434="DA",Accounts!C$3,CONCATENATE(
   IF(B434="EB",Accounts!E$3,""
   ),IF(B434="EL",Accounts!G$3,""
   ),IF(AND(B434="OA",Cases!B434="3"),Accounts!G$3,""
   ),IF(AND(B434="OA",Cases!B434="Z"),Accounts!E$3,""
   )
  )
 ),IF(M434="DA",Accounts!C$12,CONCATENATE(
   IF(B434="EB",Accounts!E$12,""
   ),IF(B434="EL",Accounts!G$12,""
   ),IF(AND(B434="OA",Cases!B434="3"),Accounts!G$12,""
   ),IF(AND(B434="OA",Cases!B434="Z"),Accounts!E$12,""
   )
  )
 )
)
))</f>
        <v>HU72104000237157525056551015</v>
      </c>
      <c r="T434" t="str">
        <f>IF(Cases!F434="SHA","SLEV",IF(Cases!F434="OUR","DEBT",IF(Cases!F434="BEN","CRED","")))</f>
        <v/>
      </c>
      <c r="U434" s="5" t="str">
        <f>IF(Cases!H434="N","Instrukciók","")</f>
        <v/>
      </c>
      <c r="V434" s="5" t="str">
        <f>IF(Cases!E434="I","URGP","")</f>
        <v/>
      </c>
      <c r="W434" t="str">
        <f>Cases!L434</f>
        <v>Közl-07N  -Forint konverziós-Ebank EBNL referencia-KötelezettSzla FCY-HUF-EQ átvezetés-Konverziós-EgyediÁrf/NonSTP-KöltsVis Nincs</v>
      </c>
    </row>
    <row r="435" spans="1:23" x14ac:dyDescent="0.3">
      <c r="A435" t="str">
        <f>CONCATENATE(IF(B435="EB",CONCATENATE(IF(Cases!B435&lt;&gt;"7","EBNG","EBNL"),TEXT(Refszámok!$B$1+ROW()-2,"000000000000")),""),IF(B435="EL",CONCATENATE("E",TEXT(Refszámok!$B$2+ROW()-2,"0000000000"),"00001"),""),IF(B435="OA",CONCATENATE("EBNGOA",TEXT(Refszámok!$B$3+ROW()-2,"0000000000")),""))</f>
        <v>EBNL000000901434</v>
      </c>
      <c r="B435" t="str">
        <f>CONCATENATE(IF(Cases!B435="E","EL",""),IF(Cases!B435="B","EB",""),IF(Cases!B435="Q","EB",""),IF(Cases!B435="7","EB",""),IF(Cases!B435="Z","OA",""),IF(Cases!B435="3","OA",""))</f>
        <v>EB</v>
      </c>
      <c r="C435" t="str">
        <f t="shared" si="30"/>
        <v>EBNL000000901434</v>
      </c>
      <c r="D435" t="str">
        <f>IF(Cases!K435="Y","2018-11-10","")</f>
        <v/>
      </c>
      <c r="E435" s="5" t="str">
        <f>IF(Cases!C435="Q","BANKKÁRTYA ELSZ",IF(OR(Cases!C435="A",Cases!C435="E",Cases!C435="B",Cases!C435="K",Cases!C435="M"),CONCATENATE(IF(B435="EB",Accounts!B$7,""),IF(B435="EL",Accounts!B$8,""),IF(AND(B435="OA",Cases!B435="3"),Accounts!B$8,""),IF(AND(B435="OA",Cases!B435="Z"),Accounts!B$7,"")),CONCATENATE(IF(B435="EB",Accounts!B$9,""),IF(B435="EL",Accounts!B$10,""),IF(AND(B435="OA",Cases!B435="3"),Accounts!B$10,""),IF(AND(B435="OA",Cases!B435="Z"),Accounts!B$9,""))))</f>
        <v>KALOCZKAY JNÉ EUR</v>
      </c>
      <c r="F435" s="5" t="str">
        <f>IF(Cases!C435="Q","0983731042101",IF(OR(Cases!C435="A",Cases!C435="E",Cases!C435="B",Cases!C435="K",Cases!C435="M"),CONCATENATE(IF(B435="EB",Accounts!C$7,""),IF(B435="EL",Accounts!C$8,""),IF(AND(B435="OA",Cases!B435="3"),Accounts!C$8,""),IF(AND(B435="OA",Cases!B435="Z"),Accounts!C$7,"")),CONCATENATE(IF(B435="EB",Accounts!C$9,""),IF(B435="EL",Accounts!C$10,""),IF(AND(B435="OA",Cases!B435="3"),Accounts!C$10,""),IF(AND(B435="OA",Cases!B435="Z"),Accounts!C$9,""))))</f>
        <v>0002G94287102</v>
      </c>
      <c r="G435" t="s">
        <v>17</v>
      </c>
      <c r="H435" s="5" t="str">
        <f t="shared" si="31"/>
        <v>KALOCZKAY JNÉ EUR</v>
      </c>
      <c r="I435" t="s">
        <v>18</v>
      </c>
      <c r="J435" t="str">
        <f t="shared" si="32"/>
        <v>EBNL000000901434</v>
      </c>
      <c r="K435" t="str">
        <f t="shared" si="33"/>
        <v>EBNL000000901434</v>
      </c>
      <c r="L435" s="2" t="s">
        <v>22</v>
      </c>
      <c r="M435" s="2" t="str">
        <f>IF(OR(Cases!C435="A",Cases!C435="C",Cases!C435="G",Cases!C435="J",Cases!C435="O"),"DV","DA")</f>
        <v>DV</v>
      </c>
      <c r="N435" t="s">
        <v>1207</v>
      </c>
      <c r="O435" t="str">
        <f>IF(OR(Cases!C435="A",Cases!C435="B",Cases!C435="C",Cases!C435="E",Cases!C435="F",Cases!C435="I",Cases!C435="J",Cases!C435="K",Cases!C435="L",Cases!C435="Q"),"EUR","HUF")</f>
        <v>EUR</v>
      </c>
      <c r="P435" s="5" t="str">
        <f t="shared" si="34"/>
        <v>1.3</v>
      </c>
      <c r="Q435" t="str">
        <f>IF(Cases!I435="Y","INTC","")</f>
        <v/>
      </c>
      <c r="R435" t="str">
        <f>IF(OR(Cases!C435="K",Cases!C435="L"),IF(M435="DA",Accounts!B$1,CONCATENATE(
IF(B435="EB",Accounts!D$1,""
),IF(B435="EL",Accounts!F$1,""
),IF(AND(B435="OA",Cases!B435="3"),Accounts!F$1,""
),IF(AND(B435="OA",Cases!B435="Z"),Accounts!D$1,""
)
)
),IF(OR(Cases!C435="B",Cases!C435="I",Cases!C435="O",Cases!C435="J",Cases!C435="H"),IF(M435="DA",Accounts!B$4,CONCATENATE(
IF(B435="EB",Accounts!D$4,""
),IF(B435="EL",Accounts!F$4,""
),IF(AND(B435="OA",Cases!B435="3"),Accounts!F$4,""
),IF(AND(B435="OA",Cases!B435="Z"),Accounts!D$4,""
)
)
),IF(OR(Cases!C435="D",Cases!C435="G",Cases!C435="O",Cases!C435="H",Cases!C435="M",AND(Cases!D435="I",Cases!C435="C"),AND(Cases!D435="I",Cases!C435="F")),IF(M435="DA",Accounts!B$3,CONCATENATE(
IF(B435="EB",Accounts!D$3,""
),IF(B435="EL",Accounts!F$3,""
),IF(AND(B435="OA",Cases!B435="3"),Accounts!F$3,""
),IF(AND(B435="OA",Cases!B435="Z"),Accounts!D$3,""
)
)
),IF(M435="DA",Accounts!B$12,CONCATENATE(
IF(B435="EB",Accounts!D$12,""
),IF(B435="EL",Accounts!F$12,""
),IF(AND(B435="OA",Cases!B435="3"),Accounts!F$12,""
),IF(AND(B435="OA",Cases!B435="Z"),Accounts!D$12,""
)
)
)
)
))</f>
        <v>KALOCZKAY JNÉ</v>
      </c>
      <c r="S435" t="str">
        <f>IF(OR(Cases!C435="K",Cases!C435="L"),IF(M435="DA",Accounts!C$1,CONCATENATE(
   IF(B435="EB",Accounts!E$1,""
   ),IF(B435="EL",Accounts!G$1,""
   ),IF(AND(B435="OA",Cases!B435="3"),Accounts!G$1,""
   ),IF(AND(B435="OA",Cases!B435="Z"),Accounts!E$1,""
   )
  )
 ),IF(OR(Cases!C435="B",Cases!C435="I",Cases!C435="O",Cases!C435="J",Cases!C435="H"),IF(M435="DA",Accounts!C$4,CONCATENATE(
   IF(B435="EB",Accounts!E$4,""
   ),IF(B435="EL",Accounts!G$4,""
   ),IF(AND(B435="OA",Cases!B435="3"),Accounts!G$4,""
   ),IF(AND(B435="OA",Cases!B435="Z"),Accounts!E$4,""
   )
  )
 ),IF(OR(Cases!C435="D",Cases!C435="G",Cases!C435="O",Cases!C435="H",Cases!C435="M",AND(Cases!D435="I",Cases!C435="C"),AND(Cases!D435="I",Cases!C435="F")),IF(M435="DA",Accounts!C$3,CONCATENATE(
   IF(B435="EB",Accounts!E$3,""
   ),IF(B435="EL",Accounts!G$3,""
   ),IF(AND(B435="OA",Cases!B435="3"),Accounts!G$3,""
   ),IF(AND(B435="OA",Cases!B435="Z"),Accounts!E$3,""
   )
  )
 ),IF(M435="DA",Accounts!C$12,CONCATENATE(
   IF(B435="EB",Accounts!E$12,""
   ),IF(B435="EL",Accounts!G$12,""
   ),IF(AND(B435="OA",Cases!B435="3"),Accounts!G$12,""
   ),IF(AND(B435="OA",Cases!B435="Z"),Accounts!E$12,""
   )
  )
 )
)
))</f>
        <v>HU72104000237157525056551015</v>
      </c>
      <c r="T435" t="str">
        <f>IF(Cases!F435="SHA","SLEV",IF(Cases!F435="OUR","DEBT",IF(Cases!F435="BEN","CRED","")))</f>
        <v/>
      </c>
      <c r="U435" s="5" t="str">
        <f>IF(Cases!H435="N","Instrukciók","")</f>
        <v/>
      </c>
      <c r="V435" s="5" t="str">
        <f>IF(Cases!E435="I","URGP","")</f>
        <v>URGP</v>
      </c>
      <c r="W435" t="str">
        <f>Cases!L435</f>
        <v>Közl-14M  -Ebank EBNL referencia-KötelezettSzla FCY-FCY-EQ átvezetés-Konverziós-Sürgős/AzonKonv-EgyediÁrf/NonSTP-KöltsVis Nincs</v>
      </c>
    </row>
    <row r="436" spans="1:23" x14ac:dyDescent="0.3">
      <c r="A436" t="str">
        <f>CONCATENATE(IF(B436="EB",CONCATENATE(IF(Cases!B436&lt;&gt;"7","EBNG","EBNL"),TEXT(Refszámok!$B$1+ROW()-2,"000000000000")),""),IF(B436="EL",CONCATENATE("E",TEXT(Refszámok!$B$2+ROW()-2,"0000000000"),"00001"),""),IF(B436="OA",CONCATENATE("EBNGOA",TEXT(Refszámok!$B$3+ROW()-2,"0000000000")),""))</f>
        <v>EBNL000000901435</v>
      </c>
      <c r="B436" t="str">
        <f>CONCATENATE(IF(Cases!B436="E","EL",""),IF(Cases!B436="B","EB",""),IF(Cases!B436="Q","EB",""),IF(Cases!B436="7","EB",""),IF(Cases!B436="Z","OA",""),IF(Cases!B436="3","OA",""))</f>
        <v>EB</v>
      </c>
      <c r="C436" t="str">
        <f t="shared" si="30"/>
        <v>EBNL000000901435</v>
      </c>
      <c r="D436" t="str">
        <f>IF(Cases!K436="Y","2018-11-10","")</f>
        <v/>
      </c>
      <c r="E436" s="5" t="str">
        <f>IF(Cases!C436="Q","BANKKÁRTYA ELSZ",IF(OR(Cases!C436="A",Cases!C436="E",Cases!C436="B",Cases!C436="K",Cases!C436="M"),CONCATENATE(IF(B436="EB",Accounts!B$7,""),IF(B436="EL",Accounts!B$8,""),IF(AND(B436="OA",Cases!B436="3"),Accounts!B$8,""),IF(AND(B436="OA",Cases!B436="Z"),Accounts!B$7,"")),CONCATENATE(IF(B436="EB",Accounts!B$9,""),IF(B436="EL",Accounts!B$10,""),IF(AND(B436="OA",Cases!B436="3"),Accounts!B$10,""),IF(AND(B436="OA",Cases!B436="Z"),Accounts!B$9,""))))</f>
        <v>KALOCZKAY JNÉ EUR</v>
      </c>
      <c r="F436" s="5" t="str">
        <f>IF(Cases!C436="Q","0983731042101",IF(OR(Cases!C436="A",Cases!C436="E",Cases!C436="B",Cases!C436="K",Cases!C436="M"),CONCATENATE(IF(B436="EB",Accounts!C$7,""),IF(B436="EL",Accounts!C$8,""),IF(AND(B436="OA",Cases!B436="3"),Accounts!C$8,""),IF(AND(B436="OA",Cases!B436="Z"),Accounts!C$7,"")),CONCATENATE(IF(B436="EB",Accounts!C$9,""),IF(B436="EL",Accounts!C$10,""),IF(AND(B436="OA",Cases!B436="3"),Accounts!C$10,""),IF(AND(B436="OA",Cases!B436="Z"),Accounts!C$9,""))))</f>
        <v>0002G94287102</v>
      </c>
      <c r="G436" t="s">
        <v>17</v>
      </c>
      <c r="H436" s="5" t="str">
        <f t="shared" si="31"/>
        <v>KALOCZKAY JNÉ EUR</v>
      </c>
      <c r="I436" t="s">
        <v>18</v>
      </c>
      <c r="J436" t="str">
        <f t="shared" si="32"/>
        <v>EBNL000000901435</v>
      </c>
      <c r="K436" t="str">
        <f t="shared" si="33"/>
        <v>EBNL000000901435</v>
      </c>
      <c r="L436" s="2" t="s">
        <v>22</v>
      </c>
      <c r="M436" s="2" t="str">
        <f>IF(OR(Cases!C436="A",Cases!C436="C",Cases!C436="G",Cases!C436="J",Cases!C436="O"),"DV","DA")</f>
        <v>DV</v>
      </c>
      <c r="N436" t="s">
        <v>1207</v>
      </c>
      <c r="O436" t="str">
        <f>IF(OR(Cases!C436="A",Cases!C436="B",Cases!C436="C",Cases!C436="E",Cases!C436="F",Cases!C436="I",Cases!C436="J",Cases!C436="K",Cases!C436="L",Cases!C436="Q"),"EUR","HUF")</f>
        <v>EUR</v>
      </c>
      <c r="P436" s="5" t="str">
        <f t="shared" si="34"/>
        <v>1.3</v>
      </c>
      <c r="Q436" t="str">
        <f>IF(Cases!I436="Y","INTC","")</f>
        <v/>
      </c>
      <c r="R436" t="str">
        <f>IF(OR(Cases!C436="K",Cases!C436="L"),IF(M436="DA",Accounts!B$1,CONCATENATE(
IF(B436="EB",Accounts!D$1,""
),IF(B436="EL",Accounts!F$1,""
),IF(AND(B436="OA",Cases!B436="3"),Accounts!F$1,""
),IF(AND(B436="OA",Cases!B436="Z"),Accounts!D$1,""
)
)
),IF(OR(Cases!C436="B",Cases!C436="I",Cases!C436="O",Cases!C436="J",Cases!C436="H"),IF(M436="DA",Accounts!B$4,CONCATENATE(
IF(B436="EB",Accounts!D$4,""
),IF(B436="EL",Accounts!F$4,""
),IF(AND(B436="OA",Cases!B436="3"),Accounts!F$4,""
),IF(AND(B436="OA",Cases!B436="Z"),Accounts!D$4,""
)
)
),IF(OR(Cases!C436="D",Cases!C436="G",Cases!C436="O",Cases!C436="H",Cases!C436="M",AND(Cases!D436="I",Cases!C436="C"),AND(Cases!D436="I",Cases!C436="F")),IF(M436="DA",Accounts!B$3,CONCATENATE(
IF(B436="EB",Accounts!D$3,""
),IF(B436="EL",Accounts!F$3,""
),IF(AND(B436="OA",Cases!B436="3"),Accounts!F$3,""
),IF(AND(B436="OA",Cases!B436="Z"),Accounts!D$3,""
)
)
),IF(M436="DA",Accounts!B$12,CONCATENATE(
IF(B436="EB",Accounts!D$12,""
),IF(B436="EL",Accounts!F$12,""
),IF(AND(B436="OA",Cases!B436="3"),Accounts!F$12,""
),IF(AND(B436="OA",Cases!B436="Z"),Accounts!D$12,""
)
)
)
)
))</f>
        <v>KALOCZKAY JNÉ</v>
      </c>
      <c r="S436" t="str">
        <f>IF(OR(Cases!C436="K",Cases!C436="L"),IF(M436="DA",Accounts!C$1,CONCATENATE(
   IF(B436="EB",Accounts!E$1,""
   ),IF(B436="EL",Accounts!G$1,""
   ),IF(AND(B436="OA",Cases!B436="3"),Accounts!G$1,""
   ),IF(AND(B436="OA",Cases!B436="Z"),Accounts!E$1,""
   )
  )
 ),IF(OR(Cases!C436="B",Cases!C436="I",Cases!C436="O",Cases!C436="J",Cases!C436="H"),IF(M436="DA",Accounts!C$4,CONCATENATE(
   IF(B436="EB",Accounts!E$4,""
   ),IF(B436="EL",Accounts!G$4,""
   ),IF(AND(B436="OA",Cases!B436="3"),Accounts!G$4,""
   ),IF(AND(B436="OA",Cases!B436="Z"),Accounts!E$4,""
   )
  )
 ),IF(OR(Cases!C436="D",Cases!C436="G",Cases!C436="O",Cases!C436="H",Cases!C436="M",AND(Cases!D436="I",Cases!C436="C"),AND(Cases!D436="I",Cases!C436="F")),IF(M436="DA",Accounts!C$3,CONCATENATE(
   IF(B436="EB",Accounts!E$3,""
   ),IF(B436="EL",Accounts!G$3,""
   ),IF(AND(B436="OA",Cases!B436="3"),Accounts!G$3,""
   ),IF(AND(B436="OA",Cases!B436="Z"),Accounts!E$3,""
   )
  )
 ),IF(M436="DA",Accounts!C$12,CONCATENATE(
   IF(B436="EB",Accounts!E$12,""
   ),IF(B436="EL",Accounts!G$12,""
   ),IF(AND(B436="OA",Cases!B436="3"),Accounts!G$12,""
   ),IF(AND(B436="OA",Cases!B436="Z"),Accounts!E$12,""
   )
  )
 )
)
))</f>
        <v>HU72104000237157525056551015</v>
      </c>
      <c r="T436" t="str">
        <f>IF(Cases!F436="SHA","SLEV",IF(Cases!F436="OUR","DEBT",IF(Cases!F436="BEN","CRED","")))</f>
        <v/>
      </c>
      <c r="U436" s="5" t="str">
        <f>IF(Cases!H436="N","Instrukciók","")</f>
        <v/>
      </c>
      <c r="V436" s="5" t="str">
        <f>IF(Cases!E436="I","URGP","")</f>
        <v/>
      </c>
      <c r="W436" t="str">
        <f>Cases!L436</f>
        <v>Közl-14M  -Ebank EBNL referencia-KötelezettSzla FCY-FCY-EQ átvezetés-Konverziós-EgyediÁrf/NonSTP-KöltsVis Nincs</v>
      </c>
    </row>
    <row r="437" spans="1:23" x14ac:dyDescent="0.3">
      <c r="A437" t="str">
        <f>CONCATENATE(IF(B437="EB",CONCATENATE(IF(Cases!B437&lt;&gt;"7","EBNG","EBNL"),TEXT(Refszámok!$B$1+ROW()-2,"000000000000")),""),IF(B437="EL",CONCATENATE("E",TEXT(Refszámok!$B$2+ROW()-2,"0000000000"),"00001"),""),IF(B437="OA",CONCATENATE("EBNGOA",TEXT(Refszámok!$B$3+ROW()-2,"0000000000")),""))</f>
        <v>EBNL000000901436</v>
      </c>
      <c r="B437" t="str">
        <f>CONCATENATE(IF(Cases!B437="E","EL",""),IF(Cases!B437="B","EB",""),IF(Cases!B437="Q","EB",""),IF(Cases!B437="7","EB",""),IF(Cases!B437="Z","OA",""),IF(Cases!B437="3","OA",""))</f>
        <v>EB</v>
      </c>
      <c r="C437" t="str">
        <f t="shared" si="30"/>
        <v>EBNL000000901436</v>
      </c>
      <c r="D437" t="str">
        <f>IF(Cases!K437="Y","2018-11-10","")</f>
        <v/>
      </c>
      <c r="E437" s="5" t="str">
        <f>IF(Cases!C437="Q","BANKKÁRTYA ELSZ",IF(OR(Cases!C437="A",Cases!C437="E",Cases!C437="B",Cases!C437="K",Cases!C437="M"),CONCATENATE(IF(B437="EB",Accounts!B$7,""),IF(B437="EL",Accounts!B$8,""),IF(AND(B437="OA",Cases!B437="3"),Accounts!B$8,""),IF(AND(B437="OA",Cases!B437="Z"),Accounts!B$7,"")),CONCATENATE(IF(B437="EB",Accounts!B$9,""),IF(B437="EL",Accounts!B$10,""),IF(AND(B437="OA",Cases!B437="3"),Accounts!B$10,""),IF(AND(B437="OA",Cases!B437="Z"),Accounts!B$9,""))))</f>
        <v>KALOCZKAY JNÉ EUR</v>
      </c>
      <c r="F437" s="5" t="str">
        <f>IF(Cases!C437="Q","0983731042101",IF(OR(Cases!C437="A",Cases!C437="E",Cases!C437="B",Cases!C437="K",Cases!C437="M"),CONCATENATE(IF(B437="EB",Accounts!C$7,""),IF(B437="EL",Accounts!C$8,""),IF(AND(B437="OA",Cases!B437="3"),Accounts!C$8,""),IF(AND(B437="OA",Cases!B437="Z"),Accounts!C$7,"")),CONCATENATE(IF(B437="EB",Accounts!C$9,""),IF(B437="EL",Accounts!C$10,""),IF(AND(B437="OA",Cases!B437="3"),Accounts!C$10,""),IF(AND(B437="OA",Cases!B437="Z"),Accounts!C$9,""))))</f>
        <v>0002G94287102</v>
      </c>
      <c r="G437" t="s">
        <v>17</v>
      </c>
      <c r="H437" s="5" t="str">
        <f t="shared" si="31"/>
        <v>KALOCZKAY JNÉ EUR</v>
      </c>
      <c r="I437" t="s">
        <v>18</v>
      </c>
      <c r="J437" t="str">
        <f t="shared" si="32"/>
        <v>EBNL000000901436</v>
      </c>
      <c r="K437" t="str">
        <f t="shared" si="33"/>
        <v>EBNL000000901436</v>
      </c>
      <c r="L437" s="2" t="s">
        <v>22</v>
      </c>
      <c r="M437" s="2" t="str">
        <f>IF(OR(Cases!C437="A",Cases!C437="C",Cases!C437="G",Cases!C437="J",Cases!C437="O"),"DV","DA")</f>
        <v>DA</v>
      </c>
      <c r="N437" t="s">
        <v>1207</v>
      </c>
      <c r="O437" t="str">
        <f>IF(OR(Cases!C437="A",Cases!C437="B",Cases!C437="C",Cases!C437="E",Cases!C437="F",Cases!C437="I",Cases!C437="J",Cases!C437="K",Cases!C437="L",Cases!C437="Q"),"EUR","HUF")</f>
        <v>EUR</v>
      </c>
      <c r="P437" s="5" t="str">
        <f t="shared" si="34"/>
        <v>1.3</v>
      </c>
      <c r="Q437" t="str">
        <f>IF(Cases!I437="Y","INTC","")</f>
        <v/>
      </c>
      <c r="R437" t="str">
        <f>IF(OR(Cases!C437="K",Cases!C437="L"),IF(M437="DA",Accounts!B$1,CONCATENATE(
IF(B437="EB",Accounts!D$1,""
),IF(B437="EL",Accounts!F$1,""
),IF(AND(B437="OA",Cases!B437="3"),Accounts!F$1,""
),IF(AND(B437="OA",Cases!B437="Z"),Accounts!D$1,""
)
)
),IF(OR(Cases!C437="B",Cases!C437="I",Cases!C437="O",Cases!C437="J",Cases!C437="H"),IF(M437="DA",Accounts!B$4,CONCATENATE(
IF(B437="EB",Accounts!D$4,""
),IF(B437="EL",Accounts!F$4,""
),IF(AND(B437="OA",Cases!B437="3"),Accounts!F$4,""
),IF(AND(B437="OA",Cases!B437="Z"),Accounts!D$4,""
)
)
),IF(OR(Cases!C437="D",Cases!C437="G",Cases!C437="O",Cases!C437="H",Cases!C437="M",AND(Cases!D437="I",Cases!C437="C"),AND(Cases!D437="I",Cases!C437="F")),IF(M437="DA",Accounts!B$3,CONCATENATE(
IF(B437="EB",Accounts!D$3,""
),IF(B437="EL",Accounts!F$3,""
),IF(AND(B437="OA",Cases!B437="3"),Accounts!F$3,""
),IF(AND(B437="OA",Cases!B437="Z"),Accounts!D$3,""
)
)
),IF(M437="DA",Accounts!B$12,CONCATENATE(
IF(B437="EB",Accounts!D$12,""
),IF(B437="EL",Accounts!F$12,""
),IF(AND(B437="OA",Cases!B437="3"),Accounts!F$12,""
),IF(AND(B437="OA",Cases!B437="Z"),Accounts!D$12,""
)
)
)
)
))</f>
        <v>SZIKSZAI TAMARA</v>
      </c>
      <c r="S437" t="str">
        <f>IF(OR(Cases!C437="K",Cases!C437="L"),IF(M437="DA",Accounts!C$1,CONCATENATE(
   IF(B437="EB",Accounts!E$1,""
   ),IF(B437="EL",Accounts!G$1,""
   ),IF(AND(B437="OA",Cases!B437="3"),Accounts!G$1,""
   ),IF(AND(B437="OA",Cases!B437="Z"),Accounts!E$1,""
   )
  )
 ),IF(OR(Cases!C437="B",Cases!C437="I",Cases!C437="O",Cases!C437="J",Cases!C437="H"),IF(M437="DA",Accounts!C$4,CONCATENATE(
   IF(B437="EB",Accounts!E$4,""
   ),IF(B437="EL",Accounts!G$4,""
   ),IF(AND(B437="OA",Cases!B437="3"),Accounts!G$4,""
   ),IF(AND(B437="OA",Cases!B437="Z"),Accounts!E$4,""
   )
  )
 ),IF(OR(Cases!C437="D",Cases!C437="G",Cases!C437="O",Cases!C437="H",Cases!C437="M",AND(Cases!D437="I",Cases!C437="C"),AND(Cases!D437="I",Cases!C437="F")),IF(M437="DA",Accounts!C$3,CONCATENATE(
   IF(B437="EB",Accounts!E$3,""
   ),IF(B437="EL",Accounts!G$3,""
   ),IF(AND(B437="OA",Cases!B437="3"),Accounts!G$3,""
   ),IF(AND(B437="OA",Cases!B437="Z"),Accounts!E$3,""
   )
  )
 ),IF(M437="DA",Accounts!C$12,CONCATENATE(
   IF(B437="EB",Accounts!E$12,""
   ),IF(B437="EL",Accounts!G$12,""
   ),IF(AND(B437="OA",Cases!B437="3"),Accounts!G$12,""
   ),IF(AND(B437="OA",Cases!B437="Z"),Accounts!E$12,""
   )
  )
 )
)
))</f>
        <v>HU20104000237157565454551000</v>
      </c>
      <c r="T437" t="str">
        <f>IF(Cases!F437="SHA","SLEV",IF(Cases!F437="OUR","DEBT",IF(Cases!F437="BEN","CRED","")))</f>
        <v/>
      </c>
      <c r="U437" s="5" t="str">
        <f>IF(Cases!H437="N","Instrukciók","")</f>
        <v/>
      </c>
      <c r="V437" s="5" t="str">
        <f>IF(Cases!E437="I","URGP","")</f>
        <v>URGP</v>
      </c>
      <c r="W437" t="str">
        <f>Cases!L437</f>
        <v>Közl-14N  -Ebank EBNL referencia-KötelezettSzla FCY-FCY-EQ átutalás-Konverziós-Sürgős/AzonKonv-EgyediÁrf/NonSTP-KöltsVis Nincs</v>
      </c>
    </row>
    <row r="438" spans="1:23" x14ac:dyDescent="0.3">
      <c r="A438" t="str">
        <f>CONCATENATE(IF(B438="EB",CONCATENATE(IF(Cases!B438&lt;&gt;"7","EBNG","EBNL"),TEXT(Refszámok!$B$1+ROW()-2,"000000000000")),""),IF(B438="EL",CONCATENATE("E",TEXT(Refszámok!$B$2+ROW()-2,"0000000000"),"00001"),""),IF(B438="OA",CONCATENATE("EBNGOA",TEXT(Refszámok!$B$3+ROW()-2,"0000000000")),""))</f>
        <v>EBNL000000901437</v>
      </c>
      <c r="B438" t="str">
        <f>CONCATENATE(IF(Cases!B438="E","EL",""),IF(Cases!B438="B","EB",""),IF(Cases!B438="Q","EB",""),IF(Cases!B438="7","EB",""),IF(Cases!B438="Z","OA",""),IF(Cases!B438="3","OA",""))</f>
        <v>EB</v>
      </c>
      <c r="C438" t="str">
        <f t="shared" si="30"/>
        <v>EBNL000000901437</v>
      </c>
      <c r="D438" t="str">
        <f>IF(Cases!K438="Y","2018-11-10","")</f>
        <v/>
      </c>
      <c r="E438" s="5" t="str">
        <f>IF(Cases!C438="Q","BANKKÁRTYA ELSZ",IF(OR(Cases!C438="A",Cases!C438="E",Cases!C438="B",Cases!C438="K",Cases!C438="M"),CONCATENATE(IF(B438="EB",Accounts!B$7,""),IF(B438="EL",Accounts!B$8,""),IF(AND(B438="OA",Cases!B438="3"),Accounts!B$8,""),IF(AND(B438="OA",Cases!B438="Z"),Accounts!B$7,"")),CONCATENATE(IF(B438="EB",Accounts!B$9,""),IF(B438="EL",Accounts!B$10,""),IF(AND(B438="OA",Cases!B438="3"),Accounts!B$10,""),IF(AND(B438="OA",Cases!B438="Z"),Accounts!B$9,""))))</f>
        <v>KALOCZKAY JNÉ EUR</v>
      </c>
      <c r="F438" s="5" t="str">
        <f>IF(Cases!C438="Q","0983731042101",IF(OR(Cases!C438="A",Cases!C438="E",Cases!C438="B",Cases!C438="K",Cases!C438="M"),CONCATENATE(IF(B438="EB",Accounts!C$7,""),IF(B438="EL",Accounts!C$8,""),IF(AND(B438="OA",Cases!B438="3"),Accounts!C$8,""),IF(AND(B438="OA",Cases!B438="Z"),Accounts!C$7,"")),CONCATENATE(IF(B438="EB",Accounts!C$9,""),IF(B438="EL",Accounts!C$10,""),IF(AND(B438="OA",Cases!B438="3"),Accounts!C$10,""),IF(AND(B438="OA",Cases!B438="Z"),Accounts!C$9,""))))</f>
        <v>0002G94287102</v>
      </c>
      <c r="G438" t="s">
        <v>17</v>
      </c>
      <c r="H438" s="5" t="str">
        <f t="shared" si="31"/>
        <v>KALOCZKAY JNÉ EUR</v>
      </c>
      <c r="I438" t="s">
        <v>18</v>
      </c>
      <c r="J438" t="str">
        <f t="shared" si="32"/>
        <v>EBNL000000901437</v>
      </c>
      <c r="K438" t="str">
        <f t="shared" si="33"/>
        <v>EBNL000000901437</v>
      </c>
      <c r="L438" s="2" t="s">
        <v>22</v>
      </c>
      <c r="M438" s="2" t="str">
        <f>IF(OR(Cases!C438="A",Cases!C438="C",Cases!C438="G",Cases!C438="J",Cases!C438="O"),"DV","DA")</f>
        <v>DA</v>
      </c>
      <c r="N438" t="s">
        <v>1207</v>
      </c>
      <c r="O438" t="str">
        <f>IF(OR(Cases!C438="A",Cases!C438="B",Cases!C438="C",Cases!C438="E",Cases!C438="F",Cases!C438="I",Cases!C438="J",Cases!C438="K",Cases!C438="L",Cases!C438="Q"),"EUR","HUF")</f>
        <v>EUR</v>
      </c>
      <c r="P438" s="5" t="str">
        <f t="shared" si="34"/>
        <v>1.3</v>
      </c>
      <c r="Q438" t="str">
        <f>IF(Cases!I438="Y","INTC","")</f>
        <v/>
      </c>
      <c r="R438" t="str">
        <f>IF(OR(Cases!C438="K",Cases!C438="L"),IF(M438="DA",Accounts!B$1,CONCATENATE(
IF(B438="EB",Accounts!D$1,""
),IF(B438="EL",Accounts!F$1,""
),IF(AND(B438="OA",Cases!B438="3"),Accounts!F$1,""
),IF(AND(B438="OA",Cases!B438="Z"),Accounts!D$1,""
)
)
),IF(OR(Cases!C438="B",Cases!C438="I",Cases!C438="O",Cases!C438="J",Cases!C438="H"),IF(M438="DA",Accounts!B$4,CONCATENATE(
IF(B438="EB",Accounts!D$4,""
),IF(B438="EL",Accounts!F$4,""
),IF(AND(B438="OA",Cases!B438="3"),Accounts!F$4,""
),IF(AND(B438="OA",Cases!B438="Z"),Accounts!D$4,""
)
)
),IF(OR(Cases!C438="D",Cases!C438="G",Cases!C438="O",Cases!C438="H",Cases!C438="M",AND(Cases!D438="I",Cases!C438="C"),AND(Cases!D438="I",Cases!C438="F")),IF(M438="DA",Accounts!B$3,CONCATENATE(
IF(B438="EB",Accounts!D$3,""
),IF(B438="EL",Accounts!F$3,""
),IF(AND(B438="OA",Cases!B438="3"),Accounts!F$3,""
),IF(AND(B438="OA",Cases!B438="Z"),Accounts!D$3,""
)
)
),IF(M438="DA",Accounts!B$12,CONCATENATE(
IF(B438="EB",Accounts!D$12,""
),IF(B438="EL",Accounts!F$12,""
),IF(AND(B438="OA",Cases!B438="3"),Accounts!F$12,""
),IF(AND(B438="OA",Cases!B438="Z"),Accounts!D$12,""
)
)
)
)
))</f>
        <v>SZIKSZAI TAMARA</v>
      </c>
      <c r="S438" t="str">
        <f>IF(OR(Cases!C438="K",Cases!C438="L"),IF(M438="DA",Accounts!C$1,CONCATENATE(
   IF(B438="EB",Accounts!E$1,""
   ),IF(B438="EL",Accounts!G$1,""
   ),IF(AND(B438="OA",Cases!B438="3"),Accounts!G$1,""
   ),IF(AND(B438="OA",Cases!B438="Z"),Accounts!E$1,""
   )
  )
 ),IF(OR(Cases!C438="B",Cases!C438="I",Cases!C438="O",Cases!C438="J",Cases!C438="H"),IF(M438="DA",Accounts!C$4,CONCATENATE(
   IF(B438="EB",Accounts!E$4,""
   ),IF(B438="EL",Accounts!G$4,""
   ),IF(AND(B438="OA",Cases!B438="3"),Accounts!G$4,""
   ),IF(AND(B438="OA",Cases!B438="Z"),Accounts!E$4,""
   )
  )
 ),IF(OR(Cases!C438="D",Cases!C438="G",Cases!C438="O",Cases!C438="H",Cases!C438="M",AND(Cases!D438="I",Cases!C438="C"),AND(Cases!D438="I",Cases!C438="F")),IF(M438="DA",Accounts!C$3,CONCATENATE(
   IF(B438="EB",Accounts!E$3,""
   ),IF(B438="EL",Accounts!G$3,""
   ),IF(AND(B438="OA",Cases!B438="3"),Accounts!G$3,""
   ),IF(AND(B438="OA",Cases!B438="Z"),Accounts!E$3,""
   )
  )
 ),IF(M438="DA",Accounts!C$12,CONCATENATE(
   IF(B438="EB",Accounts!E$12,""
   ),IF(B438="EL",Accounts!G$12,""
   ),IF(AND(B438="OA",Cases!B438="3"),Accounts!G$12,""
   ),IF(AND(B438="OA",Cases!B438="Z"),Accounts!E$12,""
   )
  )
 )
)
))</f>
        <v>HU20104000237157565454551000</v>
      </c>
      <c r="T438" t="str">
        <f>IF(Cases!F438="SHA","SLEV",IF(Cases!F438="OUR","DEBT",IF(Cases!F438="BEN","CRED","")))</f>
        <v/>
      </c>
      <c r="U438" s="5" t="str">
        <f>IF(Cases!H438="N","Instrukciók","")</f>
        <v/>
      </c>
      <c r="V438" s="5" t="str">
        <f>IF(Cases!E438="I","URGP","")</f>
        <v/>
      </c>
      <c r="W438" t="str">
        <f>Cases!L438</f>
        <v>Közl-14N  -Ebank EBNL referencia-KötelezettSzla FCY-FCY-EQ átutalás-Konverziós-EgyediÁrf/NonSTP-KöltsVis Nincs</v>
      </c>
    </row>
    <row r="439" spans="1:23" x14ac:dyDescent="0.3">
      <c r="A439" t="str">
        <f>CONCATENATE(IF(B439="EB",CONCATENATE(IF(Cases!B439&lt;&gt;"7","EBNG","EBNL"),TEXT(Refszámok!$B$1+ROW()-2,"000000000000")),""),IF(B439="EL",CONCATENATE("E",TEXT(Refszámok!$B$2+ROW()-2,"0000000000"),"00001"),""),IF(B439="OA",CONCATENATE("EBNGOA",TEXT(Refszámok!$B$3+ROW()-2,"0000000000")),""))</f>
        <v>EBNL000000901438</v>
      </c>
      <c r="B439" t="str">
        <f>CONCATENATE(IF(Cases!B439="E","EL",""),IF(Cases!B439="B","EB",""),IF(Cases!B439="Q","EB",""),IF(Cases!B439="7","EB",""),IF(Cases!B439="Z","OA",""),IF(Cases!B439="3","OA",""))</f>
        <v>EB</v>
      </c>
      <c r="C439" t="str">
        <f t="shared" si="30"/>
        <v>EBNL000000901438</v>
      </c>
      <c r="D439" t="str">
        <f>IF(Cases!K439="Y","2018-11-10","")</f>
        <v/>
      </c>
      <c r="E439" s="5" t="str">
        <f>IF(Cases!C439="Q","BANKKÁRTYA ELSZ",IF(OR(Cases!C439="A",Cases!C439="E",Cases!C439="B",Cases!C439="K",Cases!C439="M"),CONCATENATE(IF(B439="EB",Accounts!B$7,""),IF(B439="EL",Accounts!B$8,""),IF(AND(B439="OA",Cases!B439="3"),Accounts!B$8,""),IF(AND(B439="OA",Cases!B439="Z"),Accounts!B$7,"")),CONCATENATE(IF(B439="EB",Accounts!B$9,""),IF(B439="EL",Accounts!B$10,""),IF(AND(B439="OA",Cases!B439="3"),Accounts!B$10,""),IF(AND(B439="OA",Cases!B439="Z"),Accounts!B$9,""))))</f>
        <v>KALOCZKAY JNÉ</v>
      </c>
      <c r="F439" s="5" t="str">
        <f>IF(Cases!C439="Q","0983731042101",IF(OR(Cases!C439="A",Cases!C439="E",Cases!C439="B",Cases!C439="K",Cases!C439="M"),CONCATENATE(IF(B439="EB",Accounts!C$7,""),IF(B439="EL",Accounts!C$8,""),IF(AND(B439="OA",Cases!B439="3"),Accounts!C$8,""),IF(AND(B439="OA",Cases!B439="Z"),Accounts!C$7,"")),CONCATENATE(IF(B439="EB",Accounts!C$9,""),IF(B439="EL",Accounts!C$10,""),IF(AND(B439="OA",Cases!B439="3"),Accounts!C$10,""),IF(AND(B439="OA",Cases!B439="Z"),Accounts!C$9,""))))</f>
        <v>0002G94287100</v>
      </c>
      <c r="G439" t="s">
        <v>17</v>
      </c>
      <c r="H439" s="5" t="str">
        <f t="shared" si="31"/>
        <v>KALOCZKAY JNÉ</v>
      </c>
      <c r="I439" t="s">
        <v>18</v>
      </c>
      <c r="J439" t="str">
        <f t="shared" si="32"/>
        <v>EBNL000000901438</v>
      </c>
      <c r="K439" t="str">
        <f t="shared" si="33"/>
        <v>EBNL000000901438</v>
      </c>
      <c r="L439" s="2" t="s">
        <v>22</v>
      </c>
      <c r="M439" s="2" t="str">
        <f>IF(OR(Cases!C439="A",Cases!C439="C",Cases!C439="G",Cases!C439="J",Cases!C439="O"),"DV","DA")</f>
        <v>DV</v>
      </c>
      <c r="N439" t="s">
        <v>1207</v>
      </c>
      <c r="O439" t="str">
        <f>IF(OR(Cases!C439="A",Cases!C439="B",Cases!C439="C",Cases!C439="E",Cases!C439="F",Cases!C439="I",Cases!C439="J",Cases!C439="K",Cases!C439="L",Cases!C439="Q"),"EUR","HUF")</f>
        <v>EUR</v>
      </c>
      <c r="P439" s="5" t="str">
        <f t="shared" si="34"/>
        <v>1.3</v>
      </c>
      <c r="Q439" t="str">
        <f>IF(Cases!I439="Y","INTC","")</f>
        <v/>
      </c>
      <c r="R439" t="str">
        <f>IF(OR(Cases!C439="K",Cases!C439="L"),IF(M439="DA",Accounts!B$1,CONCATENATE(
IF(B439="EB",Accounts!D$1,""
),IF(B439="EL",Accounts!F$1,""
),IF(AND(B439="OA",Cases!B439="3"),Accounts!F$1,""
),IF(AND(B439="OA",Cases!B439="Z"),Accounts!D$1,""
)
)
),IF(OR(Cases!C439="B",Cases!C439="I",Cases!C439="O",Cases!C439="J",Cases!C439="H"),IF(M439="DA",Accounts!B$4,CONCATENATE(
IF(B439="EB",Accounts!D$4,""
),IF(B439="EL",Accounts!F$4,""
),IF(AND(B439="OA",Cases!B439="3"),Accounts!F$4,""
),IF(AND(B439="OA",Cases!B439="Z"),Accounts!D$4,""
)
)
),IF(OR(Cases!C439="D",Cases!C439="G",Cases!C439="O",Cases!C439="H",Cases!C439="M",AND(Cases!D439="I",Cases!C439="C"),AND(Cases!D439="I",Cases!C439="F")),IF(M439="DA",Accounts!B$3,CONCATENATE(
IF(B439="EB",Accounts!D$3,""
),IF(B439="EL",Accounts!F$3,""
),IF(AND(B439="OA",Cases!B439="3"),Accounts!F$3,""
),IF(AND(B439="OA",Cases!B439="Z"),Accounts!D$3,""
)
)
),IF(M439="DA",Accounts!B$12,CONCATENATE(
IF(B439="EB",Accounts!D$12,""
),IF(B439="EL",Accounts!F$12,""
),IF(AND(B439="OA",Cases!B439="3"),Accounts!F$12,""
),IF(AND(B439="OA",Cases!B439="Z"),Accounts!D$12,""
)
)
)
)
))</f>
        <v>KALOCZKAY JNÉ EUR</v>
      </c>
      <c r="S439" t="str">
        <f>IF(OR(Cases!C439="K",Cases!C439="L"),IF(M439="DA",Accounts!C$1,CONCATENATE(
   IF(B439="EB",Accounts!E$1,""
   ),IF(B439="EL",Accounts!G$1,""
   ),IF(AND(B439="OA",Cases!B439="3"),Accounts!G$1,""
   ),IF(AND(B439="OA",Cases!B439="Z"),Accounts!E$1,""
   )
  )
 ),IF(OR(Cases!C439="B",Cases!C439="I",Cases!C439="O",Cases!C439="J",Cases!C439="H"),IF(M439="DA",Accounts!C$4,CONCATENATE(
   IF(B439="EB",Accounts!E$4,""
   ),IF(B439="EL",Accounts!G$4,""
   ),IF(AND(B439="OA",Cases!B439="3"),Accounts!G$4,""
   ),IF(AND(B439="OA",Cases!B439="Z"),Accounts!E$4,""
   )
  )
 ),IF(OR(Cases!C439="D",Cases!C439="G",Cases!C439="O",Cases!C439="H",Cases!C439="M",AND(Cases!D439="I",Cases!C439="C"),AND(Cases!D439="I",Cases!C439="F")),IF(M439="DA",Accounts!C$3,CONCATENATE(
   IF(B439="EB",Accounts!E$3,""
   ),IF(B439="EL",Accounts!G$3,""
   ),IF(AND(B439="OA",Cases!B439="3"),Accounts!G$3,""
   ),IF(AND(B439="OA",Cases!B439="Z"),Accounts!E$3,""
   )
  )
 ),IF(M439="DA",Accounts!C$12,CONCATENATE(
   IF(B439="EB",Accounts!E$12,""
   ),IF(B439="EL",Accounts!G$12,""
   ),IF(AND(B439="OA",Cases!B439="3"),Accounts!G$12,""
   ),IF(AND(B439="OA",Cases!B439="Z"),Accounts!E$12,""
   )
  )
 )
)
))</f>
        <v>HU06104000237157525056551039</v>
      </c>
      <c r="T439" t="str">
        <f>IF(Cases!F439="SHA","SLEV",IF(Cases!F439="OUR","DEBT",IF(Cases!F439="BEN","CRED","")))</f>
        <v/>
      </c>
      <c r="U439" s="5" t="str">
        <f>IF(Cases!H439="N","Instrukciók","")</f>
        <v/>
      </c>
      <c r="V439" s="5" t="str">
        <f>IF(Cases!E439="I","URGP","")</f>
        <v>URGP</v>
      </c>
      <c r="W439" t="str">
        <f>Cases!L439</f>
        <v>Közl-14Q  -Ebank EBNL referencia-KötelezettSzla HUF-FCY-EQ átvezetés-Konverziós-Sürgős/AzonKonv-EgyediÁrf/NonSTP-KöltsVis Nincs</v>
      </c>
    </row>
    <row r="440" spans="1:23" x14ac:dyDescent="0.3">
      <c r="A440" t="str">
        <f>CONCATENATE(IF(B440="EB",CONCATENATE(IF(Cases!B440&lt;&gt;"7","EBNG","EBNL"),TEXT(Refszámok!$B$1+ROW()-2,"000000000000")),""),IF(B440="EL",CONCATENATE("E",TEXT(Refszámok!$B$2+ROW()-2,"0000000000"),"00001"),""),IF(B440="OA",CONCATENATE("EBNGOA",TEXT(Refszámok!$B$3+ROW()-2,"0000000000")),""))</f>
        <v>EBNL000000901439</v>
      </c>
      <c r="B440" t="str">
        <f>CONCATENATE(IF(Cases!B440="E","EL",""),IF(Cases!B440="B","EB",""),IF(Cases!B440="Q","EB",""),IF(Cases!B440="7","EB",""),IF(Cases!B440="Z","OA",""),IF(Cases!B440="3","OA",""))</f>
        <v>EB</v>
      </c>
      <c r="C440" t="str">
        <f t="shared" si="30"/>
        <v>EBNL000000901439</v>
      </c>
      <c r="D440" t="str">
        <f>IF(Cases!K440="Y","2018-11-10","")</f>
        <v/>
      </c>
      <c r="E440" s="5" t="str">
        <f>IF(Cases!C440="Q","BANKKÁRTYA ELSZ",IF(OR(Cases!C440="A",Cases!C440="E",Cases!C440="B",Cases!C440="K",Cases!C440="M"),CONCATENATE(IF(B440="EB",Accounts!B$7,""),IF(B440="EL",Accounts!B$8,""),IF(AND(B440="OA",Cases!B440="3"),Accounts!B$8,""),IF(AND(B440="OA",Cases!B440="Z"),Accounts!B$7,"")),CONCATENATE(IF(B440="EB",Accounts!B$9,""),IF(B440="EL",Accounts!B$10,""),IF(AND(B440="OA",Cases!B440="3"),Accounts!B$10,""),IF(AND(B440="OA",Cases!B440="Z"),Accounts!B$9,""))))</f>
        <v>KALOCZKAY JNÉ</v>
      </c>
      <c r="F440" s="5" t="str">
        <f>IF(Cases!C440="Q","0983731042101",IF(OR(Cases!C440="A",Cases!C440="E",Cases!C440="B",Cases!C440="K",Cases!C440="M"),CONCATENATE(IF(B440="EB",Accounts!C$7,""),IF(B440="EL",Accounts!C$8,""),IF(AND(B440="OA",Cases!B440="3"),Accounts!C$8,""),IF(AND(B440="OA",Cases!B440="Z"),Accounts!C$7,"")),CONCATENATE(IF(B440="EB",Accounts!C$9,""),IF(B440="EL",Accounts!C$10,""),IF(AND(B440="OA",Cases!B440="3"),Accounts!C$10,""),IF(AND(B440="OA",Cases!B440="Z"),Accounts!C$9,""))))</f>
        <v>0002G94287100</v>
      </c>
      <c r="G440" t="s">
        <v>17</v>
      </c>
      <c r="H440" s="5" t="str">
        <f t="shared" si="31"/>
        <v>KALOCZKAY JNÉ</v>
      </c>
      <c r="I440" t="s">
        <v>18</v>
      </c>
      <c r="J440" t="str">
        <f t="shared" si="32"/>
        <v>EBNL000000901439</v>
      </c>
      <c r="K440" t="str">
        <f t="shared" si="33"/>
        <v>EBNL000000901439</v>
      </c>
      <c r="L440" s="2" t="s">
        <v>22</v>
      </c>
      <c r="M440" s="2" t="str">
        <f>IF(OR(Cases!C440="A",Cases!C440="C",Cases!C440="G",Cases!C440="J",Cases!C440="O"),"DV","DA")</f>
        <v>DV</v>
      </c>
      <c r="N440" t="s">
        <v>1207</v>
      </c>
      <c r="O440" t="str">
        <f>IF(OR(Cases!C440="A",Cases!C440="B",Cases!C440="C",Cases!C440="E",Cases!C440="F",Cases!C440="I",Cases!C440="J",Cases!C440="K",Cases!C440="L",Cases!C440="Q"),"EUR","HUF")</f>
        <v>EUR</v>
      </c>
      <c r="P440" s="5" t="str">
        <f t="shared" si="34"/>
        <v>1.3</v>
      </c>
      <c r="Q440" t="str">
        <f>IF(Cases!I440="Y","INTC","")</f>
        <v/>
      </c>
      <c r="R440" t="str">
        <f>IF(OR(Cases!C440="K",Cases!C440="L"),IF(M440="DA",Accounts!B$1,CONCATENATE(
IF(B440="EB",Accounts!D$1,""
),IF(B440="EL",Accounts!F$1,""
),IF(AND(B440="OA",Cases!B440="3"),Accounts!F$1,""
),IF(AND(B440="OA",Cases!B440="Z"),Accounts!D$1,""
)
)
),IF(OR(Cases!C440="B",Cases!C440="I",Cases!C440="O",Cases!C440="J",Cases!C440="H"),IF(M440="DA",Accounts!B$4,CONCATENATE(
IF(B440="EB",Accounts!D$4,""
),IF(B440="EL",Accounts!F$4,""
),IF(AND(B440="OA",Cases!B440="3"),Accounts!F$4,""
),IF(AND(B440="OA",Cases!B440="Z"),Accounts!D$4,""
)
)
),IF(OR(Cases!C440="D",Cases!C440="G",Cases!C440="O",Cases!C440="H",Cases!C440="M",AND(Cases!D440="I",Cases!C440="C"),AND(Cases!D440="I",Cases!C440="F")),IF(M440="DA",Accounts!B$3,CONCATENATE(
IF(B440="EB",Accounts!D$3,""
),IF(B440="EL",Accounts!F$3,""
),IF(AND(B440="OA",Cases!B440="3"),Accounts!F$3,""
),IF(AND(B440="OA",Cases!B440="Z"),Accounts!D$3,""
)
)
),IF(M440="DA",Accounts!B$12,CONCATENATE(
IF(B440="EB",Accounts!D$12,""
),IF(B440="EL",Accounts!F$12,""
),IF(AND(B440="OA",Cases!B440="3"),Accounts!F$12,""
),IF(AND(B440="OA",Cases!B440="Z"),Accounts!D$12,""
)
)
)
)
))</f>
        <v>KALOCZKAY JNÉ EUR</v>
      </c>
      <c r="S440" t="str">
        <f>IF(OR(Cases!C440="K",Cases!C440="L"),IF(M440="DA",Accounts!C$1,CONCATENATE(
   IF(B440="EB",Accounts!E$1,""
   ),IF(B440="EL",Accounts!G$1,""
   ),IF(AND(B440="OA",Cases!B440="3"),Accounts!G$1,""
   ),IF(AND(B440="OA",Cases!B440="Z"),Accounts!E$1,""
   )
  )
 ),IF(OR(Cases!C440="B",Cases!C440="I",Cases!C440="O",Cases!C440="J",Cases!C440="H"),IF(M440="DA",Accounts!C$4,CONCATENATE(
   IF(B440="EB",Accounts!E$4,""
   ),IF(B440="EL",Accounts!G$4,""
   ),IF(AND(B440="OA",Cases!B440="3"),Accounts!G$4,""
   ),IF(AND(B440="OA",Cases!B440="Z"),Accounts!E$4,""
   )
  )
 ),IF(OR(Cases!C440="D",Cases!C440="G",Cases!C440="O",Cases!C440="H",Cases!C440="M",AND(Cases!D440="I",Cases!C440="C"),AND(Cases!D440="I",Cases!C440="F")),IF(M440="DA",Accounts!C$3,CONCATENATE(
   IF(B440="EB",Accounts!E$3,""
   ),IF(B440="EL",Accounts!G$3,""
   ),IF(AND(B440="OA",Cases!B440="3"),Accounts!G$3,""
   ),IF(AND(B440="OA",Cases!B440="Z"),Accounts!E$3,""
   )
  )
 ),IF(M440="DA",Accounts!C$12,CONCATENATE(
   IF(B440="EB",Accounts!E$12,""
   ),IF(B440="EL",Accounts!G$12,""
   ),IF(AND(B440="OA",Cases!B440="3"),Accounts!G$12,""
   ),IF(AND(B440="OA",Cases!B440="Z"),Accounts!E$12,""
   )
  )
 )
)
))</f>
        <v>HU06104000237157525056551039</v>
      </c>
      <c r="T440" t="str">
        <f>IF(Cases!F440="SHA","SLEV",IF(Cases!F440="OUR","DEBT",IF(Cases!F440="BEN","CRED","")))</f>
        <v/>
      </c>
      <c r="U440" s="5" t="str">
        <f>IF(Cases!H440="N","Instrukciók","")</f>
        <v/>
      </c>
      <c r="V440" s="5" t="str">
        <f>IF(Cases!E440="I","URGP","")</f>
        <v/>
      </c>
      <c r="W440" t="str">
        <f>Cases!L440</f>
        <v>Közl-14Q  -Ebank EBNL referencia-KötelezettSzla HUF-FCY-EQ átvezetés-Konverziós-EgyediÁrf/NonSTP-KöltsVis Nincs</v>
      </c>
    </row>
    <row r="441" spans="1:23" x14ac:dyDescent="0.3">
      <c r="A441" t="str">
        <f>CONCATENATE(IF(B441="EB",CONCATENATE(IF(Cases!B441&lt;&gt;"7","EBNG","EBNL"),TEXT(Refszámok!$B$1+ROW()-2,"000000000000")),""),IF(B441="EL",CONCATENATE("E",TEXT(Refszámok!$B$2+ROW()-2,"0000000000"),"00001"),""),IF(B441="OA",CONCATENATE("EBNGOA",TEXT(Refszámok!$B$3+ROW()-2,"0000000000")),""))</f>
        <v>EBNL000000901440</v>
      </c>
      <c r="B441" t="str">
        <f>CONCATENATE(IF(Cases!B441="E","EL",""),IF(Cases!B441="B","EB",""),IF(Cases!B441="Q","EB",""),IF(Cases!B441="7","EB",""),IF(Cases!B441="Z","OA",""),IF(Cases!B441="3","OA",""))</f>
        <v>EB</v>
      </c>
      <c r="C441" t="str">
        <f t="shared" si="30"/>
        <v>EBNL000000901440</v>
      </c>
      <c r="D441" t="str">
        <f>IF(Cases!K441="Y","2018-11-10","")</f>
        <v/>
      </c>
      <c r="E441" s="5" t="str">
        <f>IF(Cases!C441="Q","BANKKÁRTYA ELSZ",IF(OR(Cases!C441="A",Cases!C441="E",Cases!C441="B",Cases!C441="K",Cases!C441="M"),CONCATENATE(IF(B441="EB",Accounts!B$7,""),IF(B441="EL",Accounts!B$8,""),IF(AND(B441="OA",Cases!B441="3"),Accounts!B$8,""),IF(AND(B441="OA",Cases!B441="Z"),Accounts!B$7,"")),CONCATENATE(IF(B441="EB",Accounts!B$9,""),IF(B441="EL",Accounts!B$10,""),IF(AND(B441="OA",Cases!B441="3"),Accounts!B$10,""),IF(AND(B441="OA",Cases!B441="Z"),Accounts!B$9,""))))</f>
        <v>KALOCZKAY JNÉ</v>
      </c>
      <c r="F441" s="5" t="str">
        <f>IF(Cases!C441="Q","0983731042101",IF(OR(Cases!C441="A",Cases!C441="E",Cases!C441="B",Cases!C441="K",Cases!C441="M"),CONCATENATE(IF(B441="EB",Accounts!C$7,""),IF(B441="EL",Accounts!C$8,""),IF(AND(B441="OA",Cases!B441="3"),Accounts!C$8,""),IF(AND(B441="OA",Cases!B441="Z"),Accounts!C$7,"")),CONCATENATE(IF(B441="EB",Accounts!C$9,""),IF(B441="EL",Accounts!C$10,""),IF(AND(B441="OA",Cases!B441="3"),Accounts!C$10,""),IF(AND(B441="OA",Cases!B441="Z"),Accounts!C$9,""))))</f>
        <v>0002G94287100</v>
      </c>
      <c r="G441" t="s">
        <v>17</v>
      </c>
      <c r="H441" s="5" t="str">
        <f t="shared" si="31"/>
        <v>KALOCZKAY JNÉ</v>
      </c>
      <c r="I441" t="s">
        <v>18</v>
      </c>
      <c r="J441" t="str">
        <f t="shared" si="32"/>
        <v>EBNL000000901440</v>
      </c>
      <c r="K441" t="str">
        <f t="shared" si="33"/>
        <v>EBNL000000901440</v>
      </c>
      <c r="L441" s="2" t="s">
        <v>22</v>
      </c>
      <c r="M441" s="2" t="str">
        <f>IF(OR(Cases!C441="A",Cases!C441="C",Cases!C441="G",Cases!C441="J",Cases!C441="O"),"DV","DA")</f>
        <v>DA</v>
      </c>
      <c r="N441" t="s">
        <v>1207</v>
      </c>
      <c r="O441" t="str">
        <f>IF(OR(Cases!C441="A",Cases!C441="B",Cases!C441="C",Cases!C441="E",Cases!C441="F",Cases!C441="I",Cases!C441="J",Cases!C441="K",Cases!C441="L",Cases!C441="Q"),"EUR","HUF")</f>
        <v>EUR</v>
      </c>
      <c r="P441" s="5" t="str">
        <f t="shared" si="34"/>
        <v>1.3</v>
      </c>
      <c r="Q441" t="str">
        <f>IF(Cases!I441="Y","INTC","")</f>
        <v/>
      </c>
      <c r="R441" t="str">
        <f>IF(OR(Cases!C441="K",Cases!C441="L"),IF(M441="DA",Accounts!B$1,CONCATENATE(
IF(B441="EB",Accounts!D$1,""
),IF(B441="EL",Accounts!F$1,""
),IF(AND(B441="OA",Cases!B441="3"),Accounts!F$1,""
),IF(AND(B441="OA",Cases!B441="Z"),Accounts!D$1,""
)
)
),IF(OR(Cases!C441="B",Cases!C441="I",Cases!C441="O",Cases!C441="J",Cases!C441="H"),IF(M441="DA",Accounts!B$4,CONCATENATE(
IF(B441="EB",Accounts!D$4,""
),IF(B441="EL",Accounts!F$4,""
),IF(AND(B441="OA",Cases!B441="3"),Accounts!F$4,""
),IF(AND(B441="OA",Cases!B441="Z"),Accounts!D$4,""
)
)
),IF(OR(Cases!C441="D",Cases!C441="G",Cases!C441="O",Cases!C441="H",Cases!C441="M",AND(Cases!D441="I",Cases!C441="C"),AND(Cases!D441="I",Cases!C441="F")),IF(M441="DA",Accounts!B$3,CONCATENATE(
IF(B441="EB",Accounts!D$3,""
),IF(B441="EL",Accounts!F$3,""
),IF(AND(B441="OA",Cases!B441="3"),Accounts!F$3,""
),IF(AND(B441="OA",Cases!B441="Z"),Accounts!D$3,""
)
)
),IF(M441="DA",Accounts!B$12,CONCATENATE(
IF(B441="EB",Accounts!D$12,""
),IF(B441="EL",Accounts!F$12,""
),IF(AND(B441="OA",Cases!B441="3"),Accounts!F$12,""
),IF(AND(B441="OA",Cases!B441="Z"),Accounts!D$12,""
)
)
)
)
))</f>
        <v>SZIKSZAI TAMARA EUR</v>
      </c>
      <c r="S441" t="str">
        <f>IF(OR(Cases!C441="K",Cases!C441="L"),IF(M441="DA",Accounts!C$1,CONCATENATE(
   IF(B441="EB",Accounts!E$1,""
   ),IF(B441="EL",Accounts!G$1,""
   ),IF(AND(B441="OA",Cases!B441="3"),Accounts!G$1,""
   ),IF(AND(B441="OA",Cases!B441="Z"),Accounts!E$1,""
   )
  )
 ),IF(OR(Cases!C441="B",Cases!C441="I",Cases!C441="O",Cases!C441="J",Cases!C441="H"),IF(M441="DA",Accounts!C$4,CONCATENATE(
   IF(B441="EB",Accounts!E$4,""
   ),IF(B441="EL",Accounts!G$4,""
   ),IF(AND(B441="OA",Cases!B441="3"),Accounts!G$4,""
   ),IF(AND(B441="OA",Cases!B441="Z"),Accounts!E$4,""
   )
  )
 ),IF(OR(Cases!C441="D",Cases!C441="G",Cases!C441="O",Cases!C441="H",Cases!C441="M",AND(Cases!D441="I",Cases!C441="C"),AND(Cases!D441="I",Cases!C441="F")),IF(M441="DA",Accounts!C$3,CONCATENATE(
   IF(B441="EB",Accounts!E$3,""
   ),IF(B441="EL",Accounts!G$3,""
   ),IF(AND(B441="OA",Cases!B441="3"),Accounts!G$3,""
   ),IF(AND(B441="OA",Cases!B441="Z"),Accounts!E$3,""
   )
  )
 ),IF(M441="DA",Accounts!C$12,CONCATENATE(
   IF(B441="EB",Accounts!E$12,""
   ),IF(B441="EL",Accounts!G$12,""
   ),IF(AND(B441="OA",Cases!B441="3"),Accounts!G$12,""
   ),IF(AND(B441="OA",Cases!B441="Z"),Accounts!E$12,""
   )
  )
 )
)
))</f>
        <v>HU46104000237157565454551017</v>
      </c>
      <c r="T441" t="str">
        <f>IF(Cases!F441="SHA","SLEV",IF(Cases!F441="OUR","DEBT",IF(Cases!F441="BEN","CRED","")))</f>
        <v/>
      </c>
      <c r="U441" s="5" t="str">
        <f>IF(Cases!H441="N","Instrukciók","")</f>
        <v/>
      </c>
      <c r="V441" s="5" t="str">
        <f>IF(Cases!E441="I","URGP","")</f>
        <v>URGP</v>
      </c>
      <c r="W441" t="str">
        <f>Cases!L441</f>
        <v>Közl-14R  -Ebank EBNL referencia-KötelezettSzla HUF-FCY-EQ átutalás-Konverziós-Sürgős/AzonKonv-EgyediÁrf/NonSTP-KöltsVis Nincs</v>
      </c>
    </row>
    <row r="442" spans="1:23" x14ac:dyDescent="0.3">
      <c r="A442" t="str">
        <f>CONCATENATE(IF(B442="EB",CONCATENATE(IF(Cases!B442&lt;&gt;"7","EBNG","EBNL"),TEXT(Refszámok!$B$1+ROW()-2,"000000000000")),""),IF(B442="EL",CONCATENATE("E",TEXT(Refszámok!$B$2+ROW()-2,"0000000000"),"00001"),""),IF(B442="OA",CONCATENATE("EBNGOA",TEXT(Refszámok!$B$3+ROW()-2,"0000000000")),""))</f>
        <v>EBNL000000901441</v>
      </c>
      <c r="B442" t="str">
        <f>CONCATENATE(IF(Cases!B442="E","EL",""),IF(Cases!B442="B","EB",""),IF(Cases!B442="Q","EB",""),IF(Cases!B442="7","EB",""),IF(Cases!B442="Z","OA",""),IF(Cases!B442="3","OA",""))</f>
        <v>EB</v>
      </c>
      <c r="C442" t="str">
        <f t="shared" si="30"/>
        <v>EBNL000000901441</v>
      </c>
      <c r="D442" t="str">
        <f>IF(Cases!K442="Y","2018-11-10","")</f>
        <v/>
      </c>
      <c r="E442" s="5" t="str">
        <f>IF(Cases!C442="Q","BANKKÁRTYA ELSZ",IF(OR(Cases!C442="A",Cases!C442="E",Cases!C442="B",Cases!C442="K",Cases!C442="M"),CONCATENATE(IF(B442="EB",Accounts!B$7,""),IF(B442="EL",Accounts!B$8,""),IF(AND(B442="OA",Cases!B442="3"),Accounts!B$8,""),IF(AND(B442="OA",Cases!B442="Z"),Accounts!B$7,"")),CONCATENATE(IF(B442="EB",Accounts!B$9,""),IF(B442="EL",Accounts!B$10,""),IF(AND(B442="OA",Cases!B442="3"),Accounts!B$10,""),IF(AND(B442="OA",Cases!B442="Z"),Accounts!B$9,""))))</f>
        <v>KALOCZKAY JNÉ</v>
      </c>
      <c r="F442" s="5" t="str">
        <f>IF(Cases!C442="Q","0983731042101",IF(OR(Cases!C442="A",Cases!C442="E",Cases!C442="B",Cases!C442="K",Cases!C442="M"),CONCATENATE(IF(B442="EB",Accounts!C$7,""),IF(B442="EL",Accounts!C$8,""),IF(AND(B442="OA",Cases!B442="3"),Accounts!C$8,""),IF(AND(B442="OA",Cases!B442="Z"),Accounts!C$7,"")),CONCATENATE(IF(B442="EB",Accounts!C$9,""),IF(B442="EL",Accounts!C$10,""),IF(AND(B442="OA",Cases!B442="3"),Accounts!C$10,""),IF(AND(B442="OA",Cases!B442="Z"),Accounts!C$9,""))))</f>
        <v>0002G94287100</v>
      </c>
      <c r="G442" t="s">
        <v>17</v>
      </c>
      <c r="H442" s="5" t="str">
        <f t="shared" si="31"/>
        <v>KALOCZKAY JNÉ</v>
      </c>
      <c r="I442" t="s">
        <v>18</v>
      </c>
      <c r="J442" t="str">
        <f t="shared" si="32"/>
        <v>EBNL000000901441</v>
      </c>
      <c r="K442" t="str">
        <f t="shared" si="33"/>
        <v>EBNL000000901441</v>
      </c>
      <c r="L442" s="2" t="s">
        <v>22</v>
      </c>
      <c r="M442" s="2" t="str">
        <f>IF(OR(Cases!C442="A",Cases!C442="C",Cases!C442="G",Cases!C442="J",Cases!C442="O"),"DV","DA")</f>
        <v>DA</v>
      </c>
      <c r="N442" t="s">
        <v>1207</v>
      </c>
      <c r="O442" t="str">
        <f>IF(OR(Cases!C442="A",Cases!C442="B",Cases!C442="C",Cases!C442="E",Cases!C442="F",Cases!C442="I",Cases!C442="J",Cases!C442="K",Cases!C442="L",Cases!C442="Q"),"EUR","HUF")</f>
        <v>EUR</v>
      </c>
      <c r="P442" s="5" t="str">
        <f t="shared" si="34"/>
        <v>1.3</v>
      </c>
      <c r="Q442" t="str">
        <f>IF(Cases!I442="Y","INTC","")</f>
        <v/>
      </c>
      <c r="R442" t="str">
        <f>IF(OR(Cases!C442="K",Cases!C442="L"),IF(M442="DA",Accounts!B$1,CONCATENATE(
IF(B442="EB",Accounts!D$1,""
),IF(B442="EL",Accounts!F$1,""
),IF(AND(B442="OA",Cases!B442="3"),Accounts!F$1,""
),IF(AND(B442="OA",Cases!B442="Z"),Accounts!D$1,""
)
)
),IF(OR(Cases!C442="B",Cases!C442="I",Cases!C442="O",Cases!C442="J",Cases!C442="H"),IF(M442="DA",Accounts!B$4,CONCATENATE(
IF(B442="EB",Accounts!D$4,""
),IF(B442="EL",Accounts!F$4,""
),IF(AND(B442="OA",Cases!B442="3"),Accounts!F$4,""
),IF(AND(B442="OA",Cases!B442="Z"),Accounts!D$4,""
)
)
),IF(OR(Cases!C442="D",Cases!C442="G",Cases!C442="O",Cases!C442="H",Cases!C442="M",AND(Cases!D442="I",Cases!C442="C"),AND(Cases!D442="I",Cases!C442="F")),IF(M442="DA",Accounts!B$3,CONCATENATE(
IF(B442="EB",Accounts!D$3,""
),IF(B442="EL",Accounts!F$3,""
),IF(AND(B442="OA",Cases!B442="3"),Accounts!F$3,""
),IF(AND(B442="OA",Cases!B442="Z"),Accounts!D$3,""
)
)
),IF(M442="DA",Accounts!B$12,CONCATENATE(
IF(B442="EB",Accounts!D$12,""
),IF(B442="EL",Accounts!F$12,""
),IF(AND(B442="OA",Cases!B442="3"),Accounts!F$12,""
),IF(AND(B442="OA",Cases!B442="Z"),Accounts!D$12,""
)
)
)
)
))</f>
        <v>SZIKSZAI TAMARA EUR</v>
      </c>
      <c r="S442" t="str">
        <f>IF(OR(Cases!C442="K",Cases!C442="L"),IF(M442="DA",Accounts!C$1,CONCATENATE(
   IF(B442="EB",Accounts!E$1,""
   ),IF(B442="EL",Accounts!G$1,""
   ),IF(AND(B442="OA",Cases!B442="3"),Accounts!G$1,""
   ),IF(AND(B442="OA",Cases!B442="Z"),Accounts!E$1,""
   )
  )
 ),IF(OR(Cases!C442="B",Cases!C442="I",Cases!C442="O",Cases!C442="J",Cases!C442="H"),IF(M442="DA",Accounts!C$4,CONCATENATE(
   IF(B442="EB",Accounts!E$4,""
   ),IF(B442="EL",Accounts!G$4,""
   ),IF(AND(B442="OA",Cases!B442="3"),Accounts!G$4,""
   ),IF(AND(B442="OA",Cases!B442="Z"),Accounts!E$4,""
   )
  )
 ),IF(OR(Cases!C442="D",Cases!C442="G",Cases!C442="O",Cases!C442="H",Cases!C442="M",AND(Cases!D442="I",Cases!C442="C"),AND(Cases!D442="I",Cases!C442="F")),IF(M442="DA",Accounts!C$3,CONCATENATE(
   IF(B442="EB",Accounts!E$3,""
   ),IF(B442="EL",Accounts!G$3,""
   ),IF(AND(B442="OA",Cases!B442="3"),Accounts!G$3,""
   ),IF(AND(B442="OA",Cases!B442="Z"),Accounts!E$3,""
   )
  )
 ),IF(M442="DA",Accounts!C$12,CONCATENATE(
   IF(B442="EB",Accounts!E$12,""
   ),IF(B442="EL",Accounts!G$12,""
   ),IF(AND(B442="OA",Cases!B442="3"),Accounts!G$12,""
   ),IF(AND(B442="OA",Cases!B442="Z"),Accounts!E$12,""
   )
  )
 )
)
))</f>
        <v>HU46104000237157565454551017</v>
      </c>
      <c r="T442" t="str">
        <f>IF(Cases!F442="SHA","SLEV",IF(Cases!F442="OUR","DEBT",IF(Cases!F442="BEN","CRED","")))</f>
        <v/>
      </c>
      <c r="U442" s="5" t="str">
        <f>IF(Cases!H442="N","Instrukciók","")</f>
        <v/>
      </c>
      <c r="V442" s="5" t="str">
        <f>IF(Cases!E442="I","URGP","")</f>
        <v/>
      </c>
      <c r="W442" t="str">
        <f>Cases!L442</f>
        <v>Közl-14R  -Ebank EBNL referencia-KötelezettSzla HUF-FCY-EQ átutalás-Konverziós-EgyediÁrf/NonSTP-KöltsVis Nincs</v>
      </c>
    </row>
    <row r="443" spans="1:23" x14ac:dyDescent="0.3">
      <c r="A443" t="str">
        <f>CONCATENATE(IF(B443="EB",CONCATENATE(IF(Cases!B443&lt;&gt;"7","EBNG","EBNL"),TEXT(Refszámok!$B$1+ROW()-2,"000000000000")),""),IF(B443="EL",CONCATENATE("E",TEXT(Refszámok!$B$2+ROW()-2,"0000000000"),"00001"),""),IF(B443="OA",CONCATENATE("EBNGOA",TEXT(Refszámok!$B$3+ROW()-2,"0000000000")),""))</f>
        <v>EBNL000000901442</v>
      </c>
      <c r="B443" t="str">
        <f>CONCATENATE(IF(Cases!B443="E","EL",""),IF(Cases!B443="B","EB",""),IF(Cases!B443="Q","EB",""),IF(Cases!B443="7","EB",""),IF(Cases!B443="Z","OA",""),IF(Cases!B443="3","OA",""))</f>
        <v>EB</v>
      </c>
      <c r="C443" t="str">
        <f t="shared" si="30"/>
        <v>EBNL000000901442</v>
      </c>
      <c r="D443" t="str">
        <f>IF(Cases!K443="Y","2018-11-10","")</f>
        <v/>
      </c>
      <c r="E443" s="5" t="str">
        <f>IF(Cases!C443="Q","BANKKÁRTYA ELSZ",IF(OR(Cases!C443="A",Cases!C443="E",Cases!C443="B",Cases!C443="K",Cases!C443="M"),CONCATENATE(IF(B443="EB",Accounts!B$7,""),IF(B443="EL",Accounts!B$8,""),IF(AND(B443="OA",Cases!B443="3"),Accounts!B$8,""),IF(AND(B443="OA",Cases!B443="Z"),Accounts!B$7,"")),CONCATENATE(IF(B443="EB",Accounts!B$9,""),IF(B443="EL",Accounts!B$10,""),IF(AND(B443="OA",Cases!B443="3"),Accounts!B$10,""),IF(AND(B443="OA",Cases!B443="Z"),Accounts!B$9,""))))</f>
        <v>KALOCZKAY JNÉ EUR</v>
      </c>
      <c r="F443" s="5" t="str">
        <f>IF(Cases!C443="Q","0983731042101",IF(OR(Cases!C443="A",Cases!C443="E",Cases!C443="B",Cases!C443="K",Cases!C443="M"),CONCATENATE(IF(B443="EB",Accounts!C$7,""),IF(B443="EL",Accounts!C$8,""),IF(AND(B443="OA",Cases!B443="3"),Accounts!C$8,""),IF(AND(B443="OA",Cases!B443="Z"),Accounts!C$7,"")),CONCATENATE(IF(B443="EB",Accounts!C$9,""),IF(B443="EL",Accounts!C$10,""),IF(AND(B443="OA",Cases!B443="3"),Accounts!C$10,""),IF(AND(B443="OA",Cases!B443="Z"),Accounts!C$9,""))))</f>
        <v>0002G94287102</v>
      </c>
      <c r="G443" t="s">
        <v>17</v>
      </c>
      <c r="H443" s="5" t="str">
        <f t="shared" si="31"/>
        <v>KALOCZKAY JNÉ EUR</v>
      </c>
      <c r="I443" t="s">
        <v>18</v>
      </c>
      <c r="J443" t="str">
        <f t="shared" si="32"/>
        <v>EBNL000000901442</v>
      </c>
      <c r="K443" t="str">
        <f t="shared" si="33"/>
        <v>EBNL000000901442</v>
      </c>
      <c r="L443" s="2" t="s">
        <v>22</v>
      </c>
      <c r="M443" s="2" t="str">
        <f>IF(OR(Cases!C443="A",Cases!C443="C",Cases!C443="G",Cases!C443="J",Cases!C443="O"),"DV","DA")</f>
        <v>DA</v>
      </c>
      <c r="N443" t="s">
        <v>1207</v>
      </c>
      <c r="O443" t="str">
        <f>IF(OR(Cases!C443="A",Cases!C443="B",Cases!C443="C",Cases!C443="E",Cases!C443="F",Cases!C443="I",Cases!C443="J",Cases!C443="K",Cases!C443="L",Cases!C443="Q"),"EUR","HUF")</f>
        <v>HUF</v>
      </c>
      <c r="P443" s="5" t="str">
        <f t="shared" si="34"/>
        <v>2</v>
      </c>
      <c r="Q443" t="str">
        <f>IF(Cases!I443="Y","INTC","")</f>
        <v/>
      </c>
      <c r="R443" t="str">
        <f>IF(OR(Cases!C443="K",Cases!C443="L"),IF(M443="DA",Accounts!B$1,CONCATENATE(
IF(B443="EB",Accounts!D$1,""
),IF(B443="EL",Accounts!F$1,""
),IF(AND(B443="OA",Cases!B443="3"),Accounts!F$1,""
),IF(AND(B443="OA",Cases!B443="Z"),Accounts!D$1,""
)
)
),IF(OR(Cases!C443="B",Cases!C443="I",Cases!C443="O",Cases!C443="J",Cases!C443="H"),IF(M443="DA",Accounts!B$4,CONCATENATE(
IF(B443="EB",Accounts!D$4,""
),IF(B443="EL",Accounts!F$4,""
),IF(AND(B443="OA",Cases!B443="3"),Accounts!F$4,""
),IF(AND(B443="OA",Cases!B443="Z"),Accounts!D$4,""
)
)
),IF(OR(Cases!C443="D",Cases!C443="G",Cases!C443="O",Cases!C443="H",Cases!C443="M",AND(Cases!D443="I",Cases!C443="C"),AND(Cases!D443="I",Cases!C443="F")),IF(M443="DA",Accounts!B$3,CONCATENATE(
IF(B443="EB",Accounts!D$3,""
),IF(B443="EL",Accounts!F$3,""
),IF(AND(B443="OA",Cases!B443="3"),Accounts!F$3,""
),IF(AND(B443="OA",Cases!B443="Z"),Accounts!D$3,""
)
)
),IF(M443="DA",Accounts!B$12,CONCATENATE(
IF(B443="EB",Accounts!D$12,""
),IF(B443="EL",Accounts!F$12,""
),IF(AND(B443="OA",Cases!B443="3"),Accounts!F$12,""
),IF(AND(B443="OA",Cases!B443="Z"),Accounts!D$12,""
)
)
)
)
))</f>
        <v>UPC Magyarország</v>
      </c>
      <c r="S443" t="str">
        <f>IF(OR(Cases!C443="K",Cases!C443="L"),IF(M443="DA",Accounts!C$1,CONCATENATE(
   IF(B443="EB",Accounts!E$1,""
   ),IF(B443="EL",Accounts!G$1,""
   ),IF(AND(B443="OA",Cases!B443="3"),Accounts!G$1,""
   ),IF(AND(B443="OA",Cases!B443="Z"),Accounts!E$1,""
   )
  )
 ),IF(OR(Cases!C443="B",Cases!C443="I",Cases!C443="O",Cases!C443="J",Cases!C443="H"),IF(M443="DA",Accounts!C$4,CONCATENATE(
   IF(B443="EB",Accounts!E$4,""
   ),IF(B443="EL",Accounts!G$4,""
   ),IF(AND(B443="OA",Cases!B443="3"),Accounts!G$4,""
   ),IF(AND(B443="OA",Cases!B443="Z"),Accounts!E$4,""
   )
  )
 ),IF(OR(Cases!C443="D",Cases!C443="G",Cases!C443="O",Cases!C443="H",Cases!C443="M",AND(Cases!D443="I",Cases!C443="C"),AND(Cases!D443="I",Cases!C443="F")),IF(M443="DA",Accounts!C$3,CONCATENATE(
   IF(B443="EB",Accounts!E$3,""
   ),IF(B443="EL",Accounts!G$3,""
   ),IF(AND(B443="OA",Cases!B443="3"),Accounts!G$3,""
   ),IF(AND(B443="OA",Cases!B443="Z"),Accounts!E$3,""
   )
  )
 ),IF(M443="DA",Accounts!C$12,CONCATENATE(
   IF(B443="EB",Accounts!E$12,""
   ),IF(B443="EL",Accounts!G$12,""
   ),IF(AND(B443="OA",Cases!B443="3"),Accounts!G$12,""
   ),IF(AND(B443="OA",Cases!B443="Z"),Accounts!E$12,""
   )
  )
 )
)
))</f>
        <v>HU78104100220021994330000100</v>
      </c>
      <c r="T443" t="str">
        <f>IF(Cases!F443="SHA","SLEV",IF(Cases!F443="OUR","DEBT",IF(Cases!F443="BEN","CRED","")))</f>
        <v/>
      </c>
      <c r="U443" s="5" t="str">
        <f>IF(Cases!H443="N","Instrukciók","")</f>
        <v/>
      </c>
      <c r="V443" s="5" t="str">
        <f>IF(Cases!E443="I","URGP","")</f>
        <v>URGP</v>
      </c>
      <c r="W443" t="str">
        <f>Cases!L443</f>
        <v>Közl-21G  -Forint konverziós-Ebank EBNL referencia-KötelezettSzla FCY-HUF-Bankon belüli átutalás-Konverziós-Sürgős/AzonKonv-EgyediÁrf/NonSTP-KöltsVis Nincs</v>
      </c>
    </row>
    <row r="444" spans="1:23" x14ac:dyDescent="0.3">
      <c r="A444" t="str">
        <f>CONCATENATE(IF(B444="EB",CONCATENATE(IF(Cases!B444&lt;&gt;"7","EBNG","EBNL"),TEXT(Refszámok!$B$1+ROW()-2,"000000000000")),""),IF(B444="EL",CONCATENATE("E",TEXT(Refszámok!$B$2+ROW()-2,"0000000000"),"00001"),""),IF(B444="OA",CONCATENATE("EBNGOA",TEXT(Refszámok!$B$3+ROW()-2,"0000000000")),""))</f>
        <v>EBNL000000901443</v>
      </c>
      <c r="B444" t="str">
        <f>CONCATENATE(IF(Cases!B444="E","EL",""),IF(Cases!B444="B","EB",""),IF(Cases!B444="Q","EB",""),IF(Cases!B444="7","EB",""),IF(Cases!B444="Z","OA",""),IF(Cases!B444="3","OA",""))</f>
        <v>EB</v>
      </c>
      <c r="C444" t="str">
        <f t="shared" si="30"/>
        <v>EBNL000000901443</v>
      </c>
      <c r="D444" t="str">
        <f>IF(Cases!K444="Y","2018-11-10","")</f>
        <v/>
      </c>
      <c r="E444" s="5" t="str">
        <f>IF(Cases!C444="Q","BANKKÁRTYA ELSZ",IF(OR(Cases!C444="A",Cases!C444="E",Cases!C444="B",Cases!C444="K",Cases!C444="M"),CONCATENATE(IF(B444="EB",Accounts!B$7,""),IF(B444="EL",Accounts!B$8,""),IF(AND(B444="OA",Cases!B444="3"),Accounts!B$8,""),IF(AND(B444="OA",Cases!B444="Z"),Accounts!B$7,"")),CONCATENATE(IF(B444="EB",Accounts!B$9,""),IF(B444="EL",Accounts!B$10,""),IF(AND(B444="OA",Cases!B444="3"),Accounts!B$10,""),IF(AND(B444="OA",Cases!B444="Z"),Accounts!B$9,""))))</f>
        <v>KALOCZKAY JNÉ EUR</v>
      </c>
      <c r="F444" s="5" t="str">
        <f>IF(Cases!C444="Q","0983731042101",IF(OR(Cases!C444="A",Cases!C444="E",Cases!C444="B",Cases!C444="K",Cases!C444="M"),CONCATENATE(IF(B444="EB",Accounts!C$7,""),IF(B444="EL",Accounts!C$8,""),IF(AND(B444="OA",Cases!B444="3"),Accounts!C$8,""),IF(AND(B444="OA",Cases!B444="Z"),Accounts!C$7,"")),CONCATENATE(IF(B444="EB",Accounts!C$9,""),IF(B444="EL",Accounts!C$10,""),IF(AND(B444="OA",Cases!B444="3"),Accounts!C$10,""),IF(AND(B444="OA",Cases!B444="Z"),Accounts!C$9,""))))</f>
        <v>0002G94287102</v>
      </c>
      <c r="G444" t="s">
        <v>17</v>
      </c>
      <c r="H444" s="5" t="str">
        <f t="shared" si="31"/>
        <v>KALOCZKAY JNÉ EUR</v>
      </c>
      <c r="I444" t="s">
        <v>18</v>
      </c>
      <c r="J444" t="str">
        <f t="shared" si="32"/>
        <v>EBNL000000901443</v>
      </c>
      <c r="K444" t="str">
        <f t="shared" si="33"/>
        <v>EBNL000000901443</v>
      </c>
      <c r="L444" s="2" t="s">
        <v>22</v>
      </c>
      <c r="M444" s="2" t="str">
        <f>IF(OR(Cases!C444="A",Cases!C444="C",Cases!C444="G",Cases!C444="J",Cases!C444="O"),"DV","DA")</f>
        <v>DA</v>
      </c>
      <c r="N444" t="s">
        <v>1207</v>
      </c>
      <c r="O444" t="str">
        <f>IF(OR(Cases!C444="A",Cases!C444="B",Cases!C444="C",Cases!C444="E",Cases!C444="F",Cases!C444="I",Cases!C444="J",Cases!C444="K",Cases!C444="L",Cases!C444="Q"),"EUR","HUF")</f>
        <v>HUF</v>
      </c>
      <c r="P444" s="5" t="str">
        <f t="shared" si="34"/>
        <v>2</v>
      </c>
      <c r="Q444" t="str">
        <f>IF(Cases!I444="Y","INTC","")</f>
        <v/>
      </c>
      <c r="R444" t="str">
        <f>IF(OR(Cases!C444="K",Cases!C444="L"),IF(M444="DA",Accounts!B$1,CONCATENATE(
IF(B444="EB",Accounts!D$1,""
),IF(B444="EL",Accounts!F$1,""
),IF(AND(B444="OA",Cases!B444="3"),Accounts!F$1,""
),IF(AND(B444="OA",Cases!B444="Z"),Accounts!D$1,""
)
)
),IF(OR(Cases!C444="B",Cases!C444="I",Cases!C444="O",Cases!C444="J",Cases!C444="H"),IF(M444="DA",Accounts!B$4,CONCATENATE(
IF(B444="EB",Accounts!D$4,""
),IF(B444="EL",Accounts!F$4,""
),IF(AND(B444="OA",Cases!B444="3"),Accounts!F$4,""
),IF(AND(B444="OA",Cases!B444="Z"),Accounts!D$4,""
)
)
),IF(OR(Cases!C444="D",Cases!C444="G",Cases!C444="O",Cases!C444="H",Cases!C444="M",AND(Cases!D444="I",Cases!C444="C"),AND(Cases!D444="I",Cases!C444="F")),IF(M444="DA",Accounts!B$3,CONCATENATE(
IF(B444="EB",Accounts!D$3,""
),IF(B444="EL",Accounts!F$3,""
),IF(AND(B444="OA",Cases!B444="3"),Accounts!F$3,""
),IF(AND(B444="OA",Cases!B444="Z"),Accounts!D$3,""
)
)
),IF(M444="DA",Accounts!B$12,CONCATENATE(
IF(B444="EB",Accounts!D$12,""
),IF(B444="EL",Accounts!F$12,""
),IF(AND(B444="OA",Cases!B444="3"),Accounts!F$12,""
),IF(AND(B444="OA",Cases!B444="Z"),Accounts!D$12,""
)
)
)
)
))</f>
        <v>UPC Magyarország</v>
      </c>
      <c r="S444" t="str">
        <f>IF(OR(Cases!C444="K",Cases!C444="L"),IF(M444="DA",Accounts!C$1,CONCATENATE(
   IF(B444="EB",Accounts!E$1,""
   ),IF(B444="EL",Accounts!G$1,""
   ),IF(AND(B444="OA",Cases!B444="3"),Accounts!G$1,""
   ),IF(AND(B444="OA",Cases!B444="Z"),Accounts!E$1,""
   )
  )
 ),IF(OR(Cases!C444="B",Cases!C444="I",Cases!C444="O",Cases!C444="J",Cases!C444="H"),IF(M444="DA",Accounts!C$4,CONCATENATE(
   IF(B444="EB",Accounts!E$4,""
   ),IF(B444="EL",Accounts!G$4,""
   ),IF(AND(B444="OA",Cases!B444="3"),Accounts!G$4,""
   ),IF(AND(B444="OA",Cases!B444="Z"),Accounts!E$4,""
   )
  )
 ),IF(OR(Cases!C444="D",Cases!C444="G",Cases!C444="O",Cases!C444="H",Cases!C444="M",AND(Cases!D444="I",Cases!C444="C"),AND(Cases!D444="I",Cases!C444="F")),IF(M444="DA",Accounts!C$3,CONCATENATE(
   IF(B444="EB",Accounts!E$3,""
   ),IF(B444="EL",Accounts!G$3,""
   ),IF(AND(B444="OA",Cases!B444="3"),Accounts!G$3,""
   ),IF(AND(B444="OA",Cases!B444="Z"),Accounts!E$3,""
   )
  )
 ),IF(M444="DA",Accounts!C$12,CONCATENATE(
   IF(B444="EB",Accounts!E$12,""
   ),IF(B444="EL",Accounts!G$12,""
   ),IF(AND(B444="OA",Cases!B444="3"),Accounts!G$12,""
   ),IF(AND(B444="OA",Cases!B444="Z"),Accounts!E$12,""
   )
  )
 )
)
))</f>
        <v>HU78104100220021994330000100</v>
      </c>
      <c r="T444" t="str">
        <f>IF(Cases!F444="SHA","SLEV",IF(Cases!F444="OUR","DEBT",IF(Cases!F444="BEN","CRED","")))</f>
        <v/>
      </c>
      <c r="U444" s="5" t="str">
        <f>IF(Cases!H444="N","Instrukciók","")</f>
        <v/>
      </c>
      <c r="V444" s="5" t="str">
        <f>IF(Cases!E444="I","URGP","")</f>
        <v/>
      </c>
      <c r="W444" t="str">
        <f>Cases!L444</f>
        <v>Közl-21G  -Forint konverziós-Ebank EBNL referencia-KötelezettSzla FCY-HUF-Bankon belüli átutalás-Konverziós-EgyediÁrf/NonSTP-KöltsVis Nincs</v>
      </c>
    </row>
    <row r="445" spans="1:23" x14ac:dyDescent="0.3">
      <c r="A445" t="str">
        <f>CONCATENATE(IF(B445="EB",CONCATENATE(IF(Cases!B445&lt;&gt;"7","EBNG","EBNL"),TEXT(Refszámok!$B$1+ROW()-2,"000000000000")),""),IF(B445="EL",CONCATENATE("E",TEXT(Refszámok!$B$2+ROW()-2,"0000000000"),"00001"),""),IF(B445="OA",CONCATENATE("EBNGOA",TEXT(Refszámok!$B$3+ROW()-2,"0000000000")),""))</f>
        <v>EBNL000000901444</v>
      </c>
      <c r="B445" t="str">
        <f>CONCATENATE(IF(Cases!B445="E","EL",""),IF(Cases!B445="B","EB",""),IF(Cases!B445="Q","EB",""),IF(Cases!B445="7","EB",""),IF(Cases!B445="Z","OA",""),IF(Cases!B445="3","OA",""))</f>
        <v>EB</v>
      </c>
      <c r="C445" t="str">
        <f t="shared" si="30"/>
        <v>EBNL000000901444</v>
      </c>
      <c r="D445" t="str">
        <f>IF(Cases!K445="Y","2018-11-10","")</f>
        <v/>
      </c>
      <c r="E445" s="5" t="str">
        <f>IF(Cases!C445="Q","BANKKÁRTYA ELSZ",IF(OR(Cases!C445="A",Cases!C445="E",Cases!C445="B",Cases!C445="K",Cases!C445="M"),CONCATENATE(IF(B445="EB",Accounts!B$7,""),IF(B445="EL",Accounts!B$8,""),IF(AND(B445="OA",Cases!B445="3"),Accounts!B$8,""),IF(AND(B445="OA",Cases!B445="Z"),Accounts!B$7,"")),CONCATENATE(IF(B445="EB",Accounts!B$9,""),IF(B445="EL",Accounts!B$10,""),IF(AND(B445="OA",Cases!B445="3"),Accounts!B$10,""),IF(AND(B445="OA",Cases!B445="Z"),Accounts!B$9,""))))</f>
        <v>KALOCZKAY JNÉ EUR</v>
      </c>
      <c r="F445" s="5" t="str">
        <f>IF(Cases!C445="Q","0983731042101",IF(OR(Cases!C445="A",Cases!C445="E",Cases!C445="B",Cases!C445="K",Cases!C445="M"),CONCATENATE(IF(B445="EB",Accounts!C$7,""),IF(B445="EL",Accounts!C$8,""),IF(AND(B445="OA",Cases!B445="3"),Accounts!C$8,""),IF(AND(B445="OA",Cases!B445="Z"),Accounts!C$7,"")),CONCATENATE(IF(B445="EB",Accounts!C$9,""),IF(B445="EL",Accounts!C$10,""),IF(AND(B445="OA",Cases!B445="3"),Accounts!C$10,""),IF(AND(B445="OA",Cases!B445="Z"),Accounts!C$9,""))))</f>
        <v>0002G94287102</v>
      </c>
      <c r="G445" t="s">
        <v>17</v>
      </c>
      <c r="H445" s="5" t="str">
        <f t="shared" si="31"/>
        <v>KALOCZKAY JNÉ EUR</v>
      </c>
      <c r="I445" t="s">
        <v>18</v>
      </c>
      <c r="J445" t="str">
        <f t="shared" si="32"/>
        <v>EBNL000000901444</v>
      </c>
      <c r="K445" t="str">
        <f t="shared" si="33"/>
        <v>EBNL000000901444</v>
      </c>
      <c r="L445" s="2" t="s">
        <v>22</v>
      </c>
      <c r="M445" s="2" t="str">
        <f>IF(OR(Cases!C445="A",Cases!C445="C",Cases!C445="G",Cases!C445="J",Cases!C445="O"),"DV","DA")</f>
        <v>DV</v>
      </c>
      <c r="N445" t="s">
        <v>1207</v>
      </c>
      <c r="O445" t="str">
        <f>IF(OR(Cases!C445="A",Cases!C445="B",Cases!C445="C",Cases!C445="E",Cases!C445="F",Cases!C445="I",Cases!C445="J",Cases!C445="K",Cases!C445="L",Cases!C445="Q"),"EUR","HUF")</f>
        <v>HUF</v>
      </c>
      <c r="P445" s="5" t="str">
        <f t="shared" si="34"/>
        <v>2</v>
      </c>
      <c r="Q445" t="str">
        <f>IF(Cases!I445="Y","INTC","")</f>
        <v/>
      </c>
      <c r="R445" t="str">
        <f>IF(OR(Cases!C445="K",Cases!C445="L"),IF(M445="DA",Accounts!B$1,CONCATENATE(
IF(B445="EB",Accounts!D$1,""
),IF(B445="EL",Accounts!F$1,""
),IF(AND(B445="OA",Cases!B445="3"),Accounts!F$1,""
),IF(AND(B445="OA",Cases!B445="Z"),Accounts!D$1,""
)
)
),IF(OR(Cases!C445="B",Cases!C445="I",Cases!C445="O",Cases!C445="J",Cases!C445="H"),IF(M445="DA",Accounts!B$4,CONCATENATE(
IF(B445="EB",Accounts!D$4,""
),IF(B445="EL",Accounts!F$4,""
),IF(AND(B445="OA",Cases!B445="3"),Accounts!F$4,""
),IF(AND(B445="OA",Cases!B445="Z"),Accounts!D$4,""
)
)
),IF(OR(Cases!C445="D",Cases!C445="G",Cases!C445="O",Cases!C445="H",Cases!C445="M",AND(Cases!D445="I",Cases!C445="C"),AND(Cases!D445="I",Cases!C445="F")),IF(M445="DA",Accounts!B$3,CONCATENATE(
IF(B445="EB",Accounts!D$3,""
),IF(B445="EL",Accounts!F$3,""
),IF(AND(B445="OA",Cases!B445="3"),Accounts!F$3,""
),IF(AND(B445="OA",Cases!B445="Z"),Accounts!D$3,""
)
)
),IF(M445="DA",Accounts!B$12,CONCATENATE(
IF(B445="EB",Accounts!D$12,""
),IF(B445="EL",Accounts!F$12,""
),IF(AND(B445="OA",Cases!B445="3"),Accounts!F$12,""
),IF(AND(B445="OA",Cases!B445="Z"),Accounts!D$12,""
)
)
)
)
))</f>
        <v>Haidai Viachesl</v>
      </c>
      <c r="S445" t="str">
        <f>IF(OR(Cases!C445="K",Cases!C445="L"),IF(M445="DA",Accounts!C$1,CONCATENATE(
   IF(B445="EB",Accounts!E$1,""
   ),IF(B445="EL",Accounts!G$1,""
   ),IF(AND(B445="OA",Cases!B445="3"),Accounts!G$1,""
   ),IF(AND(B445="OA",Cases!B445="Z"),Accounts!E$1,""
   )
  )
 ),IF(OR(Cases!C445="B",Cases!C445="I",Cases!C445="O",Cases!C445="J",Cases!C445="H"),IF(M445="DA",Accounts!C$4,CONCATENATE(
   IF(B445="EB",Accounts!E$4,""
   ),IF(B445="EL",Accounts!G$4,""
   ),IF(AND(B445="OA",Cases!B445="3"),Accounts!G$4,""
   ),IF(AND(B445="OA",Cases!B445="Z"),Accounts!E$4,""
   )
  )
 ),IF(OR(Cases!C445="D",Cases!C445="G",Cases!C445="O",Cases!C445="H",Cases!C445="M",AND(Cases!D445="I",Cases!C445="C"),AND(Cases!D445="I",Cases!C445="F")),IF(M445="DA",Accounts!C$3,CONCATENATE(
   IF(B445="EB",Accounts!E$3,""
   ),IF(B445="EL",Accounts!G$3,""
   ),IF(AND(B445="OA",Cases!B445="3"),Accounts!G$3,""
   ),IF(AND(B445="OA",Cases!B445="Z"),Accounts!E$3,""
   )
  )
 ),IF(M445="DA",Accounts!C$12,CONCATENATE(
   IF(B445="EB",Accounts!E$12,""
   ),IF(B445="EL",Accounts!G$12,""
   ),IF(AND(B445="OA",Cases!B445="3"),Accounts!G$12,""
   ),IF(AND(B445="OA",Cases!B445="Z"),Accounts!E$12,""
   )
  )
 )
)
))</f>
        <v>HU24104075017811111100480681</v>
      </c>
      <c r="T445" t="str">
        <f>IF(Cases!F445="SHA","SLEV",IF(Cases!F445="OUR","DEBT",IF(Cases!F445="BEN","CRED","")))</f>
        <v/>
      </c>
      <c r="U445" s="5" t="str">
        <f>IF(Cases!H445="N","Instrukciók","")</f>
        <v/>
      </c>
      <c r="V445" s="5" t="str">
        <f>IF(Cases!E445="I","URGP","")</f>
        <v>URGP</v>
      </c>
      <c r="W445" t="str">
        <f>Cases!L445</f>
        <v>Közl-21M  -Forint konverziós-Ebank EBNL referencia-KötelezettSzla FCY-HUF-Bankon belüli átvezetés-Konverziós-Sürgős/AzonKonv-EgyediÁrf/NonSTP-KöltsVis Nincs</v>
      </c>
    </row>
    <row r="446" spans="1:23" x14ac:dyDescent="0.3">
      <c r="A446" t="str">
        <f>CONCATENATE(IF(B446="EB",CONCATENATE(IF(Cases!B446&lt;&gt;"7","EBNG","EBNL"),TEXT(Refszámok!$B$1+ROW()-2,"000000000000")),""),IF(B446="EL",CONCATENATE("E",TEXT(Refszámok!$B$2+ROW()-2,"0000000000"),"00001"),""),IF(B446="OA",CONCATENATE("EBNGOA",TEXT(Refszámok!$B$3+ROW()-2,"0000000000")),""))</f>
        <v>EBNL000000901445</v>
      </c>
      <c r="B446" t="str">
        <f>CONCATENATE(IF(Cases!B446="E","EL",""),IF(Cases!B446="B","EB",""),IF(Cases!B446="Q","EB",""),IF(Cases!B446="7","EB",""),IF(Cases!B446="Z","OA",""),IF(Cases!B446="3","OA",""))</f>
        <v>EB</v>
      </c>
      <c r="C446" t="str">
        <f t="shared" si="30"/>
        <v>EBNL000000901445</v>
      </c>
      <c r="D446" t="str">
        <f>IF(Cases!K446="Y","2018-11-10","")</f>
        <v/>
      </c>
      <c r="E446" s="5" t="str">
        <f>IF(Cases!C446="Q","BANKKÁRTYA ELSZ",IF(OR(Cases!C446="A",Cases!C446="E",Cases!C446="B",Cases!C446="K",Cases!C446="M"),CONCATENATE(IF(B446="EB",Accounts!B$7,""),IF(B446="EL",Accounts!B$8,""),IF(AND(B446="OA",Cases!B446="3"),Accounts!B$8,""),IF(AND(B446="OA",Cases!B446="Z"),Accounts!B$7,"")),CONCATENATE(IF(B446="EB",Accounts!B$9,""),IF(B446="EL",Accounts!B$10,""),IF(AND(B446="OA",Cases!B446="3"),Accounts!B$10,""),IF(AND(B446="OA",Cases!B446="Z"),Accounts!B$9,""))))</f>
        <v>KALOCZKAY JNÉ EUR</v>
      </c>
      <c r="F446" s="5" t="str">
        <f>IF(Cases!C446="Q","0983731042101",IF(OR(Cases!C446="A",Cases!C446="E",Cases!C446="B",Cases!C446="K",Cases!C446="M"),CONCATENATE(IF(B446="EB",Accounts!C$7,""),IF(B446="EL",Accounts!C$8,""),IF(AND(B446="OA",Cases!B446="3"),Accounts!C$8,""),IF(AND(B446="OA",Cases!B446="Z"),Accounts!C$7,"")),CONCATENATE(IF(B446="EB",Accounts!C$9,""),IF(B446="EL",Accounts!C$10,""),IF(AND(B446="OA",Cases!B446="3"),Accounts!C$10,""),IF(AND(B446="OA",Cases!B446="Z"),Accounts!C$9,""))))</f>
        <v>0002G94287102</v>
      </c>
      <c r="G446" t="s">
        <v>17</v>
      </c>
      <c r="H446" s="5" t="str">
        <f t="shared" si="31"/>
        <v>KALOCZKAY JNÉ EUR</v>
      </c>
      <c r="I446" t="s">
        <v>18</v>
      </c>
      <c r="J446" t="str">
        <f t="shared" si="32"/>
        <v>EBNL000000901445</v>
      </c>
      <c r="K446" t="str">
        <f t="shared" si="33"/>
        <v>EBNL000000901445</v>
      </c>
      <c r="L446" s="2" t="s">
        <v>22</v>
      </c>
      <c r="M446" s="2" t="str">
        <f>IF(OR(Cases!C446="A",Cases!C446="C",Cases!C446="G",Cases!C446="J",Cases!C446="O"),"DV","DA")</f>
        <v>DV</v>
      </c>
      <c r="N446" t="s">
        <v>1207</v>
      </c>
      <c r="O446" t="str">
        <f>IF(OR(Cases!C446="A",Cases!C446="B",Cases!C446="C",Cases!C446="E",Cases!C446="F",Cases!C446="I",Cases!C446="J",Cases!C446="K",Cases!C446="L",Cases!C446="Q"),"EUR","HUF")</f>
        <v>HUF</v>
      </c>
      <c r="P446" s="5" t="str">
        <f t="shared" si="34"/>
        <v>2</v>
      </c>
      <c r="Q446" t="str">
        <f>IF(Cases!I446="Y","INTC","")</f>
        <v/>
      </c>
      <c r="R446" t="str">
        <f>IF(OR(Cases!C446="K",Cases!C446="L"),IF(M446="DA",Accounts!B$1,CONCATENATE(
IF(B446="EB",Accounts!D$1,""
),IF(B446="EL",Accounts!F$1,""
),IF(AND(B446="OA",Cases!B446="3"),Accounts!F$1,""
),IF(AND(B446="OA",Cases!B446="Z"),Accounts!D$1,""
)
)
),IF(OR(Cases!C446="B",Cases!C446="I",Cases!C446="O",Cases!C446="J",Cases!C446="H"),IF(M446="DA",Accounts!B$4,CONCATENATE(
IF(B446="EB",Accounts!D$4,""
),IF(B446="EL",Accounts!F$4,""
),IF(AND(B446="OA",Cases!B446="3"),Accounts!F$4,""
),IF(AND(B446="OA",Cases!B446="Z"),Accounts!D$4,""
)
)
),IF(OR(Cases!C446="D",Cases!C446="G",Cases!C446="O",Cases!C446="H",Cases!C446="M",AND(Cases!D446="I",Cases!C446="C"),AND(Cases!D446="I",Cases!C446="F")),IF(M446="DA",Accounts!B$3,CONCATENATE(
IF(B446="EB",Accounts!D$3,""
),IF(B446="EL",Accounts!F$3,""
),IF(AND(B446="OA",Cases!B446="3"),Accounts!F$3,""
),IF(AND(B446="OA",Cases!B446="Z"),Accounts!D$3,""
)
)
),IF(M446="DA",Accounts!B$12,CONCATENATE(
IF(B446="EB",Accounts!D$12,""
),IF(B446="EL",Accounts!F$12,""
),IF(AND(B446="OA",Cases!B446="3"),Accounts!F$12,""
),IF(AND(B446="OA",Cases!B446="Z"),Accounts!D$12,""
)
)
)
)
))</f>
        <v>Haidai Viachesl</v>
      </c>
      <c r="S446" t="str">
        <f>IF(OR(Cases!C446="K",Cases!C446="L"),IF(M446="DA",Accounts!C$1,CONCATENATE(
   IF(B446="EB",Accounts!E$1,""
   ),IF(B446="EL",Accounts!G$1,""
   ),IF(AND(B446="OA",Cases!B446="3"),Accounts!G$1,""
   ),IF(AND(B446="OA",Cases!B446="Z"),Accounts!E$1,""
   )
  )
 ),IF(OR(Cases!C446="B",Cases!C446="I",Cases!C446="O",Cases!C446="J",Cases!C446="H"),IF(M446="DA",Accounts!C$4,CONCATENATE(
   IF(B446="EB",Accounts!E$4,""
   ),IF(B446="EL",Accounts!G$4,""
   ),IF(AND(B446="OA",Cases!B446="3"),Accounts!G$4,""
   ),IF(AND(B446="OA",Cases!B446="Z"),Accounts!E$4,""
   )
  )
 ),IF(OR(Cases!C446="D",Cases!C446="G",Cases!C446="O",Cases!C446="H",Cases!C446="M",AND(Cases!D446="I",Cases!C446="C"),AND(Cases!D446="I",Cases!C446="F")),IF(M446="DA",Accounts!C$3,CONCATENATE(
   IF(B446="EB",Accounts!E$3,""
   ),IF(B446="EL",Accounts!G$3,""
   ),IF(AND(B446="OA",Cases!B446="3"),Accounts!G$3,""
   ),IF(AND(B446="OA",Cases!B446="Z"),Accounts!E$3,""
   )
  )
 ),IF(M446="DA",Accounts!C$12,CONCATENATE(
   IF(B446="EB",Accounts!E$12,""
   ),IF(B446="EL",Accounts!G$12,""
   ),IF(AND(B446="OA",Cases!B446="3"),Accounts!G$12,""
   ),IF(AND(B446="OA",Cases!B446="Z"),Accounts!E$12,""
   )
  )
 )
)
))</f>
        <v>HU24104075017811111100480681</v>
      </c>
      <c r="T446" t="str">
        <f>IF(Cases!F446="SHA","SLEV",IF(Cases!F446="OUR","DEBT",IF(Cases!F446="BEN","CRED","")))</f>
        <v/>
      </c>
      <c r="U446" s="5" t="str">
        <f>IF(Cases!H446="N","Instrukciók","")</f>
        <v/>
      </c>
      <c r="V446" s="5" t="str">
        <f>IF(Cases!E446="I","URGP","")</f>
        <v/>
      </c>
      <c r="W446" t="str">
        <f>Cases!L446</f>
        <v>Közl-21M  -Forint konverziós-Ebank EBNL referencia-KötelezettSzla FCY-HUF-Bankon belüli átvezetés-Konverziós-EgyediÁrf/NonSTP-KöltsVis Nincs</v>
      </c>
    </row>
    <row r="447" spans="1:23" x14ac:dyDescent="0.3">
      <c r="A447" t="str">
        <f>CONCATENATE(IF(B447="EB",CONCATENATE(IF(Cases!B447&lt;&gt;"7","EBNG","EBNL"),TEXT(Refszámok!$B$1+ROW()-2,"000000000000")),""),IF(B447="EL",CONCATENATE("E",TEXT(Refszámok!$B$2+ROW()-2,"0000000000"),"00001"),""),IF(B447="OA",CONCATENATE("EBNGOA",TEXT(Refszámok!$B$3+ROW()-2,"0000000000")),""))</f>
        <v>EBNL000000901446</v>
      </c>
      <c r="B447" t="str">
        <f>CONCATENATE(IF(Cases!B447="E","EL",""),IF(Cases!B447="B","EB",""),IF(Cases!B447="Q","EB",""),IF(Cases!B447="7","EB",""),IF(Cases!B447="Z","OA",""),IF(Cases!B447="3","OA",""))</f>
        <v>EB</v>
      </c>
      <c r="C447" t="str">
        <f t="shared" si="30"/>
        <v>EBNL000000901446</v>
      </c>
      <c r="D447" t="str">
        <f>IF(Cases!K447="Y","2018-11-10","")</f>
        <v/>
      </c>
      <c r="E447" s="5" t="str">
        <f>IF(Cases!C447="Q","BANKKÁRTYA ELSZ",IF(OR(Cases!C447="A",Cases!C447="E",Cases!C447="B",Cases!C447="K",Cases!C447="M"),CONCATENATE(IF(B447="EB",Accounts!B$7,""),IF(B447="EL",Accounts!B$8,""),IF(AND(B447="OA",Cases!B447="3"),Accounts!B$8,""),IF(AND(B447="OA",Cases!B447="Z"),Accounts!B$7,"")),CONCATENATE(IF(B447="EB",Accounts!B$9,""),IF(B447="EL",Accounts!B$10,""),IF(AND(B447="OA",Cases!B447="3"),Accounts!B$10,""),IF(AND(B447="OA",Cases!B447="Z"),Accounts!B$9,""))))</f>
        <v>KALOCZKAY JNÉ</v>
      </c>
      <c r="F447" s="5" t="str">
        <f>IF(Cases!C447="Q","0983731042101",IF(OR(Cases!C447="A",Cases!C447="E",Cases!C447="B",Cases!C447="K",Cases!C447="M"),CONCATENATE(IF(B447="EB",Accounts!C$7,""),IF(B447="EL",Accounts!C$8,""),IF(AND(B447="OA",Cases!B447="3"),Accounts!C$8,""),IF(AND(B447="OA",Cases!B447="Z"),Accounts!C$7,"")),CONCATENATE(IF(B447="EB",Accounts!C$9,""),IF(B447="EL",Accounts!C$10,""),IF(AND(B447="OA",Cases!B447="3"),Accounts!C$10,""),IF(AND(B447="OA",Cases!B447="Z"),Accounts!C$9,""))))</f>
        <v>0002G94287100</v>
      </c>
      <c r="G447" t="s">
        <v>17</v>
      </c>
      <c r="H447" s="5" t="str">
        <f t="shared" si="31"/>
        <v>KALOCZKAY JNÉ</v>
      </c>
      <c r="I447" t="s">
        <v>18</v>
      </c>
      <c r="J447" t="str">
        <f t="shared" si="32"/>
        <v>EBNL000000901446</v>
      </c>
      <c r="K447" t="str">
        <f t="shared" si="33"/>
        <v>EBNL000000901446</v>
      </c>
      <c r="L447" s="2" t="s">
        <v>22</v>
      </c>
      <c r="M447" s="2" t="str">
        <f>IF(OR(Cases!C447="A",Cases!C447="C",Cases!C447="G",Cases!C447="J",Cases!C447="O"),"DV","DA")</f>
        <v>DA</v>
      </c>
      <c r="N447" t="s">
        <v>1207</v>
      </c>
      <c r="O447" t="str">
        <f>IF(OR(Cases!C447="A",Cases!C447="B",Cases!C447="C",Cases!C447="E",Cases!C447="F",Cases!C447="I",Cases!C447="J",Cases!C447="K",Cases!C447="L",Cases!C447="Q"),"EUR","HUF")</f>
        <v>EUR</v>
      </c>
      <c r="P447" s="5" t="str">
        <f t="shared" si="34"/>
        <v>1.3</v>
      </c>
      <c r="Q447" t="str">
        <f>IF(Cases!I447="Y","INTC","")</f>
        <v/>
      </c>
      <c r="R447" t="str">
        <f>IF(OR(Cases!C447="K",Cases!C447="L"),IF(M447="DA",Accounts!B$1,CONCATENATE(
IF(B447="EB",Accounts!D$1,""
),IF(B447="EL",Accounts!F$1,""
),IF(AND(B447="OA",Cases!B447="3"),Accounts!F$1,""
),IF(AND(B447="OA",Cases!B447="Z"),Accounts!D$1,""
)
)
),IF(OR(Cases!C447="B",Cases!C447="I",Cases!C447="O",Cases!C447="J",Cases!C447="H"),IF(M447="DA",Accounts!B$4,CONCATENATE(
IF(B447="EB",Accounts!D$4,""
),IF(B447="EL",Accounts!F$4,""
),IF(AND(B447="OA",Cases!B447="3"),Accounts!F$4,""
),IF(AND(B447="OA",Cases!B447="Z"),Accounts!D$4,""
)
)
),IF(OR(Cases!C447="D",Cases!C447="G",Cases!C447="O",Cases!C447="H",Cases!C447="M",AND(Cases!D447="I",Cases!C447="C"),AND(Cases!D447="I",Cases!C447="F")),IF(M447="DA",Accounts!B$3,CONCATENATE(
IF(B447="EB",Accounts!D$3,""
),IF(B447="EL",Accounts!F$3,""
),IF(AND(B447="OA",Cases!B447="3"),Accounts!F$3,""
),IF(AND(B447="OA",Cases!B447="Z"),Accounts!D$3,""
)
)
),IF(M447="DA",Accounts!B$12,CONCATENATE(
IF(B447="EB",Accounts!D$12,""
),IF(B447="EL",Accounts!F$12,""
),IF(AND(B447="OA",Cases!B447="3"),Accounts!F$12,""
),IF(AND(B447="OA",Cases!B447="Z"),Accounts!D$12,""
)
)
)
)
))</f>
        <v>Bank kívüli Kedvezm.</v>
      </c>
      <c r="S447" t="str">
        <f>IF(OR(Cases!C447="K",Cases!C447="L"),IF(M447="DA",Accounts!C$1,CONCATENATE(
   IF(B447="EB",Accounts!E$1,""
   ),IF(B447="EL",Accounts!G$1,""
   ),IF(AND(B447="OA",Cases!B447="3"),Accounts!G$1,""
   ),IF(AND(B447="OA",Cases!B447="Z"),Accounts!E$1,""
   )
  )
 ),IF(OR(Cases!C447="B",Cases!C447="I",Cases!C447="O",Cases!C447="J",Cases!C447="H"),IF(M447="DA",Accounts!C$4,CONCATENATE(
   IF(B447="EB",Accounts!E$4,""
   ),IF(B447="EL",Accounts!G$4,""
   ),IF(AND(B447="OA",Cases!B447="3"),Accounts!G$4,""
   ),IF(AND(B447="OA",Cases!B447="Z"),Accounts!E$4,""
   )
  )
 ),IF(OR(Cases!C447="D",Cases!C447="G",Cases!C447="O",Cases!C447="H",Cases!C447="M",AND(Cases!D447="I",Cases!C447="C"),AND(Cases!D447="I",Cases!C447="F")),IF(M447="DA",Accounts!C$3,CONCATENATE(
   IF(B447="EB",Accounts!E$3,""
   ),IF(B447="EL",Accounts!G$3,""
   ),IF(AND(B447="OA",Cases!B447="3"),Accounts!G$3,""
   ),IF(AND(B447="OA",Cases!B447="Z"),Accounts!E$3,""
   )
  )
 ),IF(M447="DA",Accounts!C$12,CONCATENATE(
   IF(B447="EB",Accounts!E$12,""
   ),IF(B447="EL",Accounts!G$12,""
   ),IF(AND(B447="OA",Cases!B447="3"),Accounts!G$12,""
   ),IF(AND(B447="OA",Cases!B447="Z"),Accounts!E$12,""
   )
  )
 )
)
))</f>
        <v>HU71117490082015982100000000</v>
      </c>
      <c r="T447" t="str">
        <f>IF(Cases!F447="SHA","SLEV",IF(Cases!F447="OUR","DEBT",IF(Cases!F447="BEN","CRED","")))</f>
        <v>SLEV</v>
      </c>
      <c r="U447" s="5" t="str">
        <f>IF(Cases!H447="N","Instrukciók","")</f>
        <v/>
      </c>
      <c r="V447" s="5" t="str">
        <f>IF(Cases!E447="I","URGP","")</f>
        <v/>
      </c>
      <c r="W447" t="str">
        <f>Cases!L447</f>
        <v>Közl-33H  -Ebank EBNL referencia-KötelezettSzla HUF-FCY-Bankon kívül utalás-Konverziós-EgyediÁrf/NonSTP-KöltsVis Osztott</v>
      </c>
    </row>
    <row r="448" spans="1:23" x14ac:dyDescent="0.3">
      <c r="A448" t="str">
        <f>CONCATENATE(IF(B448="EB",CONCATENATE(IF(Cases!B448&lt;&gt;"7","EBNG","EBNL"),TEXT(Refszámok!$B$1+ROW()-2,"000000000000")),""),IF(B448="EL",CONCATENATE("E",TEXT(Refszámok!$B$2+ROW()-2,"0000000000"),"00001"),""),IF(B448="OA",CONCATENATE("EBNGOA",TEXT(Refszámok!$B$3+ROW()-2,"0000000000")),""))</f>
        <v>EBNL000000901447</v>
      </c>
      <c r="B448" t="str">
        <f>CONCATENATE(IF(Cases!B448="E","EL",""),IF(Cases!B448="B","EB",""),IF(Cases!B448="Q","EB",""),IF(Cases!B448="7","EB",""),IF(Cases!B448="Z","OA",""),IF(Cases!B448="3","OA",""))</f>
        <v>EB</v>
      </c>
      <c r="C448" t="str">
        <f t="shared" si="30"/>
        <v>EBNL000000901447</v>
      </c>
      <c r="D448" t="str">
        <f>IF(Cases!K448="Y","2018-11-10","")</f>
        <v/>
      </c>
      <c r="E448" s="5" t="str">
        <f>IF(Cases!C448="Q","BANKKÁRTYA ELSZ",IF(OR(Cases!C448="A",Cases!C448="E",Cases!C448="B",Cases!C448="K",Cases!C448="M"),CONCATENATE(IF(B448="EB",Accounts!B$7,""),IF(B448="EL",Accounts!B$8,""),IF(AND(B448="OA",Cases!B448="3"),Accounts!B$8,""),IF(AND(B448="OA",Cases!B448="Z"),Accounts!B$7,"")),CONCATENATE(IF(B448="EB",Accounts!B$9,""),IF(B448="EL",Accounts!B$10,""),IF(AND(B448="OA",Cases!B448="3"),Accounts!B$10,""),IF(AND(B448="OA",Cases!B448="Z"),Accounts!B$9,""))))</f>
        <v>KALOCZKAY JNÉ</v>
      </c>
      <c r="F448" s="5" t="str">
        <f>IF(Cases!C448="Q","0983731042101",IF(OR(Cases!C448="A",Cases!C448="E",Cases!C448="B",Cases!C448="K",Cases!C448="M"),CONCATENATE(IF(B448="EB",Accounts!C$7,""),IF(B448="EL",Accounts!C$8,""),IF(AND(B448="OA",Cases!B448="3"),Accounts!C$8,""),IF(AND(B448="OA",Cases!B448="Z"),Accounts!C$7,"")),CONCATENATE(IF(B448="EB",Accounts!C$9,""),IF(B448="EL",Accounts!C$10,""),IF(AND(B448="OA",Cases!B448="3"),Accounts!C$10,""),IF(AND(B448="OA",Cases!B448="Z"),Accounts!C$9,""))))</f>
        <v>0002G94287100</v>
      </c>
      <c r="G448" t="s">
        <v>17</v>
      </c>
      <c r="H448" s="5" t="str">
        <f t="shared" si="31"/>
        <v>KALOCZKAY JNÉ</v>
      </c>
      <c r="I448" t="s">
        <v>18</v>
      </c>
      <c r="J448" t="str">
        <f t="shared" si="32"/>
        <v>EBNL000000901447</v>
      </c>
      <c r="K448" t="str">
        <f t="shared" si="33"/>
        <v>EBNL000000901447</v>
      </c>
      <c r="L448" s="2" t="s">
        <v>22</v>
      </c>
      <c r="M448" s="2" t="str">
        <f>IF(OR(Cases!C448="A",Cases!C448="C",Cases!C448="G",Cases!C448="J",Cases!C448="O"),"DV","DA")</f>
        <v>DA</v>
      </c>
      <c r="N448" t="s">
        <v>1207</v>
      </c>
      <c r="O448" t="str">
        <f>IF(OR(Cases!C448="A",Cases!C448="B",Cases!C448="C",Cases!C448="E",Cases!C448="F",Cases!C448="I",Cases!C448="J",Cases!C448="K",Cases!C448="L",Cases!C448="Q"),"EUR","HUF")</f>
        <v>EUR</v>
      </c>
      <c r="P448" s="5" t="str">
        <f t="shared" si="34"/>
        <v>1.3</v>
      </c>
      <c r="Q448" t="str">
        <f>IF(Cases!I448="Y","INTC","")</f>
        <v/>
      </c>
      <c r="R448" t="str">
        <f>IF(OR(Cases!C448="K",Cases!C448="L"),IF(M448="DA",Accounts!B$1,CONCATENATE(
IF(B448="EB",Accounts!D$1,""
),IF(B448="EL",Accounts!F$1,""
),IF(AND(B448="OA",Cases!B448="3"),Accounts!F$1,""
),IF(AND(B448="OA",Cases!B448="Z"),Accounts!D$1,""
)
)
),IF(OR(Cases!C448="B",Cases!C448="I",Cases!C448="O",Cases!C448="J",Cases!C448="H"),IF(M448="DA",Accounts!B$4,CONCATENATE(
IF(B448="EB",Accounts!D$4,""
),IF(B448="EL",Accounts!F$4,""
),IF(AND(B448="OA",Cases!B448="3"),Accounts!F$4,""
),IF(AND(B448="OA",Cases!B448="Z"),Accounts!D$4,""
)
)
),IF(OR(Cases!C448="D",Cases!C448="G",Cases!C448="O",Cases!C448="H",Cases!C448="M",AND(Cases!D448="I",Cases!C448="C"),AND(Cases!D448="I",Cases!C448="F")),IF(M448="DA",Accounts!B$3,CONCATENATE(
IF(B448="EB",Accounts!D$3,""
),IF(B448="EL",Accounts!F$3,""
),IF(AND(B448="OA",Cases!B448="3"),Accounts!F$3,""
),IF(AND(B448="OA",Cases!B448="Z"),Accounts!D$3,""
)
)
),IF(M448="DA",Accounts!B$12,CONCATENATE(
IF(B448="EB",Accounts!D$12,""
),IF(B448="EL",Accounts!F$12,""
),IF(AND(B448="OA",Cases!B448="3"),Accounts!F$12,""
),IF(AND(B448="OA",Cases!B448="Z"),Accounts!D$12,""
)
)
)
)
))</f>
        <v>Bank kívüli Kedvezm.</v>
      </c>
      <c r="S448" t="str">
        <f>IF(OR(Cases!C448="K",Cases!C448="L"),IF(M448="DA",Accounts!C$1,CONCATENATE(
   IF(B448="EB",Accounts!E$1,""
   ),IF(B448="EL",Accounts!G$1,""
   ),IF(AND(B448="OA",Cases!B448="3"),Accounts!G$1,""
   ),IF(AND(B448="OA",Cases!B448="Z"),Accounts!E$1,""
   )
  )
 ),IF(OR(Cases!C448="B",Cases!C448="I",Cases!C448="O",Cases!C448="J",Cases!C448="H"),IF(M448="DA",Accounts!C$4,CONCATENATE(
   IF(B448="EB",Accounts!E$4,""
   ),IF(B448="EL",Accounts!G$4,""
   ),IF(AND(B448="OA",Cases!B448="3"),Accounts!G$4,""
   ),IF(AND(B448="OA",Cases!B448="Z"),Accounts!E$4,""
   )
  )
 ),IF(OR(Cases!C448="D",Cases!C448="G",Cases!C448="O",Cases!C448="H",Cases!C448="M",AND(Cases!D448="I",Cases!C448="C"),AND(Cases!D448="I",Cases!C448="F")),IF(M448="DA",Accounts!C$3,CONCATENATE(
   IF(B448="EB",Accounts!E$3,""
   ),IF(B448="EL",Accounts!G$3,""
   ),IF(AND(B448="OA",Cases!B448="3"),Accounts!G$3,""
   ),IF(AND(B448="OA",Cases!B448="Z"),Accounts!E$3,""
   )
  )
 ),IF(M448="DA",Accounts!C$12,CONCATENATE(
   IF(B448="EB",Accounts!E$12,""
   ),IF(B448="EL",Accounts!G$12,""
   ),IF(AND(B448="OA",Cases!B448="3"),Accounts!G$12,""
   ),IF(AND(B448="OA",Cases!B448="Z"),Accounts!E$12,""
   )
  )
 )
)
))</f>
        <v>HU71117490082015982100000000</v>
      </c>
      <c r="T448" t="str">
        <f>IF(Cases!F448="SHA","SLEV",IF(Cases!F448="OUR","DEBT",IF(Cases!F448="BEN","CRED","")))</f>
        <v>DEBT</v>
      </c>
      <c r="U448" s="5" t="str">
        <f>IF(Cases!H448="N","Instrukciók","")</f>
        <v/>
      </c>
      <c r="V448" s="5" t="str">
        <f>IF(Cases!E448="I","URGP","")</f>
        <v/>
      </c>
      <c r="W448" t="str">
        <f>Cases!L448</f>
        <v>Közl-33I  -Ebank EBNL referencia-KötelezettSzla HUF-FCY-Bankon kívül utalás-Konverziós-EgyediÁrf/NonSTP-KöltsVis Indító</v>
      </c>
    </row>
    <row r="449" spans="1:23" x14ac:dyDescent="0.3">
      <c r="A449" t="str">
        <f>CONCATENATE(IF(B449="EB",CONCATENATE(IF(Cases!B449&lt;&gt;"7","EBNG","EBNL"),TEXT(Refszámok!$B$1+ROW()-2,"000000000000")),""),IF(B449="EL",CONCATENATE("E",TEXT(Refszámok!$B$2+ROW()-2,"0000000000"),"00001"),""),IF(B449="OA",CONCATENATE("EBNGOA",TEXT(Refszámok!$B$3+ROW()-2,"0000000000")),""))</f>
        <v>EBNL000000901448</v>
      </c>
      <c r="B449" t="str">
        <f>CONCATENATE(IF(Cases!B449="E","EL",""),IF(Cases!B449="B","EB",""),IF(Cases!B449="Q","EB",""),IF(Cases!B449="7","EB",""),IF(Cases!B449="Z","OA",""),IF(Cases!B449="3","OA",""))</f>
        <v>EB</v>
      </c>
      <c r="C449" t="str">
        <f t="shared" si="30"/>
        <v>EBNL000000901448</v>
      </c>
      <c r="D449" t="str">
        <f>IF(Cases!K449="Y","2018-11-10","")</f>
        <v/>
      </c>
      <c r="E449" s="5" t="str">
        <f>IF(Cases!C449="Q","BANKKÁRTYA ELSZ",IF(OR(Cases!C449="A",Cases!C449="E",Cases!C449="B",Cases!C449="K",Cases!C449="M"),CONCATENATE(IF(B449="EB",Accounts!B$7,""),IF(B449="EL",Accounts!B$8,""),IF(AND(B449="OA",Cases!B449="3"),Accounts!B$8,""),IF(AND(B449="OA",Cases!B449="Z"),Accounts!B$7,"")),CONCATENATE(IF(B449="EB",Accounts!B$9,""),IF(B449="EL",Accounts!B$10,""),IF(AND(B449="OA",Cases!B449="3"),Accounts!B$10,""),IF(AND(B449="OA",Cases!B449="Z"),Accounts!B$9,""))))</f>
        <v>KALOCZKAY JNÉ</v>
      </c>
      <c r="F449" s="5" t="str">
        <f>IF(Cases!C449="Q","0983731042101",IF(OR(Cases!C449="A",Cases!C449="E",Cases!C449="B",Cases!C449="K",Cases!C449="M"),CONCATENATE(IF(B449="EB",Accounts!C$7,""),IF(B449="EL",Accounts!C$8,""),IF(AND(B449="OA",Cases!B449="3"),Accounts!C$8,""),IF(AND(B449="OA",Cases!B449="Z"),Accounts!C$7,"")),CONCATENATE(IF(B449="EB",Accounts!C$9,""),IF(B449="EL",Accounts!C$10,""),IF(AND(B449="OA",Cases!B449="3"),Accounts!C$10,""),IF(AND(B449="OA",Cases!B449="Z"),Accounts!C$9,""))))</f>
        <v>0002G94287100</v>
      </c>
      <c r="G449" t="s">
        <v>17</v>
      </c>
      <c r="H449" s="5" t="str">
        <f t="shared" si="31"/>
        <v>KALOCZKAY JNÉ</v>
      </c>
      <c r="I449" t="s">
        <v>18</v>
      </c>
      <c r="J449" t="str">
        <f t="shared" si="32"/>
        <v>EBNL000000901448</v>
      </c>
      <c r="K449" t="str">
        <f t="shared" si="33"/>
        <v>EBNL000000901448</v>
      </c>
      <c r="L449" s="2" t="s">
        <v>22</v>
      </c>
      <c r="M449" s="2" t="str">
        <f>IF(OR(Cases!C449="A",Cases!C449="C",Cases!C449="G",Cases!C449="J",Cases!C449="O"),"DV","DA")</f>
        <v>DA</v>
      </c>
      <c r="N449" t="s">
        <v>1207</v>
      </c>
      <c r="O449" t="str">
        <f>IF(OR(Cases!C449="A",Cases!C449="B",Cases!C449="C",Cases!C449="E",Cases!C449="F",Cases!C449="I",Cases!C449="J",Cases!C449="K",Cases!C449="L",Cases!C449="Q"),"EUR","HUF")</f>
        <v>EUR</v>
      </c>
      <c r="P449" s="5" t="str">
        <f t="shared" si="34"/>
        <v>1.3</v>
      </c>
      <c r="Q449" t="str">
        <f>IF(Cases!I449="Y","INTC","")</f>
        <v/>
      </c>
      <c r="R449" t="str">
        <f>IF(OR(Cases!C449="K",Cases!C449="L"),IF(M449="DA",Accounts!B$1,CONCATENATE(
IF(B449="EB",Accounts!D$1,""
),IF(B449="EL",Accounts!F$1,""
),IF(AND(B449="OA",Cases!B449="3"),Accounts!F$1,""
),IF(AND(B449="OA",Cases!B449="Z"),Accounts!D$1,""
)
)
),IF(OR(Cases!C449="B",Cases!C449="I",Cases!C449="O",Cases!C449="J",Cases!C449="H"),IF(M449="DA",Accounts!B$4,CONCATENATE(
IF(B449="EB",Accounts!D$4,""
),IF(B449="EL",Accounts!F$4,""
),IF(AND(B449="OA",Cases!B449="3"),Accounts!F$4,""
),IF(AND(B449="OA",Cases!B449="Z"),Accounts!D$4,""
)
)
),IF(OR(Cases!C449="D",Cases!C449="G",Cases!C449="O",Cases!C449="H",Cases!C449="M",AND(Cases!D449="I",Cases!C449="C"),AND(Cases!D449="I",Cases!C449="F")),IF(M449="DA",Accounts!B$3,CONCATENATE(
IF(B449="EB",Accounts!D$3,""
),IF(B449="EL",Accounts!F$3,""
),IF(AND(B449="OA",Cases!B449="3"),Accounts!F$3,""
),IF(AND(B449="OA",Cases!B449="Z"),Accounts!D$3,""
)
)
),IF(M449="DA",Accounts!B$12,CONCATENATE(
IF(B449="EB",Accounts!D$12,""
),IF(B449="EL",Accounts!F$12,""
),IF(AND(B449="OA",Cases!B449="3"),Accounts!F$12,""
),IF(AND(B449="OA",Cases!B449="Z"),Accounts!D$12,""
)
)
)
)
))</f>
        <v>Bank kívüli Kedvezm.</v>
      </c>
      <c r="S449" t="str">
        <f>IF(OR(Cases!C449="K",Cases!C449="L"),IF(M449="DA",Accounts!C$1,CONCATENATE(
   IF(B449="EB",Accounts!E$1,""
   ),IF(B449="EL",Accounts!G$1,""
   ),IF(AND(B449="OA",Cases!B449="3"),Accounts!G$1,""
   ),IF(AND(B449="OA",Cases!B449="Z"),Accounts!E$1,""
   )
  )
 ),IF(OR(Cases!C449="B",Cases!C449="I",Cases!C449="O",Cases!C449="J",Cases!C449="H"),IF(M449="DA",Accounts!C$4,CONCATENATE(
   IF(B449="EB",Accounts!E$4,""
   ),IF(B449="EL",Accounts!G$4,""
   ),IF(AND(B449="OA",Cases!B449="3"),Accounts!G$4,""
   ),IF(AND(B449="OA",Cases!B449="Z"),Accounts!E$4,""
   )
  )
 ),IF(OR(Cases!C449="D",Cases!C449="G",Cases!C449="O",Cases!C449="H",Cases!C449="M",AND(Cases!D449="I",Cases!C449="C"),AND(Cases!D449="I",Cases!C449="F")),IF(M449="DA",Accounts!C$3,CONCATENATE(
   IF(B449="EB",Accounts!E$3,""
   ),IF(B449="EL",Accounts!G$3,""
   ),IF(AND(B449="OA",Cases!B449="3"),Accounts!G$3,""
   ),IF(AND(B449="OA",Cases!B449="Z"),Accounts!E$3,""
   )
  )
 ),IF(M449="DA",Accounts!C$12,CONCATENATE(
   IF(B449="EB",Accounts!E$12,""
   ),IF(B449="EL",Accounts!G$12,""
   ),IF(AND(B449="OA",Cases!B449="3"),Accounts!G$12,""
   ),IF(AND(B449="OA",Cases!B449="Z"),Accounts!E$12,""
   )
  )
 )
)
))</f>
        <v>HU71117490082015982100000000</v>
      </c>
      <c r="T449" t="str">
        <f>IF(Cases!F449="SHA","SLEV",IF(Cases!F449="OUR","DEBT",IF(Cases!F449="BEN","CRED","")))</f>
        <v>CRED</v>
      </c>
      <c r="U449" s="5" t="str">
        <f>IF(Cases!H449="N","Instrukciók","")</f>
        <v/>
      </c>
      <c r="V449" s="5" t="str">
        <f>IF(Cases!E449="I","URGP","")</f>
        <v/>
      </c>
      <c r="W449" t="str">
        <f>Cases!L449</f>
        <v>Közl-33J-Ebank EBNL referencia-KötelezettSzla HUF-FCY-Bankon kívül utalás-Konverziós-EgyediÁrf/NonSTP-KöltsVis Kedvezm</v>
      </c>
    </row>
    <row r="450" spans="1:23" x14ac:dyDescent="0.3">
      <c r="A450" t="str">
        <f>CONCATENATE(IF(B450="EB",CONCATENATE(IF(Cases!B450&lt;&gt;"7","EBNG","EBNL"),TEXT(Refszámok!$B$1+ROW()-2,"000000000000")),""),IF(B450="EL",CONCATENATE("E",TEXT(Refszámok!$B$2+ROW()-2,"0000000000"),"00001"),""),IF(B450="OA",CONCATENATE("EBNGOA",TEXT(Refszámok!$B$3+ROW()-2,"0000000000")),""))</f>
        <v>EBNL000000901449</v>
      </c>
      <c r="B450" t="str">
        <f>CONCATENATE(IF(Cases!B450="E","EL",""),IF(Cases!B450="B","EB",""),IF(Cases!B450="Q","EB",""),IF(Cases!B450="7","EB",""),IF(Cases!B450="Z","OA",""),IF(Cases!B450="3","OA",""))</f>
        <v>EB</v>
      </c>
      <c r="C450" t="str">
        <f t="shared" si="30"/>
        <v>EBNL000000901449</v>
      </c>
      <c r="D450" t="str">
        <f>IF(Cases!K450="Y","2018-11-10","")</f>
        <v/>
      </c>
      <c r="E450" s="5" t="str">
        <f>IF(Cases!C450="Q","BANKKÁRTYA ELSZ",IF(OR(Cases!C450="A",Cases!C450="E",Cases!C450="B",Cases!C450="K",Cases!C450="M"),CONCATENATE(IF(B450="EB",Accounts!B$7,""),IF(B450="EL",Accounts!B$8,""),IF(AND(B450="OA",Cases!B450="3"),Accounts!B$8,""),IF(AND(B450="OA",Cases!B450="Z"),Accounts!B$7,"")),CONCATENATE(IF(B450="EB",Accounts!B$9,""),IF(B450="EL",Accounts!B$10,""),IF(AND(B450="OA",Cases!B450="3"),Accounts!B$10,""),IF(AND(B450="OA",Cases!B450="Z"),Accounts!B$9,""))))</f>
        <v>KALOCZKAY JNÉ EUR</v>
      </c>
      <c r="F450" s="5" t="str">
        <f>IF(Cases!C450="Q","0983731042101",IF(OR(Cases!C450="A",Cases!C450="E",Cases!C450="B",Cases!C450="K",Cases!C450="M"),CONCATENATE(IF(B450="EB",Accounts!C$7,""),IF(B450="EL",Accounts!C$8,""),IF(AND(B450="OA",Cases!B450="3"),Accounts!C$8,""),IF(AND(B450="OA",Cases!B450="Z"),Accounts!C$7,"")),CONCATENATE(IF(B450="EB",Accounts!C$9,""),IF(B450="EL",Accounts!C$10,""),IF(AND(B450="OA",Cases!B450="3"),Accounts!C$10,""),IF(AND(B450="OA",Cases!B450="Z"),Accounts!C$9,""))))</f>
        <v>0002G94287102</v>
      </c>
      <c r="G450" t="s">
        <v>17</v>
      </c>
      <c r="H450" s="5" t="str">
        <f t="shared" si="31"/>
        <v>KALOCZKAY JNÉ EUR</v>
      </c>
      <c r="I450" t="s">
        <v>18</v>
      </c>
      <c r="J450" t="str">
        <f t="shared" si="32"/>
        <v>EBNL000000901449</v>
      </c>
      <c r="K450" t="str">
        <f t="shared" si="33"/>
        <v>EBNL000000901449</v>
      </c>
      <c r="L450" s="2" t="s">
        <v>22</v>
      </c>
      <c r="M450" s="2" t="str">
        <f>IF(OR(Cases!C450="A",Cases!C450="C",Cases!C450="G",Cases!C450="J",Cases!C450="O"),"DV","DA")</f>
        <v>DA</v>
      </c>
      <c r="N450" t="s">
        <v>1207</v>
      </c>
      <c r="O450" t="str">
        <f>IF(OR(Cases!C450="A",Cases!C450="B",Cases!C450="C",Cases!C450="E",Cases!C450="F",Cases!C450="I",Cases!C450="J",Cases!C450="K",Cases!C450="L",Cases!C450="Q"),"EUR","HUF")</f>
        <v>EUR</v>
      </c>
      <c r="P450" s="5" t="str">
        <f t="shared" si="34"/>
        <v>1.3</v>
      </c>
      <c r="Q450" t="str">
        <f>IF(Cases!I450="Y","INTC","")</f>
        <v/>
      </c>
      <c r="R450" t="str">
        <f>IF(OR(Cases!C450="K",Cases!C450="L"),IF(M450="DA",Accounts!B$1,CONCATENATE(
IF(B450="EB",Accounts!D$1,""
),IF(B450="EL",Accounts!F$1,""
),IF(AND(B450="OA",Cases!B450="3"),Accounts!F$1,""
),IF(AND(B450="OA",Cases!B450="Z"),Accounts!D$1,""
)
)
),IF(OR(Cases!C450="B",Cases!C450="I",Cases!C450="O",Cases!C450="J",Cases!C450="H"),IF(M450="DA",Accounts!B$4,CONCATENATE(
IF(B450="EB",Accounts!D$4,""
),IF(B450="EL",Accounts!F$4,""
),IF(AND(B450="OA",Cases!B450="3"),Accounts!F$4,""
),IF(AND(B450="OA",Cases!B450="Z"),Accounts!D$4,""
)
)
),IF(OR(Cases!C450="D",Cases!C450="G",Cases!C450="O",Cases!C450="H",Cases!C450="M",AND(Cases!D450="I",Cases!C450="C"),AND(Cases!D450="I",Cases!C450="F")),IF(M450="DA",Accounts!B$3,CONCATENATE(
IF(B450="EB",Accounts!D$3,""
),IF(B450="EL",Accounts!F$3,""
),IF(AND(B450="OA",Cases!B450="3"),Accounts!F$3,""
),IF(AND(B450="OA",Cases!B450="Z"),Accounts!D$3,""
)
)
),IF(M450="DA",Accounts!B$12,CONCATENATE(
IF(B450="EB",Accounts!D$12,""
),IF(B450="EL",Accounts!F$12,""
),IF(AND(B450="OA",Cases!B450="3"),Accounts!F$12,""
),IF(AND(B450="OA",Cases!B450="Z"),Accounts!D$12,""
)
)
)
)
))</f>
        <v>Bank kívüli Kedvezm.</v>
      </c>
      <c r="S450" t="str">
        <f>IF(OR(Cases!C450="K",Cases!C450="L"),IF(M450="DA",Accounts!C$1,CONCATENATE(
   IF(B450="EB",Accounts!E$1,""
   ),IF(B450="EL",Accounts!G$1,""
   ),IF(AND(B450="OA",Cases!B450="3"),Accounts!G$1,""
   ),IF(AND(B450="OA",Cases!B450="Z"),Accounts!E$1,""
   )
  )
 ),IF(OR(Cases!C450="B",Cases!C450="I",Cases!C450="O",Cases!C450="J",Cases!C450="H"),IF(M450="DA",Accounts!C$4,CONCATENATE(
   IF(B450="EB",Accounts!E$4,""
   ),IF(B450="EL",Accounts!G$4,""
   ),IF(AND(B450="OA",Cases!B450="3"),Accounts!G$4,""
   ),IF(AND(B450="OA",Cases!B450="Z"),Accounts!E$4,""
   )
  )
 ),IF(OR(Cases!C450="D",Cases!C450="G",Cases!C450="O",Cases!C450="H",Cases!C450="M",AND(Cases!D450="I",Cases!C450="C"),AND(Cases!D450="I",Cases!C450="F")),IF(M450="DA",Accounts!C$3,CONCATENATE(
   IF(B450="EB",Accounts!E$3,""
   ),IF(B450="EL",Accounts!G$3,""
   ),IF(AND(B450="OA",Cases!B450="3"),Accounts!G$3,""
   ),IF(AND(B450="OA",Cases!B450="Z"),Accounts!E$3,""
   )
  )
 ),IF(M450="DA",Accounts!C$12,CONCATENATE(
   IF(B450="EB",Accounts!E$12,""
   ),IF(B450="EL",Accounts!G$12,""
   ),IF(AND(B450="OA",Cases!B450="3"),Accounts!G$12,""
   ),IF(AND(B450="OA",Cases!B450="Z"),Accounts!E$12,""
   )
  )
 )
)
))</f>
        <v>HU71117490082015982100000000</v>
      </c>
      <c r="T450" t="str">
        <f>IF(Cases!F450="SHA","SLEV",IF(Cases!F450="OUR","DEBT",IF(Cases!F450="BEN","CRED","")))</f>
        <v>SLEV</v>
      </c>
      <c r="U450" s="5" t="str">
        <f>IF(Cases!H450="N","Instrukciók","")</f>
        <v/>
      </c>
      <c r="V450" s="5" t="str">
        <f>IF(Cases!E450="I","URGP","")</f>
        <v/>
      </c>
      <c r="W450" t="str">
        <f>Cases!L450</f>
        <v>Közl-36Q-Ebank EBNL referencia-KötelezettSzla FCY-FCY Bankon kívül utalás-Konverziós-EgyediÁrf/NonSTP-KöltsVis Osztott</v>
      </c>
    </row>
    <row r="451" spans="1:23" x14ac:dyDescent="0.3">
      <c r="A451" t="str">
        <f>CONCATENATE(IF(B451="EB",CONCATENATE(IF(Cases!B451&lt;&gt;"7","EBNG","EBNL"),TEXT(Refszámok!$B$1+ROW()-2,"000000000000")),""),IF(B451="EL",CONCATENATE("E",TEXT(Refszámok!$B$2+ROW()-2,"0000000000"),"00001"),""),IF(B451="OA",CONCATENATE("EBNGOA",TEXT(Refszámok!$B$3+ROW()-2,"0000000000")),""))</f>
        <v>EBNL000000901450</v>
      </c>
      <c r="B451" t="str">
        <f>CONCATENATE(IF(Cases!B451="E","EL",""),IF(Cases!B451="B","EB",""),IF(Cases!B451="Q","EB",""),IF(Cases!B451="7","EB",""),IF(Cases!B451="Z","OA",""),IF(Cases!B451="3","OA",""))</f>
        <v>EB</v>
      </c>
      <c r="C451" t="str">
        <f t="shared" ref="C451:C504" si="35">A451</f>
        <v>EBNL000000901450</v>
      </c>
      <c r="D451" t="str">
        <f>IF(Cases!K451="Y","2018-11-10","")</f>
        <v/>
      </c>
      <c r="E451" s="5" t="str">
        <f>IF(Cases!C451="Q","BANKKÁRTYA ELSZ",IF(OR(Cases!C451="A",Cases!C451="E",Cases!C451="B",Cases!C451="K",Cases!C451="M"),CONCATENATE(IF(B451="EB",Accounts!B$7,""),IF(B451="EL",Accounts!B$8,""),IF(AND(B451="OA",Cases!B451="3"),Accounts!B$8,""),IF(AND(B451="OA",Cases!B451="Z"),Accounts!B$7,"")),CONCATENATE(IF(B451="EB",Accounts!B$9,""),IF(B451="EL",Accounts!B$10,""),IF(AND(B451="OA",Cases!B451="3"),Accounts!B$10,""),IF(AND(B451="OA",Cases!B451="Z"),Accounts!B$9,""))))</f>
        <v>KALOCZKAY JNÉ EUR</v>
      </c>
      <c r="F451" s="5" t="str">
        <f>IF(Cases!C451="Q","0983731042101",IF(OR(Cases!C451="A",Cases!C451="E",Cases!C451="B",Cases!C451="K",Cases!C451="M"),CONCATENATE(IF(B451="EB",Accounts!C$7,""),IF(B451="EL",Accounts!C$8,""),IF(AND(B451="OA",Cases!B451="3"),Accounts!C$8,""),IF(AND(B451="OA",Cases!B451="Z"),Accounts!C$7,"")),CONCATENATE(IF(B451="EB",Accounts!C$9,""),IF(B451="EL",Accounts!C$10,""),IF(AND(B451="OA",Cases!B451="3"),Accounts!C$10,""),IF(AND(B451="OA",Cases!B451="Z"),Accounts!C$9,""))))</f>
        <v>0002G94287102</v>
      </c>
      <c r="G451" t="s">
        <v>17</v>
      </c>
      <c r="H451" s="5" t="str">
        <f t="shared" ref="H451:H504" si="36">E451</f>
        <v>KALOCZKAY JNÉ EUR</v>
      </c>
      <c r="I451" t="s">
        <v>18</v>
      </c>
      <c r="J451" t="str">
        <f t="shared" ref="J451:J504" si="37">A451</f>
        <v>EBNL000000901450</v>
      </c>
      <c r="K451" t="str">
        <f t="shared" ref="K451:K504" si="38">A451</f>
        <v>EBNL000000901450</v>
      </c>
      <c r="L451" s="2" t="s">
        <v>22</v>
      </c>
      <c r="M451" s="2" t="str">
        <f>IF(OR(Cases!C451="A",Cases!C451="C",Cases!C451="G",Cases!C451="J",Cases!C451="O"),"DV","DA")</f>
        <v>DA</v>
      </c>
      <c r="N451" t="s">
        <v>1207</v>
      </c>
      <c r="O451" t="str">
        <f>IF(OR(Cases!C451="A",Cases!C451="B",Cases!C451="C",Cases!C451="E",Cases!C451="F",Cases!C451="I",Cases!C451="J",Cases!C451="K",Cases!C451="L",Cases!C451="Q"),"EUR","HUF")</f>
        <v>EUR</v>
      </c>
      <c r="P451" s="5" t="str">
        <f t="shared" ref="P451:P504" si="39">IF(O451="HUF","2","1.3")</f>
        <v>1.3</v>
      </c>
      <c r="Q451" t="str">
        <f>IF(Cases!I451="Y","INTC","")</f>
        <v/>
      </c>
      <c r="R451" t="str">
        <f>IF(OR(Cases!C451="K",Cases!C451="L"),IF(M451="DA",Accounts!B$1,CONCATENATE(
IF(B451="EB",Accounts!D$1,""
),IF(B451="EL",Accounts!F$1,""
),IF(AND(B451="OA",Cases!B451="3"),Accounts!F$1,""
),IF(AND(B451="OA",Cases!B451="Z"),Accounts!D$1,""
)
)
),IF(OR(Cases!C451="B",Cases!C451="I",Cases!C451="O",Cases!C451="J",Cases!C451="H"),IF(M451="DA",Accounts!B$4,CONCATENATE(
IF(B451="EB",Accounts!D$4,""
),IF(B451="EL",Accounts!F$4,""
),IF(AND(B451="OA",Cases!B451="3"),Accounts!F$4,""
),IF(AND(B451="OA",Cases!B451="Z"),Accounts!D$4,""
)
)
),IF(OR(Cases!C451="D",Cases!C451="G",Cases!C451="O",Cases!C451="H",Cases!C451="M",AND(Cases!D451="I",Cases!C451="C"),AND(Cases!D451="I",Cases!C451="F")),IF(M451="DA",Accounts!B$3,CONCATENATE(
IF(B451="EB",Accounts!D$3,""
),IF(B451="EL",Accounts!F$3,""
),IF(AND(B451="OA",Cases!B451="3"),Accounts!F$3,""
),IF(AND(B451="OA",Cases!B451="Z"),Accounts!D$3,""
)
)
),IF(M451="DA",Accounts!B$12,CONCATENATE(
IF(B451="EB",Accounts!D$12,""
),IF(B451="EL",Accounts!F$12,""
),IF(AND(B451="OA",Cases!B451="3"),Accounts!F$12,""
),IF(AND(B451="OA",Cases!B451="Z"),Accounts!D$12,""
)
)
)
)
))</f>
        <v>Bank kívüli Kedvezm.</v>
      </c>
      <c r="S451" t="str">
        <f>IF(OR(Cases!C451="K",Cases!C451="L"),IF(M451="DA",Accounts!C$1,CONCATENATE(
   IF(B451="EB",Accounts!E$1,""
   ),IF(B451="EL",Accounts!G$1,""
   ),IF(AND(B451="OA",Cases!B451="3"),Accounts!G$1,""
   ),IF(AND(B451="OA",Cases!B451="Z"),Accounts!E$1,""
   )
  )
 ),IF(OR(Cases!C451="B",Cases!C451="I",Cases!C451="O",Cases!C451="J",Cases!C451="H"),IF(M451="DA",Accounts!C$4,CONCATENATE(
   IF(B451="EB",Accounts!E$4,""
   ),IF(B451="EL",Accounts!G$4,""
   ),IF(AND(B451="OA",Cases!B451="3"),Accounts!G$4,""
   ),IF(AND(B451="OA",Cases!B451="Z"),Accounts!E$4,""
   )
  )
 ),IF(OR(Cases!C451="D",Cases!C451="G",Cases!C451="O",Cases!C451="H",Cases!C451="M",AND(Cases!D451="I",Cases!C451="C"),AND(Cases!D451="I",Cases!C451="F")),IF(M451="DA",Accounts!C$3,CONCATENATE(
   IF(B451="EB",Accounts!E$3,""
   ),IF(B451="EL",Accounts!G$3,""
   ),IF(AND(B451="OA",Cases!B451="3"),Accounts!G$3,""
   ),IF(AND(B451="OA",Cases!B451="Z"),Accounts!E$3,""
   )
  )
 ),IF(M451="DA",Accounts!C$12,CONCATENATE(
   IF(B451="EB",Accounts!E$12,""
   ),IF(B451="EL",Accounts!G$12,""
   ),IF(AND(B451="OA",Cases!B451="3"),Accounts!G$12,""
   ),IF(AND(B451="OA",Cases!B451="Z"),Accounts!E$12,""
   )
  )
 )
)
))</f>
        <v>HU71117490082015982100000000</v>
      </c>
      <c r="T451" t="str">
        <f>IF(Cases!F451="SHA","SLEV",IF(Cases!F451="OUR","DEBT",IF(Cases!F451="BEN","CRED","")))</f>
        <v>DEBT</v>
      </c>
      <c r="U451" s="5" t="str">
        <f>IF(Cases!H451="N","Instrukciók","")</f>
        <v/>
      </c>
      <c r="V451" s="5" t="str">
        <f>IF(Cases!E451="I","URGP","")</f>
        <v/>
      </c>
      <c r="W451" t="str">
        <f>Cases!L451</f>
        <v>Közl-36R-Ebank EBNL referencia-KötelezettSzla FCY-FCY Bankon kívül utalás-Konverziós-EgyediÁrf/NonSTP-KöltsVis Indító</v>
      </c>
    </row>
    <row r="452" spans="1:23" x14ac:dyDescent="0.3">
      <c r="A452" t="str">
        <f>CONCATENATE(IF(B452="EB",CONCATENATE(IF(Cases!B452&lt;&gt;"7","EBNG","EBNL"),TEXT(Refszámok!$B$1+ROW()-2,"000000000000")),""),IF(B452="EL",CONCATENATE("E",TEXT(Refszámok!$B$2+ROW()-2,"0000000000"),"00001"),""),IF(B452="OA",CONCATENATE("EBNGOA",TEXT(Refszámok!$B$3+ROW()-2,"0000000000")),""))</f>
        <v>EBNL000000901451</v>
      </c>
      <c r="B452" t="str">
        <f>CONCATENATE(IF(Cases!B452="E","EL",""),IF(Cases!B452="B","EB",""),IF(Cases!B452="Q","EB",""),IF(Cases!B452="7","EB",""),IF(Cases!B452="Z","OA",""),IF(Cases!B452="3","OA",""))</f>
        <v>EB</v>
      </c>
      <c r="C452" t="str">
        <f t="shared" si="35"/>
        <v>EBNL000000901451</v>
      </c>
      <c r="D452" t="str">
        <f>IF(Cases!K452="Y","2018-11-10","")</f>
        <v/>
      </c>
      <c r="E452" s="5" t="str">
        <f>IF(Cases!C452="Q","BANKKÁRTYA ELSZ",IF(OR(Cases!C452="A",Cases!C452="E",Cases!C452="B",Cases!C452="K",Cases!C452="M"),CONCATENATE(IF(B452="EB",Accounts!B$7,""),IF(B452="EL",Accounts!B$8,""),IF(AND(B452="OA",Cases!B452="3"),Accounts!B$8,""),IF(AND(B452="OA",Cases!B452="Z"),Accounts!B$7,"")),CONCATENATE(IF(B452="EB",Accounts!B$9,""),IF(B452="EL",Accounts!B$10,""),IF(AND(B452="OA",Cases!B452="3"),Accounts!B$10,""),IF(AND(B452="OA",Cases!B452="Z"),Accounts!B$9,""))))</f>
        <v>KALOCZKAY JNÉ EUR</v>
      </c>
      <c r="F452" s="5" t="str">
        <f>IF(Cases!C452="Q","0983731042101",IF(OR(Cases!C452="A",Cases!C452="E",Cases!C452="B",Cases!C452="K",Cases!C452="M"),CONCATENATE(IF(B452="EB",Accounts!C$7,""),IF(B452="EL",Accounts!C$8,""),IF(AND(B452="OA",Cases!B452="3"),Accounts!C$8,""),IF(AND(B452="OA",Cases!B452="Z"),Accounts!C$7,"")),CONCATENATE(IF(B452="EB",Accounts!C$9,""),IF(B452="EL",Accounts!C$10,""),IF(AND(B452="OA",Cases!B452="3"),Accounts!C$10,""),IF(AND(B452="OA",Cases!B452="Z"),Accounts!C$9,""))))</f>
        <v>0002G94287102</v>
      </c>
      <c r="G452" t="s">
        <v>17</v>
      </c>
      <c r="H452" s="5" t="str">
        <f t="shared" si="36"/>
        <v>KALOCZKAY JNÉ EUR</v>
      </c>
      <c r="I452" t="s">
        <v>18</v>
      </c>
      <c r="J452" t="str">
        <f t="shared" si="37"/>
        <v>EBNL000000901451</v>
      </c>
      <c r="K452" t="str">
        <f t="shared" si="38"/>
        <v>EBNL000000901451</v>
      </c>
      <c r="L452" s="2" t="s">
        <v>22</v>
      </c>
      <c r="M452" s="2" t="str">
        <f>IF(OR(Cases!C452="A",Cases!C452="C",Cases!C452="G",Cases!C452="J",Cases!C452="O"),"DV","DA")</f>
        <v>DA</v>
      </c>
      <c r="N452" t="s">
        <v>1207</v>
      </c>
      <c r="O452" t="str">
        <f>IF(OR(Cases!C452="A",Cases!C452="B",Cases!C452="C",Cases!C452="E",Cases!C452="F",Cases!C452="I",Cases!C452="J",Cases!C452="K",Cases!C452="L",Cases!C452="Q"),"EUR","HUF")</f>
        <v>EUR</v>
      </c>
      <c r="P452" s="5" t="str">
        <f t="shared" si="39"/>
        <v>1.3</v>
      </c>
      <c r="Q452" t="str">
        <f>IF(Cases!I452="Y","INTC","")</f>
        <v/>
      </c>
      <c r="R452" t="str">
        <f>IF(OR(Cases!C452="K",Cases!C452="L"),IF(M452="DA",Accounts!B$1,CONCATENATE(
IF(B452="EB",Accounts!D$1,""
),IF(B452="EL",Accounts!F$1,""
),IF(AND(B452="OA",Cases!B452="3"),Accounts!F$1,""
),IF(AND(B452="OA",Cases!B452="Z"),Accounts!D$1,""
)
)
),IF(OR(Cases!C452="B",Cases!C452="I",Cases!C452="O",Cases!C452="J",Cases!C452="H"),IF(M452="DA",Accounts!B$4,CONCATENATE(
IF(B452="EB",Accounts!D$4,""
),IF(B452="EL",Accounts!F$4,""
),IF(AND(B452="OA",Cases!B452="3"),Accounts!F$4,""
),IF(AND(B452="OA",Cases!B452="Z"),Accounts!D$4,""
)
)
),IF(OR(Cases!C452="D",Cases!C452="G",Cases!C452="O",Cases!C452="H",Cases!C452="M",AND(Cases!D452="I",Cases!C452="C"),AND(Cases!D452="I",Cases!C452="F")),IF(M452="DA",Accounts!B$3,CONCATENATE(
IF(B452="EB",Accounts!D$3,""
),IF(B452="EL",Accounts!F$3,""
),IF(AND(B452="OA",Cases!B452="3"),Accounts!F$3,""
),IF(AND(B452="OA",Cases!B452="Z"),Accounts!D$3,""
)
)
),IF(M452="DA",Accounts!B$12,CONCATENATE(
IF(B452="EB",Accounts!D$12,""
),IF(B452="EL",Accounts!F$12,""
),IF(AND(B452="OA",Cases!B452="3"),Accounts!F$12,""
),IF(AND(B452="OA",Cases!B452="Z"),Accounts!D$12,""
)
)
)
)
))</f>
        <v>Bank kívüli Kedvezm.</v>
      </c>
      <c r="S452" t="str">
        <f>IF(OR(Cases!C452="K",Cases!C452="L"),IF(M452="DA",Accounts!C$1,CONCATENATE(
   IF(B452="EB",Accounts!E$1,""
   ),IF(B452="EL",Accounts!G$1,""
   ),IF(AND(B452="OA",Cases!B452="3"),Accounts!G$1,""
   ),IF(AND(B452="OA",Cases!B452="Z"),Accounts!E$1,""
   )
  )
 ),IF(OR(Cases!C452="B",Cases!C452="I",Cases!C452="O",Cases!C452="J",Cases!C452="H"),IF(M452="DA",Accounts!C$4,CONCATENATE(
   IF(B452="EB",Accounts!E$4,""
   ),IF(B452="EL",Accounts!G$4,""
   ),IF(AND(B452="OA",Cases!B452="3"),Accounts!G$4,""
   ),IF(AND(B452="OA",Cases!B452="Z"),Accounts!E$4,""
   )
  )
 ),IF(OR(Cases!C452="D",Cases!C452="G",Cases!C452="O",Cases!C452="H",Cases!C452="M",AND(Cases!D452="I",Cases!C452="C"),AND(Cases!D452="I",Cases!C452="F")),IF(M452="DA",Accounts!C$3,CONCATENATE(
   IF(B452="EB",Accounts!E$3,""
   ),IF(B452="EL",Accounts!G$3,""
   ),IF(AND(B452="OA",Cases!B452="3"),Accounts!G$3,""
   ),IF(AND(B452="OA",Cases!B452="Z"),Accounts!E$3,""
   )
  )
 ),IF(M452="DA",Accounts!C$12,CONCATENATE(
   IF(B452="EB",Accounts!E$12,""
   ),IF(B452="EL",Accounts!G$12,""
   ),IF(AND(B452="OA",Cases!B452="3"),Accounts!G$12,""
   ),IF(AND(B452="OA",Cases!B452="Z"),Accounts!E$12,""
   )
  )
 )
)
))</f>
        <v>HU71117490082015982100000000</v>
      </c>
      <c r="T452" t="str">
        <f>IF(Cases!F452="SHA","SLEV",IF(Cases!F452="OUR","DEBT",IF(Cases!F452="BEN","CRED","")))</f>
        <v>CRED</v>
      </c>
      <c r="U452" s="5" t="str">
        <f>IF(Cases!H452="N","Instrukciók","")</f>
        <v/>
      </c>
      <c r="V452" s="5" t="str">
        <f>IF(Cases!E452="I","URGP","")</f>
        <v/>
      </c>
      <c r="W452" t="str">
        <f>Cases!L452</f>
        <v>Közl-36S-Ebank EBNL referencia-KötelezettSzla FCY-FCY Bankon kívül utalás-Konverziós-EgyediÁrf/NonSTP-KöltsVis Kedvezm</v>
      </c>
    </row>
    <row r="453" spans="1:23" x14ac:dyDescent="0.3">
      <c r="A453" t="str">
        <f>CONCATENATE(IF(B453="EB",CONCATENATE(IF(Cases!B453&lt;&gt;"7","EBNG","EBNL"),TEXT(Refszámok!$B$1+ROW()-2,"000000000000")),""),IF(B453="EL",CONCATENATE("E",TEXT(Refszámok!$B$2+ROW()-2,"0000000000"),"00001"),""),IF(B453="OA",CONCATENATE("EBNGOA",TEXT(Refszámok!$B$3+ROW()-2,"0000000000")),""))</f>
        <v>EBNL000000901452</v>
      </c>
      <c r="B453" t="str">
        <f>CONCATENATE(IF(Cases!B453="E","EL",""),IF(Cases!B453="B","EB",""),IF(Cases!B453="Q","EB",""),IF(Cases!B453="7","EB",""),IF(Cases!B453="Z","OA",""),IF(Cases!B453="3","OA",""))</f>
        <v>EB</v>
      </c>
      <c r="C453" t="str">
        <f t="shared" si="35"/>
        <v>EBNL000000901452</v>
      </c>
      <c r="D453" t="str">
        <f>IF(Cases!K453="Y","2018-11-10","")</f>
        <v/>
      </c>
      <c r="E453" s="5" t="str">
        <f>IF(Cases!C453="Q","BANKKÁRTYA ELSZ",IF(OR(Cases!C453="A",Cases!C453="E",Cases!C453="B",Cases!C453="K",Cases!C453="M"),CONCATENATE(IF(B453="EB",Accounts!B$7,""),IF(B453="EL",Accounts!B$8,""),IF(AND(B453="OA",Cases!B453="3"),Accounts!B$8,""),IF(AND(B453="OA",Cases!B453="Z"),Accounts!B$7,"")),CONCATENATE(IF(B453="EB",Accounts!B$9,""),IF(B453="EL",Accounts!B$10,""),IF(AND(B453="OA",Cases!B453="3"),Accounts!B$10,""),IF(AND(B453="OA",Cases!B453="Z"),Accounts!B$9,""))))</f>
        <v>KALOCZKAY JNÉ EUR</v>
      </c>
      <c r="F453" s="5" t="str">
        <f>IF(Cases!C453="Q","0983731042101",IF(OR(Cases!C453="A",Cases!C453="E",Cases!C453="B",Cases!C453="K",Cases!C453="M"),CONCATENATE(IF(B453="EB",Accounts!C$7,""),IF(B453="EL",Accounts!C$8,""),IF(AND(B453="OA",Cases!B453="3"),Accounts!C$8,""),IF(AND(B453="OA",Cases!B453="Z"),Accounts!C$7,"")),CONCATENATE(IF(B453="EB",Accounts!C$9,""),IF(B453="EL",Accounts!C$10,""),IF(AND(B453="OA",Cases!B453="3"),Accounts!C$10,""),IF(AND(B453="OA",Cases!B453="Z"),Accounts!C$9,""))))</f>
        <v>0002G94287102</v>
      </c>
      <c r="G453" t="s">
        <v>17</v>
      </c>
      <c r="H453" s="5" t="str">
        <f t="shared" si="36"/>
        <v>KALOCZKAY JNÉ EUR</v>
      </c>
      <c r="I453" t="s">
        <v>18</v>
      </c>
      <c r="J453" t="str">
        <f t="shared" si="37"/>
        <v>EBNL000000901452</v>
      </c>
      <c r="K453" t="str">
        <f t="shared" si="38"/>
        <v>EBNL000000901452</v>
      </c>
      <c r="L453" s="2" t="s">
        <v>22</v>
      </c>
      <c r="M453" s="2" t="str">
        <f>IF(OR(Cases!C453="A",Cases!C453="C",Cases!C453="G",Cases!C453="J",Cases!C453="O"),"DV","DA")</f>
        <v>DA</v>
      </c>
      <c r="N453" t="s">
        <v>1207</v>
      </c>
      <c r="O453" t="str">
        <f>IF(OR(Cases!C453="A",Cases!C453="B",Cases!C453="C",Cases!C453="E",Cases!C453="F",Cases!C453="I",Cases!C453="J",Cases!C453="K",Cases!C453="L",Cases!C453="Q"),"EUR","HUF")</f>
        <v>EUR</v>
      </c>
      <c r="P453" s="5" t="str">
        <f t="shared" si="39"/>
        <v>1.3</v>
      </c>
      <c r="Q453" t="str">
        <f>IF(Cases!I453="Y","INTC","")</f>
        <v/>
      </c>
      <c r="R453" t="str">
        <f>IF(OR(Cases!C453="K",Cases!C453="L"),IF(M453="DA",Accounts!B$1,CONCATENATE(
IF(B453="EB",Accounts!D$1,""
),IF(B453="EL",Accounts!F$1,""
),IF(AND(B453="OA",Cases!B453="3"),Accounts!F$1,""
),IF(AND(B453="OA",Cases!B453="Z"),Accounts!D$1,""
)
)
),IF(OR(Cases!C453="B",Cases!C453="I",Cases!C453="O",Cases!C453="J",Cases!C453="H"),IF(M453="DA",Accounts!B$4,CONCATENATE(
IF(B453="EB",Accounts!D$4,""
),IF(B453="EL",Accounts!F$4,""
),IF(AND(B453="OA",Cases!B453="3"),Accounts!F$4,""
),IF(AND(B453="OA",Cases!B453="Z"),Accounts!D$4,""
)
)
),IF(OR(Cases!C453="D",Cases!C453="G",Cases!C453="O",Cases!C453="H",Cases!C453="M",AND(Cases!D453="I",Cases!C453="C"),AND(Cases!D453="I",Cases!C453="F")),IF(M453="DA",Accounts!B$3,CONCATENATE(
IF(B453="EB",Accounts!D$3,""
),IF(B453="EL",Accounts!F$3,""
),IF(AND(B453="OA",Cases!B453="3"),Accounts!F$3,""
),IF(AND(B453="OA",Cases!B453="Z"),Accounts!D$3,""
)
)
),IF(M453="DA",Accounts!B$12,CONCATENATE(
IF(B453="EB",Accounts!D$12,""
),IF(B453="EL",Accounts!F$12,""
),IF(AND(B453="OA",Cases!B453="3"),Accounts!F$12,""
),IF(AND(B453="OA",Cases!B453="Z"),Accounts!D$12,""
)
)
)
)
))</f>
        <v>Bank kívüli Kedvezm.</v>
      </c>
      <c r="S453" t="str">
        <f>IF(OR(Cases!C453="K",Cases!C453="L"),IF(M453="DA",Accounts!C$1,CONCATENATE(
   IF(B453="EB",Accounts!E$1,""
   ),IF(B453="EL",Accounts!G$1,""
   ),IF(AND(B453="OA",Cases!B453="3"),Accounts!G$1,""
   ),IF(AND(B453="OA",Cases!B453="Z"),Accounts!E$1,""
   )
  )
 ),IF(OR(Cases!C453="B",Cases!C453="I",Cases!C453="O",Cases!C453="J",Cases!C453="H"),IF(M453="DA",Accounts!C$4,CONCATENATE(
   IF(B453="EB",Accounts!E$4,""
   ),IF(B453="EL",Accounts!G$4,""
   ),IF(AND(B453="OA",Cases!B453="3"),Accounts!G$4,""
   ),IF(AND(B453="OA",Cases!B453="Z"),Accounts!E$4,""
   )
  )
 ),IF(OR(Cases!C453="D",Cases!C453="G",Cases!C453="O",Cases!C453="H",Cases!C453="M",AND(Cases!D453="I",Cases!C453="C"),AND(Cases!D453="I",Cases!C453="F")),IF(M453="DA",Accounts!C$3,CONCATENATE(
   IF(B453="EB",Accounts!E$3,""
   ),IF(B453="EL",Accounts!G$3,""
   ),IF(AND(B453="OA",Cases!B453="3"),Accounts!G$3,""
   ),IF(AND(B453="OA",Cases!B453="Z"),Accounts!E$3,""
   )
  )
 ),IF(M453="DA",Accounts!C$12,CONCATENATE(
   IF(B453="EB",Accounts!E$12,""
   ),IF(B453="EL",Accounts!G$12,""
   ),IF(AND(B453="OA",Cases!B453="3"),Accounts!G$12,""
   ),IF(AND(B453="OA",Cases!B453="Z"),Accounts!E$12,""
   )
  )
 )
)
))</f>
        <v>HU71117490082015982100000000</v>
      </c>
      <c r="T453" t="str">
        <f>IF(Cases!F453="SHA","SLEV",IF(Cases!F453="OUR","DEBT",IF(Cases!F453="BEN","CRED","")))</f>
        <v>SLEV</v>
      </c>
      <c r="U453" s="5" t="str">
        <f>IF(Cases!H453="N","Instrukciók","")</f>
        <v/>
      </c>
      <c r="V453" s="5" t="str">
        <f>IF(Cases!E453="I","URGP","")</f>
        <v/>
      </c>
      <c r="W453" t="str">
        <f>Cases!L453</f>
        <v>Közl-38R-Ebank EBNL referencia-KötelezettSzla FCY-FCY Bankon kívül utalás-EgyediÁrf/NonSTP-KöltsVis Osztott</v>
      </c>
    </row>
    <row r="454" spans="1:23" x14ac:dyDescent="0.3">
      <c r="A454" t="str">
        <f>CONCATENATE(IF(B454="EB",CONCATENATE(IF(Cases!B454&lt;&gt;"7","EBNG","EBNL"),TEXT(Refszámok!$B$1+ROW()-2,"000000000000")),""),IF(B454="EL",CONCATENATE("E",TEXT(Refszámok!$B$2+ROW()-2,"0000000000"),"00001"),""),IF(B454="OA",CONCATENATE("EBNGOA",TEXT(Refszámok!$B$3+ROW()-2,"0000000000")),""))</f>
        <v>EBNL000000901453</v>
      </c>
      <c r="B454" t="str">
        <f>CONCATENATE(IF(Cases!B454="E","EL",""),IF(Cases!B454="B","EB",""),IF(Cases!B454="Q","EB",""),IF(Cases!B454="7","EB",""),IF(Cases!B454="Z","OA",""),IF(Cases!B454="3","OA",""))</f>
        <v>EB</v>
      </c>
      <c r="C454" t="str">
        <f t="shared" si="35"/>
        <v>EBNL000000901453</v>
      </c>
      <c r="D454" t="str">
        <f>IF(Cases!K454="Y","2018-11-10","")</f>
        <v/>
      </c>
      <c r="E454" s="5" t="str">
        <f>IF(Cases!C454="Q","BANKKÁRTYA ELSZ",IF(OR(Cases!C454="A",Cases!C454="E",Cases!C454="B",Cases!C454="K",Cases!C454="M"),CONCATENATE(IF(B454="EB",Accounts!B$7,""),IF(B454="EL",Accounts!B$8,""),IF(AND(B454="OA",Cases!B454="3"),Accounts!B$8,""),IF(AND(B454="OA",Cases!B454="Z"),Accounts!B$7,"")),CONCATENATE(IF(B454="EB",Accounts!B$9,""),IF(B454="EL",Accounts!B$10,""),IF(AND(B454="OA",Cases!B454="3"),Accounts!B$10,""),IF(AND(B454="OA",Cases!B454="Z"),Accounts!B$9,""))))</f>
        <v>KALOCZKAY JNÉ EUR</v>
      </c>
      <c r="F454" s="5" t="str">
        <f>IF(Cases!C454="Q","0983731042101",IF(OR(Cases!C454="A",Cases!C454="E",Cases!C454="B",Cases!C454="K",Cases!C454="M"),CONCATENATE(IF(B454="EB",Accounts!C$7,""),IF(B454="EL",Accounts!C$8,""),IF(AND(B454="OA",Cases!B454="3"),Accounts!C$8,""),IF(AND(B454="OA",Cases!B454="Z"),Accounts!C$7,"")),CONCATENATE(IF(B454="EB",Accounts!C$9,""),IF(B454="EL",Accounts!C$10,""),IF(AND(B454="OA",Cases!B454="3"),Accounts!C$10,""),IF(AND(B454="OA",Cases!B454="Z"),Accounts!C$9,""))))</f>
        <v>0002G94287102</v>
      </c>
      <c r="G454" t="s">
        <v>17</v>
      </c>
      <c r="H454" s="5" t="str">
        <f t="shared" si="36"/>
        <v>KALOCZKAY JNÉ EUR</v>
      </c>
      <c r="I454" t="s">
        <v>18</v>
      </c>
      <c r="J454" t="str">
        <f t="shared" si="37"/>
        <v>EBNL000000901453</v>
      </c>
      <c r="K454" t="str">
        <f t="shared" si="38"/>
        <v>EBNL000000901453</v>
      </c>
      <c r="L454" s="2" t="s">
        <v>22</v>
      </c>
      <c r="M454" s="2" t="str">
        <f>IF(OR(Cases!C454="A",Cases!C454="C",Cases!C454="G",Cases!C454="J",Cases!C454="O"),"DV","DA")</f>
        <v>DA</v>
      </c>
      <c r="N454" t="s">
        <v>1207</v>
      </c>
      <c r="O454" t="str">
        <f>IF(OR(Cases!C454="A",Cases!C454="B",Cases!C454="C",Cases!C454="E",Cases!C454="F",Cases!C454="I",Cases!C454="J",Cases!C454="K",Cases!C454="L",Cases!C454="Q"),"EUR","HUF")</f>
        <v>EUR</v>
      </c>
      <c r="P454" s="5" t="str">
        <f t="shared" si="39"/>
        <v>1.3</v>
      </c>
      <c r="Q454" t="str">
        <f>IF(Cases!I454="Y","INTC","")</f>
        <v/>
      </c>
      <c r="R454" t="str">
        <f>IF(OR(Cases!C454="K",Cases!C454="L"),IF(M454="DA",Accounts!B$1,CONCATENATE(
IF(B454="EB",Accounts!D$1,""
),IF(B454="EL",Accounts!F$1,""
),IF(AND(B454="OA",Cases!B454="3"),Accounts!F$1,""
),IF(AND(B454="OA",Cases!B454="Z"),Accounts!D$1,""
)
)
),IF(OR(Cases!C454="B",Cases!C454="I",Cases!C454="O",Cases!C454="J",Cases!C454="H"),IF(M454="DA",Accounts!B$4,CONCATENATE(
IF(B454="EB",Accounts!D$4,""
),IF(B454="EL",Accounts!F$4,""
),IF(AND(B454="OA",Cases!B454="3"),Accounts!F$4,""
),IF(AND(B454="OA",Cases!B454="Z"),Accounts!D$4,""
)
)
),IF(OR(Cases!C454="D",Cases!C454="G",Cases!C454="O",Cases!C454="H",Cases!C454="M",AND(Cases!D454="I",Cases!C454="C"),AND(Cases!D454="I",Cases!C454="F")),IF(M454="DA",Accounts!B$3,CONCATENATE(
IF(B454="EB",Accounts!D$3,""
),IF(B454="EL",Accounts!F$3,""
),IF(AND(B454="OA",Cases!B454="3"),Accounts!F$3,""
),IF(AND(B454="OA",Cases!B454="Z"),Accounts!D$3,""
)
)
),IF(M454="DA",Accounts!B$12,CONCATENATE(
IF(B454="EB",Accounts!D$12,""
),IF(B454="EL",Accounts!F$12,""
),IF(AND(B454="OA",Cases!B454="3"),Accounts!F$12,""
),IF(AND(B454="OA",Cases!B454="Z"),Accounts!D$12,""
)
)
)
)
))</f>
        <v>Bank kívüli Kedvezm.</v>
      </c>
      <c r="S454" t="str">
        <f>IF(OR(Cases!C454="K",Cases!C454="L"),IF(M454="DA",Accounts!C$1,CONCATENATE(
   IF(B454="EB",Accounts!E$1,""
   ),IF(B454="EL",Accounts!G$1,""
   ),IF(AND(B454="OA",Cases!B454="3"),Accounts!G$1,""
   ),IF(AND(B454="OA",Cases!B454="Z"),Accounts!E$1,""
   )
  )
 ),IF(OR(Cases!C454="B",Cases!C454="I",Cases!C454="O",Cases!C454="J",Cases!C454="H"),IF(M454="DA",Accounts!C$4,CONCATENATE(
   IF(B454="EB",Accounts!E$4,""
   ),IF(B454="EL",Accounts!G$4,""
   ),IF(AND(B454="OA",Cases!B454="3"),Accounts!G$4,""
   ),IF(AND(B454="OA",Cases!B454="Z"),Accounts!E$4,""
   )
  )
 ),IF(OR(Cases!C454="D",Cases!C454="G",Cases!C454="O",Cases!C454="H",Cases!C454="M",AND(Cases!D454="I",Cases!C454="C"),AND(Cases!D454="I",Cases!C454="F")),IF(M454="DA",Accounts!C$3,CONCATENATE(
   IF(B454="EB",Accounts!E$3,""
   ),IF(B454="EL",Accounts!G$3,""
   ),IF(AND(B454="OA",Cases!B454="3"),Accounts!G$3,""
   ),IF(AND(B454="OA",Cases!B454="Z"),Accounts!E$3,""
   )
  )
 ),IF(M454="DA",Accounts!C$12,CONCATENATE(
   IF(B454="EB",Accounts!E$12,""
   ),IF(B454="EL",Accounts!G$12,""
   ),IF(AND(B454="OA",Cases!B454="3"),Accounts!G$12,""
   ),IF(AND(B454="OA",Cases!B454="Z"),Accounts!E$12,""
   )
  )
 )
)
))</f>
        <v>HU71117490082015982100000000</v>
      </c>
      <c r="T454" t="str">
        <f>IF(Cases!F454="SHA","SLEV",IF(Cases!F454="OUR","DEBT",IF(Cases!F454="BEN","CRED","")))</f>
        <v>DEBT</v>
      </c>
      <c r="U454" s="5" t="str">
        <f>IF(Cases!H454="N","Instrukciók","")</f>
        <v/>
      </c>
      <c r="V454" s="5" t="str">
        <f>IF(Cases!E454="I","URGP","")</f>
        <v/>
      </c>
      <c r="W454" t="str">
        <f>Cases!L454</f>
        <v>Közl-38S-Ebank EBNL referencia-KötelezettSzla FCY-FCY Bankon kívül utalás-EgyediÁrf/NonSTP-KöltsVis Indító</v>
      </c>
    </row>
    <row r="455" spans="1:23" x14ac:dyDescent="0.3">
      <c r="A455" t="str">
        <f>CONCATENATE(IF(B455="EB",CONCATENATE(IF(Cases!B455&lt;&gt;"7","EBNG","EBNL"),TEXT(Refszámok!$B$1+ROW()-2,"000000000000")),""),IF(B455="EL",CONCATENATE("E",TEXT(Refszámok!$B$2+ROW()-2,"0000000000"),"00001"),""),IF(B455="OA",CONCATENATE("EBNGOA",TEXT(Refszámok!$B$3+ROW()-2,"0000000000")),""))</f>
        <v>EBNL000000901454</v>
      </c>
      <c r="B455" t="str">
        <f>CONCATENATE(IF(Cases!B455="E","EL",""),IF(Cases!B455="B","EB",""),IF(Cases!B455="Q","EB",""),IF(Cases!B455="7","EB",""),IF(Cases!B455="Z","OA",""),IF(Cases!B455="3","OA",""))</f>
        <v>EB</v>
      </c>
      <c r="C455" t="str">
        <f t="shared" si="35"/>
        <v>EBNL000000901454</v>
      </c>
      <c r="D455" t="str">
        <f>IF(Cases!K455="Y","2018-11-10","")</f>
        <v/>
      </c>
      <c r="E455" s="5" t="str">
        <f>IF(Cases!C455="Q","BANKKÁRTYA ELSZ",IF(OR(Cases!C455="A",Cases!C455="E",Cases!C455="B",Cases!C455="K",Cases!C455="M"),CONCATENATE(IF(B455="EB",Accounts!B$7,""),IF(B455="EL",Accounts!B$8,""),IF(AND(B455="OA",Cases!B455="3"),Accounts!B$8,""),IF(AND(B455="OA",Cases!B455="Z"),Accounts!B$7,"")),CONCATENATE(IF(B455="EB",Accounts!B$9,""),IF(B455="EL",Accounts!B$10,""),IF(AND(B455="OA",Cases!B455="3"),Accounts!B$10,""),IF(AND(B455="OA",Cases!B455="Z"),Accounts!B$9,""))))</f>
        <v>KALOCZKAY JNÉ EUR</v>
      </c>
      <c r="F455" s="5" t="str">
        <f>IF(Cases!C455="Q","0983731042101",IF(OR(Cases!C455="A",Cases!C455="E",Cases!C455="B",Cases!C455="K",Cases!C455="M"),CONCATENATE(IF(B455="EB",Accounts!C$7,""),IF(B455="EL",Accounts!C$8,""),IF(AND(B455="OA",Cases!B455="3"),Accounts!C$8,""),IF(AND(B455="OA",Cases!B455="Z"),Accounts!C$7,"")),CONCATENATE(IF(B455="EB",Accounts!C$9,""),IF(B455="EL",Accounts!C$10,""),IF(AND(B455="OA",Cases!B455="3"),Accounts!C$10,""),IF(AND(B455="OA",Cases!B455="Z"),Accounts!C$9,""))))</f>
        <v>0002G94287102</v>
      </c>
      <c r="G455" t="s">
        <v>17</v>
      </c>
      <c r="H455" s="5" t="str">
        <f t="shared" si="36"/>
        <v>KALOCZKAY JNÉ EUR</v>
      </c>
      <c r="I455" t="s">
        <v>18</v>
      </c>
      <c r="J455" t="str">
        <f t="shared" si="37"/>
        <v>EBNL000000901454</v>
      </c>
      <c r="K455" t="str">
        <f t="shared" si="38"/>
        <v>EBNL000000901454</v>
      </c>
      <c r="L455" s="2" t="s">
        <v>22</v>
      </c>
      <c r="M455" s="2" t="str">
        <f>IF(OR(Cases!C455="A",Cases!C455="C",Cases!C455="G",Cases!C455="J",Cases!C455="O"),"DV","DA")</f>
        <v>DA</v>
      </c>
      <c r="N455" t="s">
        <v>1207</v>
      </c>
      <c r="O455" t="str">
        <f>IF(OR(Cases!C455="A",Cases!C455="B",Cases!C455="C",Cases!C455="E",Cases!C455="F",Cases!C455="I",Cases!C455="J",Cases!C455="K",Cases!C455="L",Cases!C455="Q"),"EUR","HUF")</f>
        <v>EUR</v>
      </c>
      <c r="P455" s="5" t="str">
        <f t="shared" si="39"/>
        <v>1.3</v>
      </c>
      <c r="Q455" t="str">
        <f>IF(Cases!I455="Y","INTC","")</f>
        <v/>
      </c>
      <c r="R455" t="str">
        <f>IF(OR(Cases!C455="K",Cases!C455="L"),IF(M455="DA",Accounts!B$1,CONCATENATE(
IF(B455="EB",Accounts!D$1,""
),IF(B455="EL",Accounts!F$1,""
),IF(AND(B455="OA",Cases!B455="3"),Accounts!F$1,""
),IF(AND(B455="OA",Cases!B455="Z"),Accounts!D$1,""
)
)
),IF(OR(Cases!C455="B",Cases!C455="I",Cases!C455="O",Cases!C455="J",Cases!C455="H"),IF(M455="DA",Accounts!B$4,CONCATENATE(
IF(B455="EB",Accounts!D$4,""
),IF(B455="EL",Accounts!F$4,""
),IF(AND(B455="OA",Cases!B455="3"),Accounts!F$4,""
),IF(AND(B455="OA",Cases!B455="Z"),Accounts!D$4,""
)
)
),IF(OR(Cases!C455="D",Cases!C455="G",Cases!C455="O",Cases!C455="H",Cases!C455="M",AND(Cases!D455="I",Cases!C455="C"),AND(Cases!D455="I",Cases!C455="F")),IF(M455="DA",Accounts!B$3,CONCATENATE(
IF(B455="EB",Accounts!D$3,""
),IF(B455="EL",Accounts!F$3,""
),IF(AND(B455="OA",Cases!B455="3"),Accounts!F$3,""
),IF(AND(B455="OA",Cases!B455="Z"),Accounts!D$3,""
)
)
),IF(M455="DA",Accounts!B$12,CONCATENATE(
IF(B455="EB",Accounts!D$12,""
),IF(B455="EL",Accounts!F$12,""
),IF(AND(B455="OA",Cases!B455="3"),Accounts!F$12,""
),IF(AND(B455="OA",Cases!B455="Z"),Accounts!D$12,""
)
)
)
)
))</f>
        <v>Bank kívüli Kedvezm.</v>
      </c>
      <c r="S455" t="str">
        <f>IF(OR(Cases!C455="K",Cases!C455="L"),IF(M455="DA",Accounts!C$1,CONCATENATE(
   IF(B455="EB",Accounts!E$1,""
   ),IF(B455="EL",Accounts!G$1,""
   ),IF(AND(B455="OA",Cases!B455="3"),Accounts!G$1,""
   ),IF(AND(B455="OA",Cases!B455="Z"),Accounts!E$1,""
   )
  )
 ),IF(OR(Cases!C455="B",Cases!C455="I",Cases!C455="O",Cases!C455="J",Cases!C455="H"),IF(M455="DA",Accounts!C$4,CONCATENATE(
   IF(B455="EB",Accounts!E$4,""
   ),IF(B455="EL",Accounts!G$4,""
   ),IF(AND(B455="OA",Cases!B455="3"),Accounts!G$4,""
   ),IF(AND(B455="OA",Cases!B455="Z"),Accounts!E$4,""
   )
  )
 ),IF(OR(Cases!C455="D",Cases!C455="G",Cases!C455="O",Cases!C455="H",Cases!C455="M",AND(Cases!D455="I",Cases!C455="C"),AND(Cases!D455="I",Cases!C455="F")),IF(M455="DA",Accounts!C$3,CONCATENATE(
   IF(B455="EB",Accounts!E$3,""
   ),IF(B455="EL",Accounts!G$3,""
   ),IF(AND(B455="OA",Cases!B455="3"),Accounts!G$3,""
   ),IF(AND(B455="OA",Cases!B455="Z"),Accounts!E$3,""
   )
  )
 ),IF(M455="DA",Accounts!C$12,CONCATENATE(
   IF(B455="EB",Accounts!E$12,""
   ),IF(B455="EL",Accounts!G$12,""
   ),IF(AND(B455="OA",Cases!B455="3"),Accounts!G$12,""
   ),IF(AND(B455="OA",Cases!B455="Z"),Accounts!E$12,""
   )
  )
 )
)
))</f>
        <v>HU71117490082015982100000000</v>
      </c>
      <c r="T455" t="str">
        <f>IF(Cases!F455="SHA","SLEV",IF(Cases!F455="OUR","DEBT",IF(Cases!F455="BEN","CRED","")))</f>
        <v>CRED</v>
      </c>
      <c r="U455" s="5" t="str">
        <f>IF(Cases!H455="N","Instrukciók","")</f>
        <v/>
      </c>
      <c r="V455" s="5" t="str">
        <f>IF(Cases!E455="I","URGP","")</f>
        <v/>
      </c>
      <c r="W455" t="str">
        <f>Cases!L455</f>
        <v>Közl-38T-Ebank EBNL referencia-KötelezettSzla FCY-FCY Bankon kívül utalás-EgyediÁrf/NonSTP-KöltsVis Kedvezm</v>
      </c>
    </row>
    <row r="456" spans="1:23" x14ac:dyDescent="0.3">
      <c r="A456" t="str">
        <f>CONCATENATE(IF(B456="EB",CONCATENATE(IF(Cases!B456&lt;&gt;"7","EBNG","EBNL"),TEXT(Refszámok!$B$1+ROW()-2,"000000000000")),""),IF(B456="EL",CONCATENATE("E",TEXT(Refszámok!$B$2+ROW()-2,"0000000000"),"00001"),""),IF(B456="OA",CONCATENATE("EBNGOA",TEXT(Refszámok!$B$3+ROW()-2,"0000000000")),""))</f>
        <v>EBNL000000901455</v>
      </c>
      <c r="B456" t="str">
        <f>CONCATENATE(IF(Cases!B456="E","EL",""),IF(Cases!B456="B","EB",""),IF(Cases!B456="Q","EB",""),IF(Cases!B456="7","EB",""),IF(Cases!B456="Z","OA",""),IF(Cases!B456="3","OA",""))</f>
        <v>EB</v>
      </c>
      <c r="C456" t="str">
        <f t="shared" si="35"/>
        <v>EBNL000000901455</v>
      </c>
      <c r="D456" t="str">
        <f>IF(Cases!K456="Y","2018-11-10","")</f>
        <v/>
      </c>
      <c r="E456" s="5" t="str">
        <f>IF(Cases!C456="Q","BANKKÁRTYA ELSZ",IF(OR(Cases!C456="A",Cases!C456="E",Cases!C456="B",Cases!C456="K",Cases!C456="M"),CONCATENATE(IF(B456="EB",Accounts!B$7,""),IF(B456="EL",Accounts!B$8,""),IF(AND(B456="OA",Cases!B456="3"),Accounts!B$8,""),IF(AND(B456="OA",Cases!B456="Z"),Accounts!B$7,"")),CONCATENATE(IF(B456="EB",Accounts!B$9,""),IF(B456="EL",Accounts!B$10,""),IF(AND(B456="OA",Cases!B456="3"),Accounts!B$10,""),IF(AND(B456="OA",Cases!B456="Z"),Accounts!B$9,""))))</f>
        <v>KALOCZKAY JNÉ EUR</v>
      </c>
      <c r="F456" s="5" t="str">
        <f>IF(Cases!C456="Q","0983731042101",IF(OR(Cases!C456="A",Cases!C456="E",Cases!C456="B",Cases!C456="K",Cases!C456="M"),CONCATENATE(IF(B456="EB",Accounts!C$7,""),IF(B456="EL",Accounts!C$8,""),IF(AND(B456="OA",Cases!B456="3"),Accounts!C$8,""),IF(AND(B456="OA",Cases!B456="Z"),Accounts!C$7,"")),CONCATENATE(IF(B456="EB",Accounts!C$9,""),IF(B456="EL",Accounts!C$10,""),IF(AND(B456="OA",Cases!B456="3"),Accounts!C$10,""),IF(AND(B456="OA",Cases!B456="Z"),Accounts!C$9,""))))</f>
        <v>0002G94287102</v>
      </c>
      <c r="G456" t="s">
        <v>17</v>
      </c>
      <c r="H456" s="5" t="str">
        <f t="shared" si="36"/>
        <v>KALOCZKAY JNÉ EUR</v>
      </c>
      <c r="I456" t="s">
        <v>18</v>
      </c>
      <c r="J456" t="str">
        <f t="shared" si="37"/>
        <v>EBNL000000901455</v>
      </c>
      <c r="K456" t="str">
        <f t="shared" si="38"/>
        <v>EBNL000000901455</v>
      </c>
      <c r="L456" s="2" t="s">
        <v>22</v>
      </c>
      <c r="M456" s="2" t="str">
        <f>IF(OR(Cases!C456="A",Cases!C456="C",Cases!C456="G",Cases!C456="J",Cases!C456="O"),"DV","DA")</f>
        <v>DV</v>
      </c>
      <c r="N456" t="s">
        <v>1207</v>
      </c>
      <c r="O456" t="str">
        <f>IF(OR(Cases!C456="A",Cases!C456="B",Cases!C456="C",Cases!C456="E",Cases!C456="F",Cases!C456="I",Cases!C456="J",Cases!C456="K",Cases!C456="L",Cases!C456="Q"),"EUR","HUF")</f>
        <v>EUR</v>
      </c>
      <c r="P456" s="5" t="str">
        <f t="shared" si="39"/>
        <v>1.3</v>
      </c>
      <c r="Q456" t="str">
        <f>IF(Cases!I456="Y","INTC","")</f>
        <v/>
      </c>
      <c r="R456" t="str">
        <f>IF(OR(Cases!C456="K",Cases!C456="L"),IF(M456="DA",Accounts!B$1,CONCATENATE(
IF(B456="EB",Accounts!D$1,""
),IF(B456="EL",Accounts!F$1,""
),IF(AND(B456="OA",Cases!B456="3"),Accounts!F$1,""
),IF(AND(B456="OA",Cases!B456="Z"),Accounts!D$1,""
)
)
),IF(OR(Cases!C456="B",Cases!C456="I",Cases!C456="O",Cases!C456="J",Cases!C456="H"),IF(M456="DA",Accounts!B$4,CONCATENATE(
IF(B456="EB",Accounts!D$4,""
),IF(B456="EL",Accounts!F$4,""
),IF(AND(B456="OA",Cases!B456="3"),Accounts!F$4,""
),IF(AND(B456="OA",Cases!B456="Z"),Accounts!D$4,""
)
)
),IF(OR(Cases!C456="D",Cases!C456="G",Cases!C456="O",Cases!C456="H",Cases!C456="M",AND(Cases!D456="I",Cases!C456="C"),AND(Cases!D456="I",Cases!C456="F")),IF(M456="DA",Accounts!B$3,CONCATENATE(
IF(B456="EB",Accounts!D$3,""
),IF(B456="EL",Accounts!F$3,""
),IF(AND(B456="OA",Cases!B456="3"),Accounts!F$3,""
),IF(AND(B456="OA",Cases!B456="Z"),Accounts!D$3,""
)
)
),IF(M456="DA",Accounts!B$12,CONCATENATE(
IF(B456="EB",Accounts!D$12,""
),IF(B456="EL",Accounts!F$12,""
),IF(AND(B456="OA",Cases!B456="3"),Accounts!F$12,""
),IF(AND(B456="OA",Cases!B456="Z"),Accounts!D$12,""
)
)
)
)
))</f>
        <v>KALOCZKAY JNÉ EUR</v>
      </c>
      <c r="S456" t="str">
        <f>IF(OR(Cases!C456="K",Cases!C456="L"),IF(M456="DA",Accounts!C$1,CONCATENATE(
   IF(B456="EB",Accounts!E$1,""
   ),IF(B456="EL",Accounts!G$1,""
   ),IF(AND(B456="OA",Cases!B456="3"),Accounts!G$1,""
   ),IF(AND(B456="OA",Cases!B456="Z"),Accounts!E$1,""
   )
  )
 ),IF(OR(Cases!C456="B",Cases!C456="I",Cases!C456="O",Cases!C456="J",Cases!C456="H"),IF(M456="DA",Accounts!C$4,CONCATENATE(
   IF(B456="EB",Accounts!E$4,""
   ),IF(B456="EL",Accounts!G$4,""
   ),IF(AND(B456="OA",Cases!B456="3"),Accounts!G$4,""
   ),IF(AND(B456="OA",Cases!B456="Z"),Accounts!E$4,""
   )
  )
 ),IF(OR(Cases!C456="D",Cases!C456="G",Cases!C456="O",Cases!C456="H",Cases!C456="M",AND(Cases!D456="I",Cases!C456="C"),AND(Cases!D456="I",Cases!C456="F")),IF(M456="DA",Accounts!C$3,CONCATENATE(
   IF(B456="EB",Accounts!E$3,""
   ),IF(B456="EL",Accounts!G$3,""
   ),IF(AND(B456="OA",Cases!B456="3"),Accounts!G$3,""
   ),IF(AND(B456="OA",Cases!B456="Z"),Accounts!E$3,""
   )
  )
 ),IF(M456="DA",Accounts!C$12,CONCATENATE(
   IF(B456="EB",Accounts!E$12,""
   ),IF(B456="EL",Accounts!G$12,""
   ),IF(AND(B456="OA",Cases!B456="3"),Accounts!G$12,""
   ),IF(AND(B456="OA",Cases!B456="Z"),Accounts!E$12,""
   )
  )
 )
)
))</f>
        <v>HU06104000237157525056551039</v>
      </c>
      <c r="T456" t="str">
        <f>IF(Cases!F456="SHA","SLEV",IF(Cases!F456="OUR","DEBT",IF(Cases!F456="BEN","CRED","")))</f>
        <v/>
      </c>
      <c r="U456" s="5" t="str">
        <f>IF(Cases!H456="N","Instrukciók","")</f>
        <v>Instrukciók</v>
      </c>
      <c r="V456" s="5" t="str">
        <f>IF(Cases!E456="I","URGP","")</f>
        <v/>
      </c>
      <c r="W456" t="str">
        <f>Cases!L456</f>
        <v>Közl-04P-Ebank EBNL referencia-KötelezettSzla FCY-FCY-EQ átvezetés-KöltsVis Nincs</v>
      </c>
    </row>
    <row r="457" spans="1:23" x14ac:dyDescent="0.3">
      <c r="A457" t="str">
        <f>CONCATENATE(IF(B457="EB",CONCATENATE(IF(Cases!B457&lt;&gt;"7","EBNG","EBNL"),TEXT(Refszámok!$B$1+ROW()-2,"000000000000")),""),IF(B457="EL",CONCATENATE("E",TEXT(Refszámok!$B$2+ROW()-2,"0000000000"),"00001"),""),IF(B457="OA",CONCATENATE("EBNGOA",TEXT(Refszámok!$B$3+ROW()-2,"0000000000")),""))</f>
        <v>EBNL000000901456</v>
      </c>
      <c r="B457" t="str">
        <f>CONCATENATE(IF(Cases!B457="E","EL",""),IF(Cases!B457="B","EB",""),IF(Cases!B457="Q","EB",""),IF(Cases!B457="7","EB",""),IF(Cases!B457="Z","OA",""),IF(Cases!B457="3","OA",""))</f>
        <v>EB</v>
      </c>
      <c r="C457" t="str">
        <f t="shared" si="35"/>
        <v>EBNL000000901456</v>
      </c>
      <c r="D457" t="str">
        <f>IF(Cases!K457="Y","2018-11-10","")</f>
        <v/>
      </c>
      <c r="E457" s="5" t="str">
        <f>IF(Cases!C457="Q","BANKKÁRTYA ELSZ",IF(OR(Cases!C457="A",Cases!C457="E",Cases!C457="B",Cases!C457="K",Cases!C457="M"),CONCATENATE(IF(B457="EB",Accounts!B$7,""),IF(B457="EL",Accounts!B$8,""),IF(AND(B457="OA",Cases!B457="3"),Accounts!B$8,""),IF(AND(B457="OA",Cases!B457="Z"),Accounts!B$7,"")),CONCATENATE(IF(B457="EB",Accounts!B$9,""),IF(B457="EL",Accounts!B$10,""),IF(AND(B457="OA",Cases!B457="3"),Accounts!B$10,""),IF(AND(B457="OA",Cases!B457="Z"),Accounts!B$9,""))))</f>
        <v>KALOCZKAY JNÉ EUR</v>
      </c>
      <c r="F457" s="5" t="str">
        <f>IF(Cases!C457="Q","0983731042101",IF(OR(Cases!C457="A",Cases!C457="E",Cases!C457="B",Cases!C457="K",Cases!C457="M"),CONCATENATE(IF(B457="EB",Accounts!C$7,""),IF(B457="EL",Accounts!C$8,""),IF(AND(B457="OA",Cases!B457="3"),Accounts!C$8,""),IF(AND(B457="OA",Cases!B457="Z"),Accounts!C$7,"")),CONCATENATE(IF(B457="EB",Accounts!C$9,""),IF(B457="EL",Accounts!C$10,""),IF(AND(B457="OA",Cases!B457="3"),Accounts!C$10,""),IF(AND(B457="OA",Cases!B457="Z"),Accounts!C$9,""))))</f>
        <v>0002G94287102</v>
      </c>
      <c r="G457" t="s">
        <v>17</v>
      </c>
      <c r="H457" s="5" t="str">
        <f t="shared" si="36"/>
        <v>KALOCZKAY JNÉ EUR</v>
      </c>
      <c r="I457" t="s">
        <v>18</v>
      </c>
      <c r="J457" t="str">
        <f t="shared" si="37"/>
        <v>EBNL000000901456</v>
      </c>
      <c r="K457" t="str">
        <f t="shared" si="38"/>
        <v>EBNL000000901456</v>
      </c>
      <c r="L457" s="2" t="s">
        <v>22</v>
      </c>
      <c r="M457" s="2" t="str">
        <f>IF(OR(Cases!C457="A",Cases!C457="C",Cases!C457="G",Cases!C457="J",Cases!C457="O"),"DV","DA")</f>
        <v>DA</v>
      </c>
      <c r="N457" t="s">
        <v>1207</v>
      </c>
      <c r="O457" t="str">
        <f>IF(OR(Cases!C457="A",Cases!C457="B",Cases!C457="C",Cases!C457="E",Cases!C457="F",Cases!C457="I",Cases!C457="J",Cases!C457="K",Cases!C457="L",Cases!C457="Q"),"EUR","HUF")</f>
        <v>EUR</v>
      </c>
      <c r="P457" s="5" t="str">
        <f t="shared" si="39"/>
        <v>1.3</v>
      </c>
      <c r="Q457" t="str">
        <f>IF(Cases!I457="Y","INTC","")</f>
        <v/>
      </c>
      <c r="R457" t="str">
        <f>IF(OR(Cases!C457="K",Cases!C457="L"),IF(M457="DA",Accounts!B$1,CONCATENATE(
IF(B457="EB",Accounts!D$1,""
),IF(B457="EL",Accounts!F$1,""
),IF(AND(B457="OA",Cases!B457="3"),Accounts!F$1,""
),IF(AND(B457="OA",Cases!B457="Z"),Accounts!D$1,""
)
)
),IF(OR(Cases!C457="B",Cases!C457="I",Cases!C457="O",Cases!C457="J",Cases!C457="H"),IF(M457="DA",Accounts!B$4,CONCATENATE(
IF(B457="EB",Accounts!D$4,""
),IF(B457="EL",Accounts!F$4,""
),IF(AND(B457="OA",Cases!B457="3"),Accounts!F$4,""
),IF(AND(B457="OA",Cases!B457="Z"),Accounts!D$4,""
)
)
),IF(OR(Cases!C457="D",Cases!C457="G",Cases!C457="O",Cases!C457="H",Cases!C457="M",AND(Cases!D457="I",Cases!C457="C"),AND(Cases!D457="I",Cases!C457="F")),IF(M457="DA",Accounts!B$3,CONCATENATE(
IF(B457="EB",Accounts!D$3,""
),IF(B457="EL",Accounts!F$3,""
),IF(AND(B457="OA",Cases!B457="3"),Accounts!F$3,""
),IF(AND(B457="OA",Cases!B457="Z"),Accounts!D$3,""
)
)
),IF(M457="DA",Accounts!B$12,CONCATENATE(
IF(B457="EB",Accounts!D$12,""
),IF(B457="EL",Accounts!F$12,""
),IF(AND(B457="OA",Cases!B457="3"),Accounts!F$12,""
),IF(AND(B457="OA",Cases!B457="Z"),Accounts!D$12,""
)
)
)
)
))</f>
        <v>SZIKSZAI TAMARA EUR</v>
      </c>
      <c r="S457" t="str">
        <f>IF(OR(Cases!C457="K",Cases!C457="L"),IF(M457="DA",Accounts!C$1,CONCATENATE(
   IF(B457="EB",Accounts!E$1,""
   ),IF(B457="EL",Accounts!G$1,""
   ),IF(AND(B457="OA",Cases!B457="3"),Accounts!G$1,""
   ),IF(AND(B457="OA",Cases!B457="Z"),Accounts!E$1,""
   )
  )
 ),IF(OR(Cases!C457="B",Cases!C457="I",Cases!C457="O",Cases!C457="J",Cases!C457="H"),IF(M457="DA",Accounts!C$4,CONCATENATE(
   IF(B457="EB",Accounts!E$4,""
   ),IF(B457="EL",Accounts!G$4,""
   ),IF(AND(B457="OA",Cases!B457="3"),Accounts!G$4,""
   ),IF(AND(B457="OA",Cases!B457="Z"),Accounts!E$4,""
   )
  )
 ),IF(OR(Cases!C457="D",Cases!C457="G",Cases!C457="O",Cases!C457="H",Cases!C457="M",AND(Cases!D457="I",Cases!C457="C"),AND(Cases!D457="I",Cases!C457="F")),IF(M457="DA",Accounts!C$3,CONCATENATE(
   IF(B457="EB",Accounts!E$3,""
   ),IF(B457="EL",Accounts!G$3,""
   ),IF(AND(B457="OA",Cases!B457="3"),Accounts!G$3,""
   ),IF(AND(B457="OA",Cases!B457="Z"),Accounts!E$3,""
   )
  )
 ),IF(M457="DA",Accounts!C$12,CONCATENATE(
   IF(B457="EB",Accounts!E$12,""
   ),IF(B457="EL",Accounts!G$12,""
   ),IF(AND(B457="OA",Cases!B457="3"),Accounts!G$12,""
   ),IF(AND(B457="OA",Cases!B457="Z"),Accounts!E$12,""
   )
  )
 )
)
))</f>
        <v>HU46104000237157565454551017</v>
      </c>
      <c r="T457" t="str">
        <f>IF(Cases!F457="SHA","SLEV",IF(Cases!F457="OUR","DEBT",IF(Cases!F457="BEN","CRED","")))</f>
        <v/>
      </c>
      <c r="U457" s="5" t="str">
        <f>IF(Cases!H457="N","Instrukciók","")</f>
        <v>Instrukciók</v>
      </c>
      <c r="V457" s="5" t="str">
        <f>IF(Cases!E457="I","URGP","")</f>
        <v/>
      </c>
      <c r="W457" t="str">
        <f>Cases!L457</f>
        <v>Közl-04Q-Ebank EBNL referencia-KötelezettSzla FCY-FCY-EQ átutalás-KöltsVis Nincs</v>
      </c>
    </row>
    <row r="458" spans="1:23" x14ac:dyDescent="0.3">
      <c r="A458" t="str">
        <f>CONCATENATE(IF(B458="EB",CONCATENATE(IF(Cases!B458&lt;&gt;"7","EBNG","EBNL"),TEXT(Refszámok!$B$1+ROW()-2,"000000000000")),""),IF(B458="EL",CONCATENATE("E",TEXT(Refszámok!$B$2+ROW()-2,"0000000000"),"00001"),""),IF(B458="OA",CONCATENATE("EBNGOA",TEXT(Refszámok!$B$3+ROW()-2,"0000000000")),""))</f>
        <v>EBNL000000901457</v>
      </c>
      <c r="B458" t="str">
        <f>CONCATENATE(IF(Cases!B458="E","EL",""),IF(Cases!B458="B","EB",""),IF(Cases!B458="Q","EB",""),IF(Cases!B458="7","EB",""),IF(Cases!B458="Z","OA",""),IF(Cases!B458="3","OA",""))</f>
        <v>EB</v>
      </c>
      <c r="C458" t="str">
        <f t="shared" si="35"/>
        <v>EBNL000000901457</v>
      </c>
      <c r="D458" t="str">
        <f>IF(Cases!K458="Y","2018-11-10","")</f>
        <v/>
      </c>
      <c r="E458" s="5" t="str">
        <f>IF(Cases!C458="Q","BANKKÁRTYA ELSZ",IF(OR(Cases!C458="A",Cases!C458="E",Cases!C458="B",Cases!C458="K",Cases!C458="M"),CONCATENATE(IF(B458="EB",Accounts!B$7,""),IF(B458="EL",Accounts!B$8,""),IF(AND(B458="OA",Cases!B458="3"),Accounts!B$8,""),IF(AND(B458="OA",Cases!B458="Z"),Accounts!B$7,"")),CONCATENATE(IF(B458="EB",Accounts!B$9,""),IF(B458="EL",Accounts!B$10,""),IF(AND(B458="OA",Cases!B458="3"),Accounts!B$10,""),IF(AND(B458="OA",Cases!B458="Z"),Accounts!B$9,""))))</f>
        <v>KALOCZKAY JNÉ EUR</v>
      </c>
      <c r="F458" s="5" t="str">
        <f>IF(Cases!C458="Q","0983731042101",IF(OR(Cases!C458="A",Cases!C458="E",Cases!C458="B",Cases!C458="K",Cases!C458="M"),CONCATENATE(IF(B458="EB",Accounts!C$7,""),IF(B458="EL",Accounts!C$8,""),IF(AND(B458="OA",Cases!B458="3"),Accounts!C$8,""),IF(AND(B458="OA",Cases!B458="Z"),Accounts!C$7,"")),CONCATENATE(IF(B458="EB",Accounts!C$9,""),IF(B458="EL",Accounts!C$10,""),IF(AND(B458="OA",Cases!B458="3"),Accounts!C$10,""),IF(AND(B458="OA",Cases!B458="Z"),Accounts!C$9,""))))</f>
        <v>0002G94287102</v>
      </c>
      <c r="G458" t="s">
        <v>17</v>
      </c>
      <c r="H458" s="5" t="str">
        <f t="shared" si="36"/>
        <v>KALOCZKAY JNÉ EUR</v>
      </c>
      <c r="I458" t="s">
        <v>18</v>
      </c>
      <c r="J458" t="str">
        <f t="shared" si="37"/>
        <v>EBNL000000901457</v>
      </c>
      <c r="K458" t="str">
        <f t="shared" si="38"/>
        <v>EBNL000000901457</v>
      </c>
      <c r="L458" s="2" t="s">
        <v>22</v>
      </c>
      <c r="M458" s="2" t="str">
        <f>IF(OR(Cases!C458="A",Cases!C458="C",Cases!C458="G",Cases!C458="J",Cases!C458="O"),"DV","DA")</f>
        <v>DA</v>
      </c>
      <c r="N458" t="s">
        <v>1207</v>
      </c>
      <c r="O458" t="str">
        <f>IF(OR(Cases!C458="A",Cases!C458="B",Cases!C458="C",Cases!C458="E",Cases!C458="F",Cases!C458="I",Cases!C458="J",Cases!C458="K",Cases!C458="L",Cases!C458="Q"),"EUR","HUF")</f>
        <v>HUF</v>
      </c>
      <c r="P458" s="5" t="str">
        <f t="shared" si="39"/>
        <v>2</v>
      </c>
      <c r="Q458" t="str">
        <f>IF(Cases!I458="Y","INTC","")</f>
        <v/>
      </c>
      <c r="R458" t="str">
        <f>IF(OR(Cases!C458="K",Cases!C458="L"),IF(M458="DA",Accounts!B$1,CONCATENATE(
IF(B458="EB",Accounts!D$1,""
),IF(B458="EL",Accounts!F$1,""
),IF(AND(B458="OA",Cases!B458="3"),Accounts!F$1,""
),IF(AND(B458="OA",Cases!B458="Z"),Accounts!D$1,""
)
)
),IF(OR(Cases!C458="B",Cases!C458="I",Cases!C458="O",Cases!C458="J",Cases!C458="H"),IF(M458="DA",Accounts!B$4,CONCATENATE(
IF(B458="EB",Accounts!D$4,""
),IF(B458="EL",Accounts!F$4,""
),IF(AND(B458="OA",Cases!B458="3"),Accounts!F$4,""
),IF(AND(B458="OA",Cases!B458="Z"),Accounts!D$4,""
)
)
),IF(OR(Cases!C458="D",Cases!C458="G",Cases!C458="O",Cases!C458="H",Cases!C458="M",AND(Cases!D458="I",Cases!C458="C"),AND(Cases!D458="I",Cases!C458="F")),IF(M458="DA",Accounts!B$3,CONCATENATE(
IF(B458="EB",Accounts!D$3,""
),IF(B458="EL",Accounts!F$3,""
),IF(AND(B458="OA",Cases!B458="3"),Accounts!F$3,""
),IF(AND(B458="OA",Cases!B458="Z"),Accounts!D$3,""
)
)
),IF(M458="DA",Accounts!B$12,CONCATENATE(
IF(B458="EB",Accounts!D$12,""
),IF(B458="EL",Accounts!F$12,""
),IF(AND(B458="OA",Cases!B458="3"),Accounts!F$12,""
),IF(AND(B458="OA",Cases!B458="Z"),Accounts!D$12,""
)
)
)
)
))</f>
        <v>SZIKSZAI TAMARA</v>
      </c>
      <c r="S458" t="str">
        <f>IF(OR(Cases!C458="K",Cases!C458="L"),IF(M458="DA",Accounts!C$1,CONCATENATE(
   IF(B458="EB",Accounts!E$1,""
   ),IF(B458="EL",Accounts!G$1,""
   ),IF(AND(B458="OA",Cases!B458="3"),Accounts!G$1,""
   ),IF(AND(B458="OA",Cases!B458="Z"),Accounts!E$1,""
   )
  )
 ),IF(OR(Cases!C458="B",Cases!C458="I",Cases!C458="O",Cases!C458="J",Cases!C458="H"),IF(M458="DA",Accounts!C$4,CONCATENATE(
   IF(B458="EB",Accounts!E$4,""
   ),IF(B458="EL",Accounts!G$4,""
   ),IF(AND(B458="OA",Cases!B458="3"),Accounts!G$4,""
   ),IF(AND(B458="OA",Cases!B458="Z"),Accounts!E$4,""
   )
  )
 ),IF(OR(Cases!C458="D",Cases!C458="G",Cases!C458="O",Cases!C458="H",Cases!C458="M",AND(Cases!D458="I",Cases!C458="C"),AND(Cases!D458="I",Cases!C458="F")),IF(M458="DA",Accounts!C$3,CONCATENATE(
   IF(B458="EB",Accounts!E$3,""
   ),IF(B458="EL",Accounts!G$3,""
   ),IF(AND(B458="OA",Cases!B458="3"),Accounts!G$3,""
   ),IF(AND(B458="OA",Cases!B458="Z"),Accounts!E$3,""
   )
  )
 ),IF(M458="DA",Accounts!C$12,CONCATENATE(
   IF(B458="EB",Accounts!E$12,""
   ),IF(B458="EL",Accounts!G$12,""
   ),IF(AND(B458="OA",Cases!B458="3"),Accounts!G$12,""
   ),IF(AND(B458="OA",Cases!B458="Z"),Accounts!E$12,""
   )
  )
 )
)
))</f>
        <v>HU20104000237157565454551000</v>
      </c>
      <c r="T458" t="str">
        <f>IF(Cases!F458="SHA","SLEV",IF(Cases!F458="OUR","DEBT",IF(Cases!F458="BEN","CRED","")))</f>
        <v/>
      </c>
      <c r="U458" s="5" t="str">
        <f>IF(Cases!H458="N","Instrukciók","")</f>
        <v>Instrukciók</v>
      </c>
      <c r="V458" s="5" t="str">
        <f>IF(Cases!E458="I","URGP","")</f>
        <v>URGP</v>
      </c>
      <c r="W458" t="str">
        <f>Cases!L458</f>
        <v>Közl-06W-Forint konverziós-Ebank EBNL referencia-KötelezettSzla FCY-HUF-EQ átutalás-Konverziós-Sürgős/AzonKonv-KöltsVis Nincs</v>
      </c>
    </row>
    <row r="459" spans="1:23" x14ac:dyDescent="0.3">
      <c r="A459" t="str">
        <f>CONCATENATE(IF(B459="EB",CONCATENATE(IF(Cases!B459&lt;&gt;"7","EBNG","EBNL"),TEXT(Refszámok!$B$1+ROW()-2,"000000000000")),""),IF(B459="EL",CONCATENATE("E",TEXT(Refszámok!$B$2+ROW()-2,"0000000000"),"00001"),""),IF(B459="OA",CONCATENATE("EBNGOA",TEXT(Refszámok!$B$3+ROW()-2,"0000000000")),""))</f>
        <v>EBNL000000901458</v>
      </c>
      <c r="B459" t="str">
        <f>CONCATENATE(IF(Cases!B459="E","EL",""),IF(Cases!B459="B","EB",""),IF(Cases!B459="Q","EB",""),IF(Cases!B459="7","EB",""),IF(Cases!B459="Z","OA",""),IF(Cases!B459="3","OA",""))</f>
        <v>EB</v>
      </c>
      <c r="C459" t="str">
        <f t="shared" si="35"/>
        <v>EBNL000000901458</v>
      </c>
      <c r="D459" t="str">
        <f>IF(Cases!K459="Y","2018-11-10","")</f>
        <v/>
      </c>
      <c r="E459" s="5" t="str">
        <f>IF(Cases!C459="Q","BANKKÁRTYA ELSZ",IF(OR(Cases!C459="A",Cases!C459="E",Cases!C459="B",Cases!C459="K",Cases!C459="M"),CONCATENATE(IF(B459="EB",Accounts!B$7,""),IF(B459="EL",Accounts!B$8,""),IF(AND(B459="OA",Cases!B459="3"),Accounts!B$8,""),IF(AND(B459="OA",Cases!B459="Z"),Accounts!B$7,"")),CONCATENATE(IF(B459="EB",Accounts!B$9,""),IF(B459="EL",Accounts!B$10,""),IF(AND(B459="OA",Cases!B459="3"),Accounts!B$10,""),IF(AND(B459="OA",Cases!B459="Z"),Accounts!B$9,""))))</f>
        <v>KALOCZKAY JNÉ EUR</v>
      </c>
      <c r="F459" s="5" t="str">
        <f>IF(Cases!C459="Q","0983731042101",IF(OR(Cases!C459="A",Cases!C459="E",Cases!C459="B",Cases!C459="K",Cases!C459="M"),CONCATENATE(IF(B459="EB",Accounts!C$7,""),IF(B459="EL",Accounts!C$8,""),IF(AND(B459="OA",Cases!B459="3"),Accounts!C$8,""),IF(AND(B459="OA",Cases!B459="Z"),Accounts!C$7,"")),CONCATENATE(IF(B459="EB",Accounts!C$9,""),IF(B459="EL",Accounts!C$10,""),IF(AND(B459="OA",Cases!B459="3"),Accounts!C$10,""),IF(AND(B459="OA",Cases!B459="Z"),Accounts!C$9,""))))</f>
        <v>0002G94287102</v>
      </c>
      <c r="G459" t="s">
        <v>17</v>
      </c>
      <c r="H459" s="5" t="str">
        <f t="shared" si="36"/>
        <v>KALOCZKAY JNÉ EUR</v>
      </c>
      <c r="I459" t="s">
        <v>18</v>
      </c>
      <c r="J459" t="str">
        <f t="shared" si="37"/>
        <v>EBNL000000901458</v>
      </c>
      <c r="K459" t="str">
        <f t="shared" si="38"/>
        <v>EBNL000000901458</v>
      </c>
      <c r="L459" s="2" t="s">
        <v>22</v>
      </c>
      <c r="M459" s="2" t="str">
        <f>IF(OR(Cases!C459="A",Cases!C459="C",Cases!C459="G",Cases!C459="J",Cases!C459="O"),"DV","DA")</f>
        <v>DA</v>
      </c>
      <c r="N459" t="s">
        <v>1207</v>
      </c>
      <c r="O459" t="str">
        <f>IF(OR(Cases!C459="A",Cases!C459="B",Cases!C459="C",Cases!C459="E",Cases!C459="F",Cases!C459="I",Cases!C459="J",Cases!C459="K",Cases!C459="L",Cases!C459="Q"),"EUR","HUF")</f>
        <v>HUF</v>
      </c>
      <c r="P459" s="5" t="str">
        <f t="shared" si="39"/>
        <v>2</v>
      </c>
      <c r="Q459" t="str">
        <f>IF(Cases!I459="Y","INTC","")</f>
        <v/>
      </c>
      <c r="R459" t="str">
        <f>IF(OR(Cases!C459="K",Cases!C459="L"),IF(M459="DA",Accounts!B$1,CONCATENATE(
IF(B459="EB",Accounts!D$1,""
),IF(B459="EL",Accounts!F$1,""
),IF(AND(B459="OA",Cases!B459="3"),Accounts!F$1,""
),IF(AND(B459="OA",Cases!B459="Z"),Accounts!D$1,""
)
)
),IF(OR(Cases!C459="B",Cases!C459="I",Cases!C459="O",Cases!C459="J",Cases!C459="H"),IF(M459="DA",Accounts!B$4,CONCATENATE(
IF(B459="EB",Accounts!D$4,""
),IF(B459="EL",Accounts!F$4,""
),IF(AND(B459="OA",Cases!B459="3"),Accounts!F$4,""
),IF(AND(B459="OA",Cases!B459="Z"),Accounts!D$4,""
)
)
),IF(OR(Cases!C459="D",Cases!C459="G",Cases!C459="O",Cases!C459="H",Cases!C459="M",AND(Cases!D459="I",Cases!C459="C"),AND(Cases!D459="I",Cases!C459="F")),IF(M459="DA",Accounts!B$3,CONCATENATE(
IF(B459="EB",Accounts!D$3,""
),IF(B459="EL",Accounts!F$3,""
),IF(AND(B459="OA",Cases!B459="3"),Accounts!F$3,""
),IF(AND(B459="OA",Cases!B459="Z"),Accounts!D$3,""
)
)
),IF(M459="DA",Accounts!B$12,CONCATENATE(
IF(B459="EB",Accounts!D$12,""
),IF(B459="EL",Accounts!F$12,""
),IF(AND(B459="OA",Cases!B459="3"),Accounts!F$12,""
),IF(AND(B459="OA",Cases!B459="Z"),Accounts!D$12,""
)
)
)
)
))</f>
        <v>SZIKSZAI TAMARA</v>
      </c>
      <c r="S459" t="str">
        <f>IF(OR(Cases!C459="K",Cases!C459="L"),IF(M459="DA",Accounts!C$1,CONCATENATE(
   IF(B459="EB",Accounts!E$1,""
   ),IF(B459="EL",Accounts!G$1,""
   ),IF(AND(B459="OA",Cases!B459="3"),Accounts!G$1,""
   ),IF(AND(B459="OA",Cases!B459="Z"),Accounts!E$1,""
   )
  )
 ),IF(OR(Cases!C459="B",Cases!C459="I",Cases!C459="O",Cases!C459="J",Cases!C459="H"),IF(M459="DA",Accounts!C$4,CONCATENATE(
   IF(B459="EB",Accounts!E$4,""
   ),IF(B459="EL",Accounts!G$4,""
   ),IF(AND(B459="OA",Cases!B459="3"),Accounts!G$4,""
   ),IF(AND(B459="OA",Cases!B459="Z"),Accounts!E$4,""
   )
  )
 ),IF(OR(Cases!C459="D",Cases!C459="G",Cases!C459="O",Cases!C459="H",Cases!C459="M",AND(Cases!D459="I",Cases!C459="C"),AND(Cases!D459="I",Cases!C459="F")),IF(M459="DA",Accounts!C$3,CONCATENATE(
   IF(B459="EB",Accounts!E$3,""
   ),IF(B459="EL",Accounts!G$3,""
   ),IF(AND(B459="OA",Cases!B459="3"),Accounts!G$3,""
   ),IF(AND(B459="OA",Cases!B459="Z"),Accounts!E$3,""
   )
  )
 ),IF(M459="DA",Accounts!C$12,CONCATENATE(
   IF(B459="EB",Accounts!E$12,""
   ),IF(B459="EL",Accounts!G$12,""
   ),IF(AND(B459="OA",Cases!B459="3"),Accounts!G$12,""
   ),IF(AND(B459="OA",Cases!B459="Z"),Accounts!E$12,""
   )
  )
 )
)
))</f>
        <v>HU20104000237157565454551000</v>
      </c>
      <c r="T459" t="str">
        <f>IF(Cases!F459="SHA","SLEV",IF(Cases!F459="OUR","DEBT",IF(Cases!F459="BEN","CRED","")))</f>
        <v/>
      </c>
      <c r="U459" s="5" t="str">
        <f>IF(Cases!H459="N","Instrukciók","")</f>
        <v>Instrukciók</v>
      </c>
      <c r="V459" s="5" t="str">
        <f>IF(Cases!E459="I","URGP","")</f>
        <v/>
      </c>
      <c r="W459" t="str">
        <f>Cases!L459</f>
        <v>Közl-06W-Forint konverziós-Ebank EBNL referencia-KötelezettSzla FCY-HUF-EQ átutalás-Konverziós-KöltsVis Nincs</v>
      </c>
    </row>
    <row r="460" spans="1:23" x14ac:dyDescent="0.3">
      <c r="A460" t="str">
        <f>CONCATENATE(IF(B460="EB",CONCATENATE(IF(Cases!B460&lt;&gt;"7","EBNG","EBNL"),TEXT(Refszámok!$B$1+ROW()-2,"000000000000")),""),IF(B460="EL",CONCATENATE("E",TEXT(Refszámok!$B$2+ROW()-2,"0000000000"),"00001"),""),IF(B460="OA",CONCATENATE("EBNGOA",TEXT(Refszámok!$B$3+ROW()-2,"0000000000")),""))</f>
        <v>EBNL000000901459</v>
      </c>
      <c r="B460" t="str">
        <f>CONCATENATE(IF(Cases!B460="E","EL",""),IF(Cases!B460="B","EB",""),IF(Cases!B460="Q","EB",""),IF(Cases!B460="7","EB",""),IF(Cases!B460="Z","OA",""),IF(Cases!B460="3","OA",""))</f>
        <v>EB</v>
      </c>
      <c r="C460" t="str">
        <f t="shared" si="35"/>
        <v>EBNL000000901459</v>
      </c>
      <c r="D460" t="str">
        <f>IF(Cases!K460="Y","2018-11-10","")</f>
        <v/>
      </c>
      <c r="E460" s="5" t="str">
        <f>IF(Cases!C460="Q","BANKKÁRTYA ELSZ",IF(OR(Cases!C460="A",Cases!C460="E",Cases!C460="B",Cases!C460="K",Cases!C460="M"),CONCATENATE(IF(B460="EB",Accounts!B$7,""),IF(B460="EL",Accounts!B$8,""),IF(AND(B460="OA",Cases!B460="3"),Accounts!B$8,""),IF(AND(B460="OA",Cases!B460="Z"),Accounts!B$7,"")),CONCATENATE(IF(B460="EB",Accounts!B$9,""),IF(B460="EL",Accounts!B$10,""),IF(AND(B460="OA",Cases!B460="3"),Accounts!B$10,""),IF(AND(B460="OA",Cases!B460="Z"),Accounts!B$9,""))))</f>
        <v>KALOCZKAY JNÉ EUR</v>
      </c>
      <c r="F460" s="5" t="str">
        <f>IF(Cases!C460="Q","0983731042101",IF(OR(Cases!C460="A",Cases!C460="E",Cases!C460="B",Cases!C460="K",Cases!C460="M"),CONCATENATE(IF(B460="EB",Accounts!C$7,""),IF(B460="EL",Accounts!C$8,""),IF(AND(B460="OA",Cases!B460="3"),Accounts!C$8,""),IF(AND(B460="OA",Cases!B460="Z"),Accounts!C$7,"")),CONCATENATE(IF(B460="EB",Accounts!C$9,""),IF(B460="EL",Accounts!C$10,""),IF(AND(B460="OA",Cases!B460="3"),Accounts!C$10,""),IF(AND(B460="OA",Cases!B460="Z"),Accounts!C$9,""))))</f>
        <v>0002G94287102</v>
      </c>
      <c r="G460" t="s">
        <v>17</v>
      </c>
      <c r="H460" s="5" t="str">
        <f t="shared" si="36"/>
        <v>KALOCZKAY JNÉ EUR</v>
      </c>
      <c r="I460" t="s">
        <v>18</v>
      </c>
      <c r="J460" t="str">
        <f t="shared" si="37"/>
        <v>EBNL000000901459</v>
      </c>
      <c r="K460" t="str">
        <f t="shared" si="38"/>
        <v>EBNL000000901459</v>
      </c>
      <c r="L460" s="2" t="s">
        <v>22</v>
      </c>
      <c r="M460" s="2" t="str">
        <f>IF(OR(Cases!C460="A",Cases!C460="C",Cases!C460="G",Cases!C460="J",Cases!C460="O"),"DV","DA")</f>
        <v>DV</v>
      </c>
      <c r="N460" t="s">
        <v>1207</v>
      </c>
      <c r="O460" t="str">
        <f>IF(OR(Cases!C460="A",Cases!C460="B",Cases!C460="C",Cases!C460="E",Cases!C460="F",Cases!C460="I",Cases!C460="J",Cases!C460="K",Cases!C460="L",Cases!C460="Q"),"EUR","HUF")</f>
        <v>HUF</v>
      </c>
      <c r="P460" s="5" t="str">
        <f t="shared" si="39"/>
        <v>2</v>
      </c>
      <c r="Q460" t="str">
        <f>IF(Cases!I460="Y","INTC","")</f>
        <v/>
      </c>
      <c r="R460" t="str">
        <f>IF(OR(Cases!C460="K",Cases!C460="L"),IF(M460="DA",Accounts!B$1,CONCATENATE(
IF(B460="EB",Accounts!D$1,""
),IF(B460="EL",Accounts!F$1,""
),IF(AND(B460="OA",Cases!B460="3"),Accounts!F$1,""
),IF(AND(B460="OA",Cases!B460="Z"),Accounts!D$1,""
)
)
),IF(OR(Cases!C460="B",Cases!C460="I",Cases!C460="O",Cases!C460="J",Cases!C460="H"),IF(M460="DA",Accounts!B$4,CONCATENATE(
IF(B460="EB",Accounts!D$4,""
),IF(B460="EL",Accounts!F$4,""
),IF(AND(B460="OA",Cases!B460="3"),Accounts!F$4,""
),IF(AND(B460="OA",Cases!B460="Z"),Accounts!D$4,""
)
)
),IF(OR(Cases!C460="D",Cases!C460="G",Cases!C460="O",Cases!C460="H",Cases!C460="M",AND(Cases!D460="I",Cases!C460="C"),AND(Cases!D460="I",Cases!C460="F")),IF(M460="DA",Accounts!B$3,CONCATENATE(
IF(B460="EB",Accounts!D$3,""
),IF(B460="EL",Accounts!F$3,""
),IF(AND(B460="OA",Cases!B460="3"),Accounts!F$3,""
),IF(AND(B460="OA",Cases!B460="Z"),Accounts!D$3,""
)
)
),IF(M460="DA",Accounts!B$12,CONCATENATE(
IF(B460="EB",Accounts!D$12,""
),IF(B460="EL",Accounts!F$12,""
),IF(AND(B460="OA",Cases!B460="3"),Accounts!F$12,""
),IF(AND(B460="OA",Cases!B460="Z"),Accounts!D$12,""
)
)
)
)
))</f>
        <v>KALOCZKAY JNÉ</v>
      </c>
      <c r="S460" t="str">
        <f>IF(OR(Cases!C460="K",Cases!C460="L"),IF(M460="DA",Accounts!C$1,CONCATENATE(
   IF(B460="EB",Accounts!E$1,""
   ),IF(B460="EL",Accounts!G$1,""
   ),IF(AND(B460="OA",Cases!B460="3"),Accounts!G$1,""
   ),IF(AND(B460="OA",Cases!B460="Z"),Accounts!E$1,""
   )
  )
 ),IF(OR(Cases!C460="B",Cases!C460="I",Cases!C460="O",Cases!C460="J",Cases!C460="H"),IF(M460="DA",Accounts!C$4,CONCATENATE(
   IF(B460="EB",Accounts!E$4,""
   ),IF(B460="EL",Accounts!G$4,""
   ),IF(AND(B460="OA",Cases!B460="3"),Accounts!G$4,""
   ),IF(AND(B460="OA",Cases!B460="Z"),Accounts!E$4,""
   )
  )
 ),IF(OR(Cases!C460="D",Cases!C460="G",Cases!C460="O",Cases!C460="H",Cases!C460="M",AND(Cases!D460="I",Cases!C460="C"),AND(Cases!D460="I",Cases!C460="F")),IF(M460="DA",Accounts!C$3,CONCATENATE(
   IF(B460="EB",Accounts!E$3,""
   ),IF(B460="EL",Accounts!G$3,""
   ),IF(AND(B460="OA",Cases!B460="3"),Accounts!G$3,""
   ),IF(AND(B460="OA",Cases!B460="Z"),Accounts!E$3,""
   )
  )
 ),IF(M460="DA",Accounts!C$12,CONCATENATE(
   IF(B460="EB",Accounts!E$12,""
   ),IF(B460="EL",Accounts!G$12,""
   ),IF(AND(B460="OA",Cases!B460="3"),Accounts!G$12,""
   ),IF(AND(B460="OA",Cases!B460="Z"),Accounts!E$12,""
   )
  )
 )
)
))</f>
        <v>HU72104000237157525056551015</v>
      </c>
      <c r="T460" t="str">
        <f>IF(Cases!F460="SHA","SLEV",IF(Cases!F460="OUR","DEBT",IF(Cases!F460="BEN","CRED","")))</f>
        <v/>
      </c>
      <c r="U460" s="5" t="str">
        <f>IF(Cases!H460="N","Instrukciók","")</f>
        <v>Instrukciók</v>
      </c>
      <c r="V460" s="5" t="str">
        <f>IF(Cases!E460="I","URGP","")</f>
        <v>URGP</v>
      </c>
      <c r="W460" t="str">
        <f>Cases!L460</f>
        <v>Közl-07L-Forint konverziós-Ebank EBNL referencia-KötelezettSzla FCY-HUF-EQ átvezetés-Konverziós-Sürgős/AzonKonv-KöltsVis Nincs</v>
      </c>
    </row>
    <row r="461" spans="1:23" x14ac:dyDescent="0.3">
      <c r="A461" t="str">
        <f>CONCATENATE(IF(B461="EB",CONCATENATE(IF(Cases!B461&lt;&gt;"7","EBNG","EBNL"),TEXT(Refszámok!$B$1+ROW()-2,"000000000000")),""),IF(B461="EL",CONCATENATE("E",TEXT(Refszámok!$B$2+ROW()-2,"0000000000"),"00001"),""),IF(B461="OA",CONCATENATE("EBNGOA",TEXT(Refszámok!$B$3+ROW()-2,"0000000000")),""))</f>
        <v>EBNL000000901460</v>
      </c>
      <c r="B461" t="str">
        <f>CONCATENATE(IF(Cases!B461="E","EL",""),IF(Cases!B461="B","EB",""),IF(Cases!B461="Q","EB",""),IF(Cases!B461="7","EB",""),IF(Cases!B461="Z","OA",""),IF(Cases!B461="3","OA",""))</f>
        <v>EB</v>
      </c>
      <c r="C461" t="str">
        <f t="shared" si="35"/>
        <v>EBNL000000901460</v>
      </c>
      <c r="D461" t="str">
        <f>IF(Cases!K461="Y","2018-11-10","")</f>
        <v/>
      </c>
      <c r="E461" s="5" t="str">
        <f>IF(Cases!C461="Q","BANKKÁRTYA ELSZ",IF(OR(Cases!C461="A",Cases!C461="E",Cases!C461="B",Cases!C461="K",Cases!C461="M"),CONCATENATE(IF(B461="EB",Accounts!B$7,""),IF(B461="EL",Accounts!B$8,""),IF(AND(B461="OA",Cases!B461="3"),Accounts!B$8,""),IF(AND(B461="OA",Cases!B461="Z"),Accounts!B$7,"")),CONCATENATE(IF(B461="EB",Accounts!B$9,""),IF(B461="EL",Accounts!B$10,""),IF(AND(B461="OA",Cases!B461="3"),Accounts!B$10,""),IF(AND(B461="OA",Cases!B461="Z"),Accounts!B$9,""))))</f>
        <v>KALOCZKAY JNÉ EUR</v>
      </c>
      <c r="F461" s="5" t="str">
        <f>IF(Cases!C461="Q","0983731042101",IF(OR(Cases!C461="A",Cases!C461="E",Cases!C461="B",Cases!C461="K",Cases!C461="M"),CONCATENATE(IF(B461="EB",Accounts!C$7,""),IF(B461="EL",Accounts!C$8,""),IF(AND(B461="OA",Cases!B461="3"),Accounts!C$8,""),IF(AND(B461="OA",Cases!B461="Z"),Accounts!C$7,"")),CONCATENATE(IF(B461="EB",Accounts!C$9,""),IF(B461="EL",Accounts!C$10,""),IF(AND(B461="OA",Cases!B461="3"),Accounts!C$10,""),IF(AND(B461="OA",Cases!B461="Z"),Accounts!C$9,""))))</f>
        <v>0002G94287102</v>
      </c>
      <c r="G461" t="s">
        <v>17</v>
      </c>
      <c r="H461" s="5" t="str">
        <f t="shared" si="36"/>
        <v>KALOCZKAY JNÉ EUR</v>
      </c>
      <c r="I461" t="s">
        <v>18</v>
      </c>
      <c r="J461" t="str">
        <f t="shared" si="37"/>
        <v>EBNL000000901460</v>
      </c>
      <c r="K461" t="str">
        <f t="shared" si="38"/>
        <v>EBNL000000901460</v>
      </c>
      <c r="L461" s="2" t="s">
        <v>22</v>
      </c>
      <c r="M461" s="2" t="str">
        <f>IF(OR(Cases!C461="A",Cases!C461="C",Cases!C461="G",Cases!C461="J",Cases!C461="O"),"DV","DA")</f>
        <v>DV</v>
      </c>
      <c r="N461" t="s">
        <v>1207</v>
      </c>
      <c r="O461" t="str">
        <f>IF(OR(Cases!C461="A",Cases!C461="B",Cases!C461="C",Cases!C461="E",Cases!C461="F",Cases!C461="I",Cases!C461="J",Cases!C461="K",Cases!C461="L",Cases!C461="Q"),"EUR","HUF")</f>
        <v>HUF</v>
      </c>
      <c r="P461" s="5" t="str">
        <f t="shared" si="39"/>
        <v>2</v>
      </c>
      <c r="Q461" t="str">
        <f>IF(Cases!I461="Y","INTC","")</f>
        <v/>
      </c>
      <c r="R461" t="str">
        <f>IF(OR(Cases!C461="K",Cases!C461="L"),IF(M461="DA",Accounts!B$1,CONCATENATE(
IF(B461="EB",Accounts!D$1,""
),IF(B461="EL",Accounts!F$1,""
),IF(AND(B461="OA",Cases!B461="3"),Accounts!F$1,""
),IF(AND(B461="OA",Cases!B461="Z"),Accounts!D$1,""
)
)
),IF(OR(Cases!C461="B",Cases!C461="I",Cases!C461="O",Cases!C461="J",Cases!C461="H"),IF(M461="DA",Accounts!B$4,CONCATENATE(
IF(B461="EB",Accounts!D$4,""
),IF(B461="EL",Accounts!F$4,""
),IF(AND(B461="OA",Cases!B461="3"),Accounts!F$4,""
),IF(AND(B461="OA",Cases!B461="Z"),Accounts!D$4,""
)
)
),IF(OR(Cases!C461="D",Cases!C461="G",Cases!C461="O",Cases!C461="H",Cases!C461="M",AND(Cases!D461="I",Cases!C461="C"),AND(Cases!D461="I",Cases!C461="F")),IF(M461="DA",Accounts!B$3,CONCATENATE(
IF(B461="EB",Accounts!D$3,""
),IF(B461="EL",Accounts!F$3,""
),IF(AND(B461="OA",Cases!B461="3"),Accounts!F$3,""
),IF(AND(B461="OA",Cases!B461="Z"),Accounts!D$3,""
)
)
),IF(M461="DA",Accounts!B$12,CONCATENATE(
IF(B461="EB",Accounts!D$12,""
),IF(B461="EL",Accounts!F$12,""
),IF(AND(B461="OA",Cases!B461="3"),Accounts!F$12,""
),IF(AND(B461="OA",Cases!B461="Z"),Accounts!D$12,""
)
)
)
)
))</f>
        <v>KALOCZKAY JNÉ</v>
      </c>
      <c r="S461" t="str">
        <f>IF(OR(Cases!C461="K",Cases!C461="L"),IF(M461="DA",Accounts!C$1,CONCATENATE(
   IF(B461="EB",Accounts!E$1,""
   ),IF(B461="EL",Accounts!G$1,""
   ),IF(AND(B461="OA",Cases!B461="3"),Accounts!G$1,""
   ),IF(AND(B461="OA",Cases!B461="Z"),Accounts!E$1,""
   )
  )
 ),IF(OR(Cases!C461="B",Cases!C461="I",Cases!C461="O",Cases!C461="J",Cases!C461="H"),IF(M461="DA",Accounts!C$4,CONCATENATE(
   IF(B461="EB",Accounts!E$4,""
   ),IF(B461="EL",Accounts!G$4,""
   ),IF(AND(B461="OA",Cases!B461="3"),Accounts!G$4,""
   ),IF(AND(B461="OA",Cases!B461="Z"),Accounts!E$4,""
   )
  )
 ),IF(OR(Cases!C461="D",Cases!C461="G",Cases!C461="O",Cases!C461="H",Cases!C461="M",AND(Cases!D461="I",Cases!C461="C"),AND(Cases!D461="I",Cases!C461="F")),IF(M461="DA",Accounts!C$3,CONCATENATE(
   IF(B461="EB",Accounts!E$3,""
   ),IF(B461="EL",Accounts!G$3,""
   ),IF(AND(B461="OA",Cases!B461="3"),Accounts!G$3,""
   ),IF(AND(B461="OA",Cases!B461="Z"),Accounts!E$3,""
   )
  )
 ),IF(M461="DA",Accounts!C$12,CONCATENATE(
   IF(B461="EB",Accounts!E$12,""
   ),IF(B461="EL",Accounts!G$12,""
   ),IF(AND(B461="OA",Cases!B461="3"),Accounts!G$12,""
   ),IF(AND(B461="OA",Cases!B461="Z"),Accounts!E$12,""
   )
  )
 )
)
))</f>
        <v>HU72104000237157525056551015</v>
      </c>
      <c r="T461" t="str">
        <f>IF(Cases!F461="SHA","SLEV",IF(Cases!F461="OUR","DEBT",IF(Cases!F461="BEN","CRED","")))</f>
        <v/>
      </c>
      <c r="U461" s="5" t="str">
        <f>IF(Cases!H461="N","Instrukciók","")</f>
        <v>Instrukciók</v>
      </c>
      <c r="V461" s="5" t="str">
        <f>IF(Cases!E461="I","URGP","")</f>
        <v/>
      </c>
      <c r="W461" t="str">
        <f>Cases!L461</f>
        <v>Közl-07L-Forint konverziós-Ebank EBNL referencia-KötelezettSzla FCY-HUF-EQ átvezetés-Konverziós-KöltsVis Nincs</v>
      </c>
    </row>
    <row r="462" spans="1:23" x14ac:dyDescent="0.3">
      <c r="A462" t="str">
        <f>CONCATENATE(IF(B462="EB",CONCATENATE(IF(Cases!B462&lt;&gt;"7","EBNG","EBNL"),TEXT(Refszámok!$B$1+ROW()-2,"000000000000")),""),IF(B462="EL",CONCATENATE("E",TEXT(Refszámok!$B$2+ROW()-2,"0000000000"),"00001"),""),IF(B462="OA",CONCATENATE("EBNGOA",TEXT(Refszámok!$B$3+ROW()-2,"0000000000")),""))</f>
        <v>EBNL000000901461</v>
      </c>
      <c r="B462" t="str">
        <f>CONCATENATE(IF(Cases!B462="E","EL",""),IF(Cases!B462="B","EB",""),IF(Cases!B462="Q","EB",""),IF(Cases!B462="7","EB",""),IF(Cases!B462="Z","OA",""),IF(Cases!B462="3","OA",""))</f>
        <v>EB</v>
      </c>
      <c r="C462" t="str">
        <f t="shared" si="35"/>
        <v>EBNL000000901461</v>
      </c>
      <c r="D462" t="str">
        <f>IF(Cases!K462="Y","2018-11-10","")</f>
        <v/>
      </c>
      <c r="E462" s="5" t="str">
        <f>IF(Cases!C462="Q","BANKKÁRTYA ELSZ",IF(OR(Cases!C462="A",Cases!C462="E",Cases!C462="B",Cases!C462="K",Cases!C462="M"),CONCATENATE(IF(B462="EB",Accounts!B$7,""),IF(B462="EL",Accounts!B$8,""),IF(AND(B462="OA",Cases!B462="3"),Accounts!B$8,""),IF(AND(B462="OA",Cases!B462="Z"),Accounts!B$7,"")),CONCATENATE(IF(B462="EB",Accounts!B$9,""),IF(B462="EL",Accounts!B$10,""),IF(AND(B462="OA",Cases!B462="3"),Accounts!B$10,""),IF(AND(B462="OA",Cases!B462="Z"),Accounts!B$9,""))))</f>
        <v>KALOCZKAY JNÉ</v>
      </c>
      <c r="F462" s="5" t="str">
        <f>IF(Cases!C462="Q","0983731042101",IF(OR(Cases!C462="A",Cases!C462="E",Cases!C462="B",Cases!C462="K",Cases!C462="M"),CONCATENATE(IF(B462="EB",Accounts!C$7,""),IF(B462="EL",Accounts!C$8,""),IF(AND(B462="OA",Cases!B462="3"),Accounts!C$8,""),IF(AND(B462="OA",Cases!B462="Z"),Accounts!C$7,"")),CONCATENATE(IF(B462="EB",Accounts!C$9,""),IF(B462="EL",Accounts!C$10,""),IF(AND(B462="OA",Cases!B462="3"),Accounts!C$10,""),IF(AND(B462="OA",Cases!B462="Z"),Accounts!C$9,""))))</f>
        <v>0002G94287100</v>
      </c>
      <c r="G462" t="s">
        <v>17</v>
      </c>
      <c r="H462" s="5" t="str">
        <f t="shared" si="36"/>
        <v>KALOCZKAY JNÉ</v>
      </c>
      <c r="I462" t="s">
        <v>18</v>
      </c>
      <c r="J462" t="str">
        <f t="shared" si="37"/>
        <v>EBNL000000901461</v>
      </c>
      <c r="K462" t="str">
        <f t="shared" si="38"/>
        <v>EBNL000000901461</v>
      </c>
      <c r="L462" s="2" t="s">
        <v>22</v>
      </c>
      <c r="M462" s="2" t="str">
        <f>IF(OR(Cases!C462="A",Cases!C462="C",Cases!C462="G",Cases!C462="J",Cases!C462="O"),"DV","DA")</f>
        <v>DA</v>
      </c>
      <c r="N462" t="s">
        <v>1207</v>
      </c>
      <c r="O462" t="str">
        <f>IF(OR(Cases!C462="A",Cases!C462="B",Cases!C462="C",Cases!C462="E",Cases!C462="F",Cases!C462="I",Cases!C462="J",Cases!C462="K",Cases!C462="L",Cases!C462="Q"),"EUR","HUF")</f>
        <v>EUR</v>
      </c>
      <c r="P462" s="5" t="str">
        <f t="shared" si="39"/>
        <v>1.3</v>
      </c>
      <c r="Q462" t="str">
        <f>IF(Cases!I462="Y","INTC","")</f>
        <v/>
      </c>
      <c r="R462" t="str">
        <f>IF(OR(Cases!C462="K",Cases!C462="L"),IF(M462="DA",Accounts!B$1,CONCATENATE(
IF(B462="EB",Accounts!D$1,""
),IF(B462="EL",Accounts!F$1,""
),IF(AND(B462="OA",Cases!B462="3"),Accounts!F$1,""
),IF(AND(B462="OA",Cases!B462="Z"),Accounts!D$1,""
)
)
),IF(OR(Cases!C462="B",Cases!C462="I",Cases!C462="O",Cases!C462="J",Cases!C462="H"),IF(M462="DA",Accounts!B$4,CONCATENATE(
IF(B462="EB",Accounts!D$4,""
),IF(B462="EL",Accounts!F$4,""
),IF(AND(B462="OA",Cases!B462="3"),Accounts!F$4,""
),IF(AND(B462="OA",Cases!B462="Z"),Accounts!D$4,""
)
)
),IF(OR(Cases!C462="D",Cases!C462="G",Cases!C462="O",Cases!C462="H",Cases!C462="M",AND(Cases!D462="I",Cases!C462="C"),AND(Cases!D462="I",Cases!C462="F")),IF(M462="DA",Accounts!B$3,CONCATENATE(
IF(B462="EB",Accounts!D$3,""
),IF(B462="EL",Accounts!F$3,""
),IF(AND(B462="OA",Cases!B462="3"),Accounts!F$3,""
),IF(AND(B462="OA",Cases!B462="Z"),Accounts!D$3,""
)
)
),IF(M462="DA",Accounts!B$12,CONCATENATE(
IF(B462="EB",Accounts!D$12,""
),IF(B462="EL",Accounts!F$12,""
),IF(AND(B462="OA",Cases!B462="3"),Accounts!F$12,""
),IF(AND(B462="OA",Cases!B462="Z"),Accounts!D$12,""
)
)
)
)
))</f>
        <v>UPC Magyarország</v>
      </c>
      <c r="S462" t="str">
        <f>IF(OR(Cases!C462="K",Cases!C462="L"),IF(M462="DA",Accounts!C$1,CONCATENATE(
   IF(B462="EB",Accounts!E$1,""
   ),IF(B462="EL",Accounts!G$1,""
   ),IF(AND(B462="OA",Cases!B462="3"),Accounts!G$1,""
   ),IF(AND(B462="OA",Cases!B462="Z"),Accounts!E$1,""
   )
  )
 ),IF(OR(Cases!C462="B",Cases!C462="I",Cases!C462="O",Cases!C462="J",Cases!C462="H"),IF(M462="DA",Accounts!C$4,CONCATENATE(
   IF(B462="EB",Accounts!E$4,""
   ),IF(B462="EL",Accounts!G$4,""
   ),IF(AND(B462="OA",Cases!B462="3"),Accounts!G$4,""
   ),IF(AND(B462="OA",Cases!B462="Z"),Accounts!E$4,""
   )
  )
 ),IF(OR(Cases!C462="D",Cases!C462="G",Cases!C462="O",Cases!C462="H",Cases!C462="M",AND(Cases!D462="I",Cases!C462="C"),AND(Cases!D462="I",Cases!C462="F")),IF(M462="DA",Accounts!C$3,CONCATENATE(
   IF(B462="EB",Accounts!E$3,""
   ),IF(B462="EL",Accounts!G$3,""
   ),IF(AND(B462="OA",Cases!B462="3"),Accounts!G$3,""
   ),IF(AND(B462="OA",Cases!B462="Z"),Accounts!E$3,""
   )
  )
 ),IF(M462="DA",Accounts!C$12,CONCATENATE(
   IF(B462="EB",Accounts!E$12,""
   ),IF(B462="EL",Accounts!G$12,""
   ),IF(AND(B462="OA",Cases!B462="3"),Accounts!G$12,""
   ),IF(AND(B462="OA",Cases!B462="Z"),Accounts!E$12,""
   )
  )
 )
)
))</f>
        <v>HU78104100220021994330000100</v>
      </c>
      <c r="T462" t="str">
        <f>IF(Cases!F462="SHA","SLEV",IF(Cases!F462="OUR","DEBT",IF(Cases!F462="BEN","CRED","")))</f>
        <v/>
      </c>
      <c r="U462" s="5" t="str">
        <f>IF(Cases!H462="N","Instrukciók","")</f>
        <v>Instrukciók</v>
      </c>
      <c r="V462" s="5" t="str">
        <f>IF(Cases!E462="I","URGP","")</f>
        <v/>
      </c>
      <c r="W462" t="str">
        <f>Cases!L462</f>
        <v>Közl-13K-Ebank EBNL referencia-KötelezettSzla HUF-FCY-Bankon belüli átutalás-Konverziós-KöltsVis Nincs</v>
      </c>
    </row>
    <row r="463" spans="1:23" x14ac:dyDescent="0.3">
      <c r="A463" t="str">
        <f>CONCATENATE(IF(B463="EB",CONCATENATE(IF(Cases!B463&lt;&gt;"7","EBNG","EBNL"),TEXT(Refszámok!$B$1+ROW()-2,"000000000000")),""),IF(B463="EL",CONCATENATE("E",TEXT(Refszámok!$B$2+ROW()-2,"0000000000"),"00001"),""),IF(B463="OA",CONCATENATE("EBNGOA",TEXT(Refszámok!$B$3+ROW()-2,"0000000000")),""))</f>
        <v>EBNL000000901462</v>
      </c>
      <c r="B463" t="str">
        <f>CONCATENATE(IF(Cases!B463="E","EL",""),IF(Cases!B463="B","EB",""),IF(Cases!B463="Q","EB",""),IF(Cases!B463="7","EB",""),IF(Cases!B463="Z","OA",""),IF(Cases!B463="3","OA",""))</f>
        <v>EB</v>
      </c>
      <c r="C463" t="str">
        <f t="shared" si="35"/>
        <v>EBNL000000901462</v>
      </c>
      <c r="D463" t="str">
        <f>IF(Cases!K463="Y","2018-11-10","")</f>
        <v/>
      </c>
      <c r="E463" s="5" t="str">
        <f>IF(Cases!C463="Q","BANKKÁRTYA ELSZ",IF(OR(Cases!C463="A",Cases!C463="E",Cases!C463="B",Cases!C463="K",Cases!C463="M"),CONCATENATE(IF(B463="EB",Accounts!B$7,""),IF(B463="EL",Accounts!B$8,""),IF(AND(B463="OA",Cases!B463="3"),Accounts!B$8,""),IF(AND(B463="OA",Cases!B463="Z"),Accounts!B$7,"")),CONCATENATE(IF(B463="EB",Accounts!B$9,""),IF(B463="EL",Accounts!B$10,""),IF(AND(B463="OA",Cases!B463="3"),Accounts!B$10,""),IF(AND(B463="OA",Cases!B463="Z"),Accounts!B$9,""))))</f>
        <v>KALOCZKAY JNÉ EUR</v>
      </c>
      <c r="F463" s="5" t="str">
        <f>IF(Cases!C463="Q","0983731042101",IF(OR(Cases!C463="A",Cases!C463="E",Cases!C463="B",Cases!C463="K",Cases!C463="M"),CONCATENATE(IF(B463="EB",Accounts!C$7,""),IF(B463="EL",Accounts!C$8,""),IF(AND(B463="OA",Cases!B463="3"),Accounts!C$8,""),IF(AND(B463="OA",Cases!B463="Z"),Accounts!C$7,"")),CONCATENATE(IF(B463="EB",Accounts!C$9,""),IF(B463="EL",Accounts!C$10,""),IF(AND(B463="OA",Cases!B463="3"),Accounts!C$10,""),IF(AND(B463="OA",Cases!B463="Z"),Accounts!C$9,""))))</f>
        <v>0002G94287102</v>
      </c>
      <c r="G463" t="s">
        <v>17</v>
      </c>
      <c r="H463" s="5" t="str">
        <f t="shared" si="36"/>
        <v>KALOCZKAY JNÉ EUR</v>
      </c>
      <c r="I463" t="s">
        <v>18</v>
      </c>
      <c r="J463" t="str">
        <f t="shared" si="37"/>
        <v>EBNL000000901462</v>
      </c>
      <c r="K463" t="str">
        <f t="shared" si="38"/>
        <v>EBNL000000901462</v>
      </c>
      <c r="L463" s="2" t="s">
        <v>22</v>
      </c>
      <c r="M463" s="2" t="str">
        <f>IF(OR(Cases!C463="A",Cases!C463="C",Cases!C463="G",Cases!C463="J",Cases!C463="O"),"DV","DA")</f>
        <v>DV</v>
      </c>
      <c r="N463" t="s">
        <v>1207</v>
      </c>
      <c r="O463" t="str">
        <f>IF(OR(Cases!C463="A",Cases!C463="B",Cases!C463="C",Cases!C463="E",Cases!C463="F",Cases!C463="I",Cases!C463="J",Cases!C463="K",Cases!C463="L",Cases!C463="Q"),"EUR","HUF")</f>
        <v>EUR</v>
      </c>
      <c r="P463" s="5" t="str">
        <f t="shared" si="39"/>
        <v>1.3</v>
      </c>
      <c r="Q463" t="str">
        <f>IF(Cases!I463="Y","INTC","")</f>
        <v/>
      </c>
      <c r="R463" t="str">
        <f>IF(OR(Cases!C463="K",Cases!C463="L"),IF(M463="DA",Accounts!B$1,CONCATENATE(
IF(B463="EB",Accounts!D$1,""
),IF(B463="EL",Accounts!F$1,""
),IF(AND(B463="OA",Cases!B463="3"),Accounts!F$1,""
),IF(AND(B463="OA",Cases!B463="Z"),Accounts!D$1,""
)
)
),IF(OR(Cases!C463="B",Cases!C463="I",Cases!C463="O",Cases!C463="J",Cases!C463="H"),IF(M463="DA",Accounts!B$4,CONCATENATE(
IF(B463="EB",Accounts!D$4,""
),IF(B463="EL",Accounts!F$4,""
),IF(AND(B463="OA",Cases!B463="3"),Accounts!F$4,""
),IF(AND(B463="OA",Cases!B463="Z"),Accounts!D$4,""
)
)
),IF(OR(Cases!C463="D",Cases!C463="G",Cases!C463="O",Cases!C463="H",Cases!C463="M",AND(Cases!D463="I",Cases!C463="C"),AND(Cases!D463="I",Cases!C463="F")),IF(M463="DA",Accounts!B$3,CONCATENATE(
IF(B463="EB",Accounts!D$3,""
),IF(B463="EL",Accounts!F$3,""
),IF(AND(B463="OA",Cases!B463="3"),Accounts!F$3,""
),IF(AND(B463="OA",Cases!B463="Z"),Accounts!D$3,""
)
)
),IF(M463="DA",Accounts!B$12,CONCATENATE(
IF(B463="EB",Accounts!D$12,""
),IF(B463="EL",Accounts!F$12,""
),IF(AND(B463="OA",Cases!B463="3"),Accounts!F$12,""
),IF(AND(B463="OA",Cases!B463="Z"),Accounts!D$12,""
)
)
)
)
))</f>
        <v>KALOCZKAY JNÉ</v>
      </c>
      <c r="S463" t="str">
        <f>IF(OR(Cases!C463="K",Cases!C463="L"),IF(M463="DA",Accounts!C$1,CONCATENATE(
   IF(B463="EB",Accounts!E$1,""
   ),IF(B463="EL",Accounts!G$1,""
   ),IF(AND(B463="OA",Cases!B463="3"),Accounts!G$1,""
   ),IF(AND(B463="OA",Cases!B463="Z"),Accounts!E$1,""
   )
  )
 ),IF(OR(Cases!C463="B",Cases!C463="I",Cases!C463="O",Cases!C463="J",Cases!C463="H"),IF(M463="DA",Accounts!C$4,CONCATENATE(
   IF(B463="EB",Accounts!E$4,""
   ),IF(B463="EL",Accounts!G$4,""
   ),IF(AND(B463="OA",Cases!B463="3"),Accounts!G$4,""
   ),IF(AND(B463="OA",Cases!B463="Z"),Accounts!E$4,""
   )
  )
 ),IF(OR(Cases!C463="D",Cases!C463="G",Cases!C463="O",Cases!C463="H",Cases!C463="M",AND(Cases!D463="I",Cases!C463="C"),AND(Cases!D463="I",Cases!C463="F")),IF(M463="DA",Accounts!C$3,CONCATENATE(
   IF(B463="EB",Accounts!E$3,""
   ),IF(B463="EL",Accounts!G$3,""
   ),IF(AND(B463="OA",Cases!B463="3"),Accounts!G$3,""
   ),IF(AND(B463="OA",Cases!B463="Z"),Accounts!E$3,""
   )
  )
 ),IF(M463="DA",Accounts!C$12,CONCATENATE(
   IF(B463="EB",Accounts!E$12,""
   ),IF(B463="EL",Accounts!G$12,""
   ),IF(AND(B463="OA",Cases!B463="3"),Accounts!G$12,""
   ),IF(AND(B463="OA",Cases!B463="Z"),Accounts!E$12,""
   )
  )
 )
)
))</f>
        <v>HU72104000237157525056551015</v>
      </c>
      <c r="T463" t="str">
        <f>IF(Cases!F463="SHA","SLEV",IF(Cases!F463="OUR","DEBT",IF(Cases!F463="BEN","CRED","")))</f>
        <v/>
      </c>
      <c r="U463" s="5" t="str">
        <f>IF(Cases!H463="N","Instrukciók","")</f>
        <v>Instrukciók</v>
      </c>
      <c r="V463" s="5" t="str">
        <f>IF(Cases!E463="I","URGP","")</f>
        <v>URGP</v>
      </c>
      <c r="W463" t="str">
        <f>Cases!L463</f>
        <v>Közl-14G-Ebank EBNL referencia-KötelezettSzla FCY-FCY-EQ átvezetés-Konverziós-Sürgős/AzonKonv-KöltsVis Nincs</v>
      </c>
    </row>
    <row r="464" spans="1:23" x14ac:dyDescent="0.3">
      <c r="A464" t="str">
        <f>CONCATENATE(IF(B464="EB",CONCATENATE(IF(Cases!B464&lt;&gt;"7","EBNG","EBNL"),TEXT(Refszámok!$B$1+ROW()-2,"000000000000")),""),IF(B464="EL",CONCATENATE("E",TEXT(Refszámok!$B$2+ROW()-2,"0000000000"),"00001"),""),IF(B464="OA",CONCATENATE("EBNGOA",TEXT(Refszámok!$B$3+ROW()-2,"0000000000")),""))</f>
        <v>EBNL000000901463</v>
      </c>
      <c r="B464" t="str">
        <f>CONCATENATE(IF(Cases!B464="E","EL",""),IF(Cases!B464="B","EB",""),IF(Cases!B464="Q","EB",""),IF(Cases!B464="7","EB",""),IF(Cases!B464="Z","OA",""),IF(Cases!B464="3","OA",""))</f>
        <v>EB</v>
      </c>
      <c r="C464" t="str">
        <f t="shared" si="35"/>
        <v>EBNL000000901463</v>
      </c>
      <c r="D464" t="str">
        <f>IF(Cases!K464="Y","2018-11-10","")</f>
        <v/>
      </c>
      <c r="E464" s="5" t="str">
        <f>IF(Cases!C464="Q","BANKKÁRTYA ELSZ",IF(OR(Cases!C464="A",Cases!C464="E",Cases!C464="B",Cases!C464="K",Cases!C464="M"),CONCATENATE(IF(B464="EB",Accounts!B$7,""),IF(B464="EL",Accounts!B$8,""),IF(AND(B464="OA",Cases!B464="3"),Accounts!B$8,""),IF(AND(B464="OA",Cases!B464="Z"),Accounts!B$7,"")),CONCATENATE(IF(B464="EB",Accounts!B$9,""),IF(B464="EL",Accounts!B$10,""),IF(AND(B464="OA",Cases!B464="3"),Accounts!B$10,""),IF(AND(B464="OA",Cases!B464="Z"),Accounts!B$9,""))))</f>
        <v>KALOCZKAY JNÉ EUR</v>
      </c>
      <c r="F464" s="5" t="str">
        <f>IF(Cases!C464="Q","0983731042101",IF(OR(Cases!C464="A",Cases!C464="E",Cases!C464="B",Cases!C464="K",Cases!C464="M"),CONCATENATE(IF(B464="EB",Accounts!C$7,""),IF(B464="EL",Accounts!C$8,""),IF(AND(B464="OA",Cases!B464="3"),Accounts!C$8,""),IF(AND(B464="OA",Cases!B464="Z"),Accounts!C$7,"")),CONCATENATE(IF(B464="EB",Accounts!C$9,""),IF(B464="EL",Accounts!C$10,""),IF(AND(B464="OA",Cases!B464="3"),Accounts!C$10,""),IF(AND(B464="OA",Cases!B464="Z"),Accounts!C$9,""))))</f>
        <v>0002G94287102</v>
      </c>
      <c r="G464" t="s">
        <v>17</v>
      </c>
      <c r="H464" s="5" t="str">
        <f t="shared" si="36"/>
        <v>KALOCZKAY JNÉ EUR</v>
      </c>
      <c r="I464" t="s">
        <v>18</v>
      </c>
      <c r="J464" t="str">
        <f t="shared" si="37"/>
        <v>EBNL000000901463</v>
      </c>
      <c r="K464" t="str">
        <f t="shared" si="38"/>
        <v>EBNL000000901463</v>
      </c>
      <c r="L464" s="2" t="s">
        <v>22</v>
      </c>
      <c r="M464" s="2" t="str">
        <f>IF(OR(Cases!C464="A",Cases!C464="C",Cases!C464="G",Cases!C464="J",Cases!C464="O"),"DV","DA")</f>
        <v>DV</v>
      </c>
      <c r="N464" t="s">
        <v>1207</v>
      </c>
      <c r="O464" t="str">
        <f>IF(OR(Cases!C464="A",Cases!C464="B",Cases!C464="C",Cases!C464="E",Cases!C464="F",Cases!C464="I",Cases!C464="J",Cases!C464="K",Cases!C464="L",Cases!C464="Q"),"EUR","HUF")</f>
        <v>EUR</v>
      </c>
      <c r="P464" s="5" t="str">
        <f t="shared" si="39"/>
        <v>1.3</v>
      </c>
      <c r="Q464" t="str">
        <f>IF(Cases!I464="Y","INTC","")</f>
        <v/>
      </c>
      <c r="R464" t="str">
        <f>IF(OR(Cases!C464="K",Cases!C464="L"),IF(M464="DA",Accounts!B$1,CONCATENATE(
IF(B464="EB",Accounts!D$1,""
),IF(B464="EL",Accounts!F$1,""
),IF(AND(B464="OA",Cases!B464="3"),Accounts!F$1,""
),IF(AND(B464="OA",Cases!B464="Z"),Accounts!D$1,""
)
)
),IF(OR(Cases!C464="B",Cases!C464="I",Cases!C464="O",Cases!C464="J",Cases!C464="H"),IF(M464="DA",Accounts!B$4,CONCATENATE(
IF(B464="EB",Accounts!D$4,""
),IF(B464="EL",Accounts!F$4,""
),IF(AND(B464="OA",Cases!B464="3"),Accounts!F$4,""
),IF(AND(B464="OA",Cases!B464="Z"),Accounts!D$4,""
)
)
),IF(OR(Cases!C464="D",Cases!C464="G",Cases!C464="O",Cases!C464="H",Cases!C464="M",AND(Cases!D464="I",Cases!C464="C"),AND(Cases!D464="I",Cases!C464="F")),IF(M464="DA",Accounts!B$3,CONCATENATE(
IF(B464="EB",Accounts!D$3,""
),IF(B464="EL",Accounts!F$3,""
),IF(AND(B464="OA",Cases!B464="3"),Accounts!F$3,""
),IF(AND(B464="OA",Cases!B464="Z"),Accounts!D$3,""
)
)
),IF(M464="DA",Accounts!B$12,CONCATENATE(
IF(B464="EB",Accounts!D$12,""
),IF(B464="EL",Accounts!F$12,""
),IF(AND(B464="OA",Cases!B464="3"),Accounts!F$12,""
),IF(AND(B464="OA",Cases!B464="Z"),Accounts!D$12,""
)
)
)
)
))</f>
        <v>KALOCZKAY JNÉ</v>
      </c>
      <c r="S464" t="str">
        <f>IF(OR(Cases!C464="K",Cases!C464="L"),IF(M464="DA",Accounts!C$1,CONCATENATE(
   IF(B464="EB",Accounts!E$1,""
   ),IF(B464="EL",Accounts!G$1,""
   ),IF(AND(B464="OA",Cases!B464="3"),Accounts!G$1,""
   ),IF(AND(B464="OA",Cases!B464="Z"),Accounts!E$1,""
   )
  )
 ),IF(OR(Cases!C464="B",Cases!C464="I",Cases!C464="O",Cases!C464="J",Cases!C464="H"),IF(M464="DA",Accounts!C$4,CONCATENATE(
   IF(B464="EB",Accounts!E$4,""
   ),IF(B464="EL",Accounts!G$4,""
   ),IF(AND(B464="OA",Cases!B464="3"),Accounts!G$4,""
   ),IF(AND(B464="OA",Cases!B464="Z"),Accounts!E$4,""
   )
  )
 ),IF(OR(Cases!C464="D",Cases!C464="G",Cases!C464="O",Cases!C464="H",Cases!C464="M",AND(Cases!D464="I",Cases!C464="C"),AND(Cases!D464="I",Cases!C464="F")),IF(M464="DA",Accounts!C$3,CONCATENATE(
   IF(B464="EB",Accounts!E$3,""
   ),IF(B464="EL",Accounts!G$3,""
   ),IF(AND(B464="OA",Cases!B464="3"),Accounts!G$3,""
   ),IF(AND(B464="OA",Cases!B464="Z"),Accounts!E$3,""
   )
  )
 ),IF(M464="DA",Accounts!C$12,CONCATENATE(
   IF(B464="EB",Accounts!E$12,""
   ),IF(B464="EL",Accounts!G$12,""
   ),IF(AND(B464="OA",Cases!B464="3"),Accounts!G$12,""
   ),IF(AND(B464="OA",Cases!B464="Z"),Accounts!E$12,""
   )
  )
 )
)
))</f>
        <v>HU72104000237157525056551015</v>
      </c>
      <c r="T464" t="str">
        <f>IF(Cases!F464="SHA","SLEV",IF(Cases!F464="OUR","DEBT",IF(Cases!F464="BEN","CRED","")))</f>
        <v/>
      </c>
      <c r="U464" s="5" t="str">
        <f>IF(Cases!H464="N","Instrukciók","")</f>
        <v>Instrukciók</v>
      </c>
      <c r="V464" s="5" t="str">
        <f>IF(Cases!E464="I","URGP","")</f>
        <v/>
      </c>
      <c r="W464" t="str">
        <f>Cases!L464</f>
        <v>Közl-14G-Ebank EBNL referencia-KötelezettSzla FCY-FCY-EQ átvezetés-Konverziós-KöltsVis Nincs</v>
      </c>
    </row>
    <row r="465" spans="1:23" x14ac:dyDescent="0.3">
      <c r="A465" t="str">
        <f>CONCATENATE(IF(B465="EB",CONCATENATE(IF(Cases!B465&lt;&gt;"7","EBNG","EBNL"),TEXT(Refszámok!$B$1+ROW()-2,"000000000000")),""),IF(B465="EL",CONCATENATE("E",TEXT(Refszámok!$B$2+ROW()-2,"0000000000"),"00001"),""),IF(B465="OA",CONCATENATE("EBNGOA",TEXT(Refszámok!$B$3+ROW()-2,"0000000000")),""))</f>
        <v>EBNL000000901464</v>
      </c>
      <c r="B465" t="str">
        <f>CONCATENATE(IF(Cases!B465="E","EL",""),IF(Cases!B465="B","EB",""),IF(Cases!B465="Q","EB",""),IF(Cases!B465="7","EB",""),IF(Cases!B465="Z","OA",""),IF(Cases!B465="3","OA",""))</f>
        <v>EB</v>
      </c>
      <c r="C465" t="str">
        <f t="shared" si="35"/>
        <v>EBNL000000901464</v>
      </c>
      <c r="D465" t="str">
        <f>IF(Cases!K465="Y","2018-11-10","")</f>
        <v/>
      </c>
      <c r="E465" s="5" t="str">
        <f>IF(Cases!C465="Q","BANKKÁRTYA ELSZ",IF(OR(Cases!C465="A",Cases!C465="E",Cases!C465="B",Cases!C465="K",Cases!C465="M"),CONCATENATE(IF(B465="EB",Accounts!B$7,""),IF(B465="EL",Accounts!B$8,""),IF(AND(B465="OA",Cases!B465="3"),Accounts!B$8,""),IF(AND(B465="OA",Cases!B465="Z"),Accounts!B$7,"")),CONCATENATE(IF(B465="EB",Accounts!B$9,""),IF(B465="EL",Accounts!B$10,""),IF(AND(B465="OA",Cases!B465="3"),Accounts!B$10,""),IF(AND(B465="OA",Cases!B465="Z"),Accounts!B$9,""))))</f>
        <v>KALOCZKAY JNÉ EUR</v>
      </c>
      <c r="F465" s="5" t="str">
        <f>IF(Cases!C465="Q","0983731042101",IF(OR(Cases!C465="A",Cases!C465="E",Cases!C465="B",Cases!C465="K",Cases!C465="M"),CONCATENATE(IF(B465="EB",Accounts!C$7,""),IF(B465="EL",Accounts!C$8,""),IF(AND(B465="OA",Cases!B465="3"),Accounts!C$8,""),IF(AND(B465="OA",Cases!B465="Z"),Accounts!C$7,"")),CONCATENATE(IF(B465="EB",Accounts!C$9,""),IF(B465="EL",Accounts!C$10,""),IF(AND(B465="OA",Cases!B465="3"),Accounts!C$10,""),IF(AND(B465="OA",Cases!B465="Z"),Accounts!C$9,""))))</f>
        <v>0002G94287102</v>
      </c>
      <c r="G465" t="s">
        <v>17</v>
      </c>
      <c r="H465" s="5" t="str">
        <f t="shared" si="36"/>
        <v>KALOCZKAY JNÉ EUR</v>
      </c>
      <c r="I465" t="s">
        <v>18</v>
      </c>
      <c r="J465" t="str">
        <f t="shared" si="37"/>
        <v>EBNL000000901464</v>
      </c>
      <c r="K465" t="str">
        <f t="shared" si="38"/>
        <v>EBNL000000901464</v>
      </c>
      <c r="L465" s="2" t="s">
        <v>22</v>
      </c>
      <c r="M465" s="2" t="str">
        <f>IF(OR(Cases!C465="A",Cases!C465="C",Cases!C465="G",Cases!C465="J",Cases!C465="O"),"DV","DA")</f>
        <v>DA</v>
      </c>
      <c r="N465" t="s">
        <v>1207</v>
      </c>
      <c r="O465" t="str">
        <f>IF(OR(Cases!C465="A",Cases!C465="B",Cases!C465="C",Cases!C465="E",Cases!C465="F",Cases!C465="I",Cases!C465="J",Cases!C465="K",Cases!C465="L",Cases!C465="Q"),"EUR","HUF")</f>
        <v>EUR</v>
      </c>
      <c r="P465" s="5" t="str">
        <f t="shared" si="39"/>
        <v>1.3</v>
      </c>
      <c r="Q465" t="str">
        <f>IF(Cases!I465="Y","INTC","")</f>
        <v/>
      </c>
      <c r="R465" t="str">
        <f>IF(OR(Cases!C465="K",Cases!C465="L"),IF(M465="DA",Accounts!B$1,CONCATENATE(
IF(B465="EB",Accounts!D$1,""
),IF(B465="EL",Accounts!F$1,""
),IF(AND(B465="OA",Cases!B465="3"),Accounts!F$1,""
),IF(AND(B465="OA",Cases!B465="Z"),Accounts!D$1,""
)
)
),IF(OR(Cases!C465="B",Cases!C465="I",Cases!C465="O",Cases!C465="J",Cases!C465="H"),IF(M465="DA",Accounts!B$4,CONCATENATE(
IF(B465="EB",Accounts!D$4,""
),IF(B465="EL",Accounts!F$4,""
),IF(AND(B465="OA",Cases!B465="3"),Accounts!F$4,""
),IF(AND(B465="OA",Cases!B465="Z"),Accounts!D$4,""
)
)
),IF(OR(Cases!C465="D",Cases!C465="G",Cases!C465="O",Cases!C465="H",Cases!C465="M",AND(Cases!D465="I",Cases!C465="C"),AND(Cases!D465="I",Cases!C465="F")),IF(M465="DA",Accounts!B$3,CONCATENATE(
IF(B465="EB",Accounts!D$3,""
),IF(B465="EL",Accounts!F$3,""
),IF(AND(B465="OA",Cases!B465="3"),Accounts!F$3,""
),IF(AND(B465="OA",Cases!B465="Z"),Accounts!D$3,""
)
)
),IF(M465="DA",Accounts!B$12,CONCATENATE(
IF(B465="EB",Accounts!D$12,""
),IF(B465="EL",Accounts!F$12,""
),IF(AND(B465="OA",Cases!B465="3"),Accounts!F$12,""
),IF(AND(B465="OA",Cases!B465="Z"),Accounts!D$12,""
)
)
)
)
))</f>
        <v>SZIKSZAI TAMARA</v>
      </c>
      <c r="S465" t="str">
        <f>IF(OR(Cases!C465="K",Cases!C465="L"),IF(M465="DA",Accounts!C$1,CONCATENATE(
   IF(B465="EB",Accounts!E$1,""
   ),IF(B465="EL",Accounts!G$1,""
   ),IF(AND(B465="OA",Cases!B465="3"),Accounts!G$1,""
   ),IF(AND(B465="OA",Cases!B465="Z"),Accounts!E$1,""
   )
  )
 ),IF(OR(Cases!C465="B",Cases!C465="I",Cases!C465="O",Cases!C465="J",Cases!C465="H"),IF(M465="DA",Accounts!C$4,CONCATENATE(
   IF(B465="EB",Accounts!E$4,""
   ),IF(B465="EL",Accounts!G$4,""
   ),IF(AND(B465="OA",Cases!B465="3"),Accounts!G$4,""
   ),IF(AND(B465="OA",Cases!B465="Z"),Accounts!E$4,""
   )
  )
 ),IF(OR(Cases!C465="D",Cases!C465="G",Cases!C465="O",Cases!C465="H",Cases!C465="M",AND(Cases!D465="I",Cases!C465="C"),AND(Cases!D465="I",Cases!C465="F")),IF(M465="DA",Accounts!C$3,CONCATENATE(
   IF(B465="EB",Accounts!E$3,""
   ),IF(B465="EL",Accounts!G$3,""
   ),IF(AND(B465="OA",Cases!B465="3"),Accounts!G$3,""
   ),IF(AND(B465="OA",Cases!B465="Z"),Accounts!E$3,""
   )
  )
 ),IF(M465="DA",Accounts!C$12,CONCATENATE(
   IF(B465="EB",Accounts!E$12,""
   ),IF(B465="EL",Accounts!G$12,""
   ),IF(AND(B465="OA",Cases!B465="3"),Accounts!G$12,""
   ),IF(AND(B465="OA",Cases!B465="Z"),Accounts!E$12,""
   )
  )
 )
)
))</f>
        <v>HU20104000237157565454551000</v>
      </c>
      <c r="T465" t="str">
        <f>IF(Cases!F465="SHA","SLEV",IF(Cases!F465="OUR","DEBT",IF(Cases!F465="BEN","CRED","")))</f>
        <v/>
      </c>
      <c r="U465" s="5" t="str">
        <f>IF(Cases!H465="N","Instrukciók","")</f>
        <v>Instrukciók</v>
      </c>
      <c r="V465" s="5" t="str">
        <f>IF(Cases!E465="I","URGP","")</f>
        <v>URGP</v>
      </c>
      <c r="W465" t="str">
        <f>Cases!L465</f>
        <v>Közl-14H-Ebank EBNL referencia-KötelezettSzla FCY-FCY-EQ átutalás-Konverziós-Sürgős/AzonKonv-KöltsVis Nincs</v>
      </c>
    </row>
    <row r="466" spans="1:23" x14ac:dyDescent="0.3">
      <c r="A466" t="str">
        <f>CONCATENATE(IF(B466="EB",CONCATENATE(IF(Cases!B466&lt;&gt;"7","EBNG","EBNL"),TEXT(Refszámok!$B$1+ROW()-2,"000000000000")),""),IF(B466="EL",CONCATENATE("E",TEXT(Refszámok!$B$2+ROW()-2,"0000000000"),"00001"),""),IF(B466="OA",CONCATENATE("EBNGOA",TEXT(Refszámok!$B$3+ROW()-2,"0000000000")),""))</f>
        <v>EBNL000000901465</v>
      </c>
      <c r="B466" t="str">
        <f>CONCATENATE(IF(Cases!B466="E","EL",""),IF(Cases!B466="B","EB",""),IF(Cases!B466="Q","EB",""),IF(Cases!B466="7","EB",""),IF(Cases!B466="Z","OA",""),IF(Cases!B466="3","OA",""))</f>
        <v>EB</v>
      </c>
      <c r="C466" t="str">
        <f t="shared" si="35"/>
        <v>EBNL000000901465</v>
      </c>
      <c r="D466" t="str">
        <f>IF(Cases!K466="Y","2018-11-10","")</f>
        <v/>
      </c>
      <c r="E466" s="5" t="str">
        <f>IF(Cases!C466="Q","BANKKÁRTYA ELSZ",IF(OR(Cases!C466="A",Cases!C466="E",Cases!C466="B",Cases!C466="K",Cases!C466="M"),CONCATENATE(IF(B466="EB",Accounts!B$7,""),IF(B466="EL",Accounts!B$8,""),IF(AND(B466="OA",Cases!B466="3"),Accounts!B$8,""),IF(AND(B466="OA",Cases!B466="Z"),Accounts!B$7,"")),CONCATENATE(IF(B466="EB",Accounts!B$9,""),IF(B466="EL",Accounts!B$10,""),IF(AND(B466="OA",Cases!B466="3"),Accounts!B$10,""),IF(AND(B466="OA",Cases!B466="Z"),Accounts!B$9,""))))</f>
        <v>KALOCZKAY JNÉ EUR</v>
      </c>
      <c r="F466" s="5" t="str">
        <f>IF(Cases!C466="Q","0983731042101",IF(OR(Cases!C466="A",Cases!C466="E",Cases!C466="B",Cases!C466="K",Cases!C466="M"),CONCATENATE(IF(B466="EB",Accounts!C$7,""),IF(B466="EL",Accounts!C$8,""),IF(AND(B466="OA",Cases!B466="3"),Accounts!C$8,""),IF(AND(B466="OA",Cases!B466="Z"),Accounts!C$7,"")),CONCATENATE(IF(B466="EB",Accounts!C$9,""),IF(B466="EL",Accounts!C$10,""),IF(AND(B466="OA",Cases!B466="3"),Accounts!C$10,""),IF(AND(B466="OA",Cases!B466="Z"),Accounts!C$9,""))))</f>
        <v>0002G94287102</v>
      </c>
      <c r="G466" t="s">
        <v>17</v>
      </c>
      <c r="H466" s="5" t="str">
        <f t="shared" si="36"/>
        <v>KALOCZKAY JNÉ EUR</v>
      </c>
      <c r="I466" t="s">
        <v>18</v>
      </c>
      <c r="J466" t="str">
        <f t="shared" si="37"/>
        <v>EBNL000000901465</v>
      </c>
      <c r="K466" t="str">
        <f t="shared" si="38"/>
        <v>EBNL000000901465</v>
      </c>
      <c r="L466" s="2" t="s">
        <v>22</v>
      </c>
      <c r="M466" s="2" t="str">
        <f>IF(OR(Cases!C466="A",Cases!C466="C",Cases!C466="G",Cases!C466="J",Cases!C466="O"),"DV","DA")</f>
        <v>DA</v>
      </c>
      <c r="N466" t="s">
        <v>1207</v>
      </c>
      <c r="O466" t="str">
        <f>IF(OR(Cases!C466="A",Cases!C466="B",Cases!C466="C",Cases!C466="E",Cases!C466="F",Cases!C466="I",Cases!C466="J",Cases!C466="K",Cases!C466="L",Cases!C466="Q"),"EUR","HUF")</f>
        <v>EUR</v>
      </c>
      <c r="P466" s="5" t="str">
        <f t="shared" si="39"/>
        <v>1.3</v>
      </c>
      <c r="Q466" t="str">
        <f>IF(Cases!I466="Y","INTC","")</f>
        <v/>
      </c>
      <c r="R466" t="str">
        <f>IF(OR(Cases!C466="K",Cases!C466="L"),IF(M466="DA",Accounts!B$1,CONCATENATE(
IF(B466="EB",Accounts!D$1,""
),IF(B466="EL",Accounts!F$1,""
),IF(AND(B466="OA",Cases!B466="3"),Accounts!F$1,""
),IF(AND(B466="OA",Cases!B466="Z"),Accounts!D$1,""
)
)
),IF(OR(Cases!C466="B",Cases!C466="I",Cases!C466="O",Cases!C466="J",Cases!C466="H"),IF(M466="DA",Accounts!B$4,CONCATENATE(
IF(B466="EB",Accounts!D$4,""
),IF(B466="EL",Accounts!F$4,""
),IF(AND(B466="OA",Cases!B466="3"),Accounts!F$4,""
),IF(AND(B466="OA",Cases!B466="Z"),Accounts!D$4,""
)
)
),IF(OR(Cases!C466="D",Cases!C466="G",Cases!C466="O",Cases!C466="H",Cases!C466="M",AND(Cases!D466="I",Cases!C466="C"),AND(Cases!D466="I",Cases!C466="F")),IF(M466="DA",Accounts!B$3,CONCATENATE(
IF(B466="EB",Accounts!D$3,""
),IF(B466="EL",Accounts!F$3,""
),IF(AND(B466="OA",Cases!B466="3"),Accounts!F$3,""
),IF(AND(B466="OA",Cases!B466="Z"),Accounts!D$3,""
)
)
),IF(M466="DA",Accounts!B$12,CONCATENATE(
IF(B466="EB",Accounts!D$12,""
),IF(B466="EL",Accounts!F$12,""
),IF(AND(B466="OA",Cases!B466="3"),Accounts!F$12,""
),IF(AND(B466="OA",Cases!B466="Z"),Accounts!D$12,""
)
)
)
)
))</f>
        <v>SZIKSZAI TAMARA</v>
      </c>
      <c r="S466" t="str">
        <f>IF(OR(Cases!C466="K",Cases!C466="L"),IF(M466="DA",Accounts!C$1,CONCATENATE(
   IF(B466="EB",Accounts!E$1,""
   ),IF(B466="EL",Accounts!G$1,""
   ),IF(AND(B466="OA",Cases!B466="3"),Accounts!G$1,""
   ),IF(AND(B466="OA",Cases!B466="Z"),Accounts!E$1,""
   )
  )
 ),IF(OR(Cases!C466="B",Cases!C466="I",Cases!C466="O",Cases!C466="J",Cases!C466="H"),IF(M466="DA",Accounts!C$4,CONCATENATE(
   IF(B466="EB",Accounts!E$4,""
   ),IF(B466="EL",Accounts!G$4,""
   ),IF(AND(B466="OA",Cases!B466="3"),Accounts!G$4,""
   ),IF(AND(B466="OA",Cases!B466="Z"),Accounts!E$4,""
   )
  )
 ),IF(OR(Cases!C466="D",Cases!C466="G",Cases!C466="O",Cases!C466="H",Cases!C466="M",AND(Cases!D466="I",Cases!C466="C"),AND(Cases!D466="I",Cases!C466="F")),IF(M466="DA",Accounts!C$3,CONCATENATE(
   IF(B466="EB",Accounts!E$3,""
   ),IF(B466="EL",Accounts!G$3,""
   ),IF(AND(B466="OA",Cases!B466="3"),Accounts!G$3,""
   ),IF(AND(B466="OA",Cases!B466="Z"),Accounts!E$3,""
   )
  )
 ),IF(M466="DA",Accounts!C$12,CONCATENATE(
   IF(B466="EB",Accounts!E$12,""
   ),IF(B466="EL",Accounts!G$12,""
   ),IF(AND(B466="OA",Cases!B466="3"),Accounts!G$12,""
   ),IF(AND(B466="OA",Cases!B466="Z"),Accounts!E$12,""
   )
  )
 )
)
))</f>
        <v>HU20104000237157565454551000</v>
      </c>
      <c r="T466" t="str">
        <f>IF(Cases!F466="SHA","SLEV",IF(Cases!F466="OUR","DEBT",IF(Cases!F466="BEN","CRED","")))</f>
        <v/>
      </c>
      <c r="U466" s="5" t="str">
        <f>IF(Cases!H466="N","Instrukciók","")</f>
        <v>Instrukciók</v>
      </c>
      <c r="V466" s="5" t="str">
        <f>IF(Cases!E466="I","URGP","")</f>
        <v/>
      </c>
      <c r="W466" t="str">
        <f>Cases!L466</f>
        <v>Közl-14H-Ebank EBNL referencia-KötelezettSzla FCY-FCY-EQ átutalás-Konverziós-KöltsVis Nincs</v>
      </c>
    </row>
    <row r="467" spans="1:23" x14ac:dyDescent="0.3">
      <c r="A467" t="str">
        <f>CONCATENATE(IF(B467="EB",CONCATENATE(IF(Cases!B467&lt;&gt;"7","EBNG","EBNL"),TEXT(Refszámok!$B$1+ROW()-2,"000000000000")),""),IF(B467="EL",CONCATENATE("E",TEXT(Refszámok!$B$2+ROW()-2,"0000000000"),"00001"),""),IF(B467="OA",CONCATENATE("EBNGOA",TEXT(Refszámok!$B$3+ROW()-2,"0000000000")),""))</f>
        <v>EBNL000000901466</v>
      </c>
      <c r="B467" t="str">
        <f>CONCATENATE(IF(Cases!B467="E","EL",""),IF(Cases!B467="B","EB",""),IF(Cases!B467="Q","EB",""),IF(Cases!B467="7","EB",""),IF(Cases!B467="Z","OA",""),IF(Cases!B467="3","OA",""))</f>
        <v>EB</v>
      </c>
      <c r="C467" t="str">
        <f t="shared" si="35"/>
        <v>EBNL000000901466</v>
      </c>
      <c r="D467" t="str">
        <f>IF(Cases!K467="Y","2018-11-10","")</f>
        <v/>
      </c>
      <c r="E467" s="5" t="str">
        <f>IF(Cases!C467="Q","BANKKÁRTYA ELSZ",IF(OR(Cases!C467="A",Cases!C467="E",Cases!C467="B",Cases!C467="K",Cases!C467="M"),CONCATENATE(IF(B467="EB",Accounts!B$7,""),IF(B467="EL",Accounts!B$8,""),IF(AND(B467="OA",Cases!B467="3"),Accounts!B$8,""),IF(AND(B467="OA",Cases!B467="Z"),Accounts!B$7,"")),CONCATENATE(IF(B467="EB",Accounts!B$9,""),IF(B467="EL",Accounts!B$10,""),IF(AND(B467="OA",Cases!B467="3"),Accounts!B$10,""),IF(AND(B467="OA",Cases!B467="Z"),Accounts!B$9,""))))</f>
        <v>KALOCZKAY JNÉ</v>
      </c>
      <c r="F467" s="5" t="str">
        <f>IF(Cases!C467="Q","0983731042101",IF(OR(Cases!C467="A",Cases!C467="E",Cases!C467="B",Cases!C467="K",Cases!C467="M"),CONCATENATE(IF(B467="EB",Accounts!C$7,""),IF(B467="EL",Accounts!C$8,""),IF(AND(B467="OA",Cases!B467="3"),Accounts!C$8,""),IF(AND(B467="OA",Cases!B467="Z"),Accounts!C$7,"")),CONCATENATE(IF(B467="EB",Accounts!C$9,""),IF(B467="EL",Accounts!C$10,""),IF(AND(B467="OA",Cases!B467="3"),Accounts!C$10,""),IF(AND(B467="OA",Cases!B467="Z"),Accounts!C$9,""))))</f>
        <v>0002G94287100</v>
      </c>
      <c r="G467" t="s">
        <v>17</v>
      </c>
      <c r="H467" s="5" t="str">
        <f t="shared" si="36"/>
        <v>KALOCZKAY JNÉ</v>
      </c>
      <c r="I467" t="s">
        <v>18</v>
      </c>
      <c r="J467" t="str">
        <f t="shared" si="37"/>
        <v>EBNL000000901466</v>
      </c>
      <c r="K467" t="str">
        <f t="shared" si="38"/>
        <v>EBNL000000901466</v>
      </c>
      <c r="L467" s="2" t="s">
        <v>22</v>
      </c>
      <c r="M467" s="2" t="str">
        <f>IF(OR(Cases!C467="A",Cases!C467="C",Cases!C467="G",Cases!C467="J",Cases!C467="O"),"DV","DA")</f>
        <v>DV</v>
      </c>
      <c r="N467" t="s">
        <v>1207</v>
      </c>
      <c r="O467" t="str">
        <f>IF(OR(Cases!C467="A",Cases!C467="B",Cases!C467="C",Cases!C467="E",Cases!C467="F",Cases!C467="I",Cases!C467="J",Cases!C467="K",Cases!C467="L",Cases!C467="Q"),"EUR","HUF")</f>
        <v>EUR</v>
      </c>
      <c r="P467" s="5" t="str">
        <f t="shared" si="39"/>
        <v>1.3</v>
      </c>
      <c r="Q467" t="str">
        <f>IF(Cases!I467="Y","INTC","")</f>
        <v/>
      </c>
      <c r="R467" t="str">
        <f>IF(OR(Cases!C467="K",Cases!C467="L"),IF(M467="DA",Accounts!B$1,CONCATENATE(
IF(B467="EB",Accounts!D$1,""
),IF(B467="EL",Accounts!F$1,""
),IF(AND(B467="OA",Cases!B467="3"),Accounts!F$1,""
),IF(AND(B467="OA",Cases!B467="Z"),Accounts!D$1,""
)
)
),IF(OR(Cases!C467="B",Cases!C467="I",Cases!C467="O",Cases!C467="J",Cases!C467="H"),IF(M467="DA",Accounts!B$4,CONCATENATE(
IF(B467="EB",Accounts!D$4,""
),IF(B467="EL",Accounts!F$4,""
),IF(AND(B467="OA",Cases!B467="3"),Accounts!F$4,""
),IF(AND(B467="OA",Cases!B467="Z"),Accounts!D$4,""
)
)
),IF(OR(Cases!C467="D",Cases!C467="G",Cases!C467="O",Cases!C467="H",Cases!C467="M",AND(Cases!D467="I",Cases!C467="C"),AND(Cases!D467="I",Cases!C467="F")),IF(M467="DA",Accounts!B$3,CONCATENATE(
IF(B467="EB",Accounts!D$3,""
),IF(B467="EL",Accounts!F$3,""
),IF(AND(B467="OA",Cases!B467="3"),Accounts!F$3,""
),IF(AND(B467="OA",Cases!B467="Z"),Accounts!D$3,""
)
)
),IF(M467="DA",Accounts!B$12,CONCATENATE(
IF(B467="EB",Accounts!D$12,""
),IF(B467="EL",Accounts!F$12,""
),IF(AND(B467="OA",Cases!B467="3"),Accounts!F$12,""
),IF(AND(B467="OA",Cases!B467="Z"),Accounts!D$12,""
)
)
)
)
))</f>
        <v>KALOCZKAY JNÉ EUR</v>
      </c>
      <c r="S467" t="str">
        <f>IF(OR(Cases!C467="K",Cases!C467="L"),IF(M467="DA",Accounts!C$1,CONCATENATE(
   IF(B467="EB",Accounts!E$1,""
   ),IF(B467="EL",Accounts!G$1,""
   ),IF(AND(B467="OA",Cases!B467="3"),Accounts!G$1,""
   ),IF(AND(B467="OA",Cases!B467="Z"),Accounts!E$1,""
   )
  )
 ),IF(OR(Cases!C467="B",Cases!C467="I",Cases!C467="O",Cases!C467="J",Cases!C467="H"),IF(M467="DA",Accounts!C$4,CONCATENATE(
   IF(B467="EB",Accounts!E$4,""
   ),IF(B467="EL",Accounts!G$4,""
   ),IF(AND(B467="OA",Cases!B467="3"),Accounts!G$4,""
   ),IF(AND(B467="OA",Cases!B467="Z"),Accounts!E$4,""
   )
  )
 ),IF(OR(Cases!C467="D",Cases!C467="G",Cases!C467="O",Cases!C467="H",Cases!C467="M",AND(Cases!D467="I",Cases!C467="C"),AND(Cases!D467="I",Cases!C467="F")),IF(M467="DA",Accounts!C$3,CONCATENATE(
   IF(B467="EB",Accounts!E$3,""
   ),IF(B467="EL",Accounts!G$3,""
   ),IF(AND(B467="OA",Cases!B467="3"),Accounts!G$3,""
   ),IF(AND(B467="OA",Cases!B467="Z"),Accounts!E$3,""
   )
  )
 ),IF(M467="DA",Accounts!C$12,CONCATENATE(
   IF(B467="EB",Accounts!E$12,""
   ),IF(B467="EL",Accounts!G$12,""
   ),IF(AND(B467="OA",Cases!B467="3"),Accounts!G$12,""
   ),IF(AND(B467="OA",Cases!B467="Z"),Accounts!E$12,""
   )
  )
 )
)
))</f>
        <v>HU06104000237157525056551039</v>
      </c>
      <c r="T467" t="str">
        <f>IF(Cases!F467="SHA","SLEV",IF(Cases!F467="OUR","DEBT",IF(Cases!F467="BEN","CRED","")))</f>
        <v/>
      </c>
      <c r="U467" s="5" t="str">
        <f>IF(Cases!H467="N","Instrukciók","")</f>
        <v>Instrukciók</v>
      </c>
      <c r="V467" s="5" t="str">
        <f>IF(Cases!E467="I","URGP","")</f>
        <v>URGP</v>
      </c>
      <c r="W467" t="str">
        <f>Cases!L467</f>
        <v>Közl-14O-Ebank EBNL referencia-KötelezettSzla HUF-FCY-EQ átvezetés-Konverziós-Sürgős/AzonKonv-KöltsVis Nincs</v>
      </c>
    </row>
    <row r="468" spans="1:23" x14ac:dyDescent="0.3">
      <c r="A468" t="str">
        <f>CONCATENATE(IF(B468="EB",CONCATENATE(IF(Cases!B468&lt;&gt;"7","EBNG","EBNL"),TEXT(Refszámok!$B$1+ROW()-2,"000000000000")),""),IF(B468="EL",CONCATENATE("E",TEXT(Refszámok!$B$2+ROW()-2,"0000000000"),"00001"),""),IF(B468="OA",CONCATENATE("EBNGOA",TEXT(Refszámok!$B$3+ROW()-2,"0000000000")),""))</f>
        <v>EBNL000000901467</v>
      </c>
      <c r="B468" t="str">
        <f>CONCATENATE(IF(Cases!B468="E","EL",""),IF(Cases!B468="B","EB",""),IF(Cases!B468="Q","EB",""),IF(Cases!B468="7","EB",""),IF(Cases!B468="Z","OA",""),IF(Cases!B468="3","OA",""))</f>
        <v>EB</v>
      </c>
      <c r="C468" t="str">
        <f t="shared" si="35"/>
        <v>EBNL000000901467</v>
      </c>
      <c r="D468" t="str">
        <f>IF(Cases!K468="Y","2018-11-10","")</f>
        <v/>
      </c>
      <c r="E468" s="5" t="str">
        <f>IF(Cases!C468="Q","BANKKÁRTYA ELSZ",IF(OR(Cases!C468="A",Cases!C468="E",Cases!C468="B",Cases!C468="K",Cases!C468="M"),CONCATENATE(IF(B468="EB",Accounts!B$7,""),IF(B468="EL",Accounts!B$8,""),IF(AND(B468="OA",Cases!B468="3"),Accounts!B$8,""),IF(AND(B468="OA",Cases!B468="Z"),Accounts!B$7,"")),CONCATENATE(IF(B468="EB",Accounts!B$9,""),IF(B468="EL",Accounts!B$10,""),IF(AND(B468="OA",Cases!B468="3"),Accounts!B$10,""),IF(AND(B468="OA",Cases!B468="Z"),Accounts!B$9,""))))</f>
        <v>KALOCZKAY JNÉ</v>
      </c>
      <c r="F468" s="5" t="str">
        <f>IF(Cases!C468="Q","0983731042101",IF(OR(Cases!C468="A",Cases!C468="E",Cases!C468="B",Cases!C468="K",Cases!C468="M"),CONCATENATE(IF(B468="EB",Accounts!C$7,""),IF(B468="EL",Accounts!C$8,""),IF(AND(B468="OA",Cases!B468="3"),Accounts!C$8,""),IF(AND(B468="OA",Cases!B468="Z"),Accounts!C$7,"")),CONCATENATE(IF(B468="EB",Accounts!C$9,""),IF(B468="EL",Accounts!C$10,""),IF(AND(B468="OA",Cases!B468="3"),Accounts!C$10,""),IF(AND(B468="OA",Cases!B468="Z"),Accounts!C$9,""))))</f>
        <v>0002G94287100</v>
      </c>
      <c r="G468" t="s">
        <v>17</v>
      </c>
      <c r="H468" s="5" t="str">
        <f t="shared" si="36"/>
        <v>KALOCZKAY JNÉ</v>
      </c>
      <c r="I468" t="s">
        <v>18</v>
      </c>
      <c r="J468" t="str">
        <f t="shared" si="37"/>
        <v>EBNL000000901467</v>
      </c>
      <c r="K468" t="str">
        <f t="shared" si="38"/>
        <v>EBNL000000901467</v>
      </c>
      <c r="L468" s="2" t="s">
        <v>22</v>
      </c>
      <c r="M468" s="2" t="str">
        <f>IF(OR(Cases!C468="A",Cases!C468="C",Cases!C468="G",Cases!C468="J",Cases!C468="O"),"DV","DA")</f>
        <v>DV</v>
      </c>
      <c r="N468" t="s">
        <v>1207</v>
      </c>
      <c r="O468" t="str">
        <f>IF(OR(Cases!C468="A",Cases!C468="B",Cases!C468="C",Cases!C468="E",Cases!C468="F",Cases!C468="I",Cases!C468="J",Cases!C468="K",Cases!C468="L",Cases!C468="Q"),"EUR","HUF")</f>
        <v>EUR</v>
      </c>
      <c r="P468" s="5" t="str">
        <f t="shared" si="39"/>
        <v>1.3</v>
      </c>
      <c r="Q468" t="str">
        <f>IF(Cases!I468="Y","INTC","")</f>
        <v/>
      </c>
      <c r="R468" t="str">
        <f>IF(OR(Cases!C468="K",Cases!C468="L"),IF(M468="DA",Accounts!B$1,CONCATENATE(
IF(B468="EB",Accounts!D$1,""
),IF(B468="EL",Accounts!F$1,""
),IF(AND(B468="OA",Cases!B468="3"),Accounts!F$1,""
),IF(AND(B468="OA",Cases!B468="Z"),Accounts!D$1,""
)
)
),IF(OR(Cases!C468="B",Cases!C468="I",Cases!C468="O",Cases!C468="J",Cases!C468="H"),IF(M468="DA",Accounts!B$4,CONCATENATE(
IF(B468="EB",Accounts!D$4,""
),IF(B468="EL",Accounts!F$4,""
),IF(AND(B468="OA",Cases!B468="3"),Accounts!F$4,""
),IF(AND(B468="OA",Cases!B468="Z"),Accounts!D$4,""
)
)
),IF(OR(Cases!C468="D",Cases!C468="G",Cases!C468="O",Cases!C468="H",Cases!C468="M",AND(Cases!D468="I",Cases!C468="C"),AND(Cases!D468="I",Cases!C468="F")),IF(M468="DA",Accounts!B$3,CONCATENATE(
IF(B468="EB",Accounts!D$3,""
),IF(B468="EL",Accounts!F$3,""
),IF(AND(B468="OA",Cases!B468="3"),Accounts!F$3,""
),IF(AND(B468="OA",Cases!B468="Z"),Accounts!D$3,""
)
)
),IF(M468="DA",Accounts!B$12,CONCATENATE(
IF(B468="EB",Accounts!D$12,""
),IF(B468="EL",Accounts!F$12,""
),IF(AND(B468="OA",Cases!B468="3"),Accounts!F$12,""
),IF(AND(B468="OA",Cases!B468="Z"),Accounts!D$12,""
)
)
)
)
))</f>
        <v>KALOCZKAY JNÉ EUR</v>
      </c>
      <c r="S468" t="str">
        <f>IF(OR(Cases!C468="K",Cases!C468="L"),IF(M468="DA",Accounts!C$1,CONCATENATE(
   IF(B468="EB",Accounts!E$1,""
   ),IF(B468="EL",Accounts!G$1,""
   ),IF(AND(B468="OA",Cases!B468="3"),Accounts!G$1,""
   ),IF(AND(B468="OA",Cases!B468="Z"),Accounts!E$1,""
   )
  )
 ),IF(OR(Cases!C468="B",Cases!C468="I",Cases!C468="O",Cases!C468="J",Cases!C468="H"),IF(M468="DA",Accounts!C$4,CONCATENATE(
   IF(B468="EB",Accounts!E$4,""
   ),IF(B468="EL",Accounts!G$4,""
   ),IF(AND(B468="OA",Cases!B468="3"),Accounts!G$4,""
   ),IF(AND(B468="OA",Cases!B468="Z"),Accounts!E$4,""
   )
  )
 ),IF(OR(Cases!C468="D",Cases!C468="G",Cases!C468="O",Cases!C468="H",Cases!C468="M",AND(Cases!D468="I",Cases!C468="C"),AND(Cases!D468="I",Cases!C468="F")),IF(M468="DA",Accounts!C$3,CONCATENATE(
   IF(B468="EB",Accounts!E$3,""
   ),IF(B468="EL",Accounts!G$3,""
   ),IF(AND(B468="OA",Cases!B468="3"),Accounts!G$3,""
   ),IF(AND(B468="OA",Cases!B468="Z"),Accounts!E$3,""
   )
  )
 ),IF(M468="DA",Accounts!C$12,CONCATENATE(
   IF(B468="EB",Accounts!E$12,""
   ),IF(B468="EL",Accounts!G$12,""
   ),IF(AND(B468="OA",Cases!B468="3"),Accounts!G$12,""
   ),IF(AND(B468="OA",Cases!B468="Z"),Accounts!E$12,""
   )
  )
 )
)
))</f>
        <v>HU06104000237157525056551039</v>
      </c>
      <c r="T468" t="str">
        <f>IF(Cases!F468="SHA","SLEV",IF(Cases!F468="OUR","DEBT",IF(Cases!F468="BEN","CRED","")))</f>
        <v/>
      </c>
      <c r="U468" s="5" t="str">
        <f>IF(Cases!H468="N","Instrukciók","")</f>
        <v>Instrukciók</v>
      </c>
      <c r="V468" s="5" t="str">
        <f>IF(Cases!E468="I","URGP","")</f>
        <v/>
      </c>
      <c r="W468" t="str">
        <f>Cases!L468</f>
        <v>Közl-14O-Ebank EBNL referencia-KötelezettSzla HUF-FCY-EQ átvezetés-Konverziós-KöltsVis Nincs</v>
      </c>
    </row>
    <row r="469" spans="1:23" x14ac:dyDescent="0.3">
      <c r="A469" t="str">
        <f>CONCATENATE(IF(B469="EB",CONCATENATE(IF(Cases!B469&lt;&gt;"7","EBNG","EBNL"),TEXT(Refszámok!$B$1+ROW()-2,"000000000000")),""),IF(B469="EL",CONCATENATE("E",TEXT(Refszámok!$B$2+ROW()-2,"0000000000"),"00001"),""),IF(B469="OA",CONCATENATE("EBNGOA",TEXT(Refszámok!$B$3+ROW()-2,"0000000000")),""))</f>
        <v>EBNL000000901468</v>
      </c>
      <c r="B469" t="str">
        <f>CONCATENATE(IF(Cases!B469="E","EL",""),IF(Cases!B469="B","EB",""),IF(Cases!B469="Q","EB",""),IF(Cases!B469="7","EB",""),IF(Cases!B469="Z","OA",""),IF(Cases!B469="3","OA",""))</f>
        <v>EB</v>
      </c>
      <c r="C469" t="str">
        <f t="shared" si="35"/>
        <v>EBNL000000901468</v>
      </c>
      <c r="D469" t="str">
        <f>IF(Cases!K469="Y","2018-11-10","")</f>
        <v/>
      </c>
      <c r="E469" s="5" t="str">
        <f>IF(Cases!C469="Q","BANKKÁRTYA ELSZ",IF(OR(Cases!C469="A",Cases!C469="E",Cases!C469="B",Cases!C469="K",Cases!C469="M"),CONCATENATE(IF(B469="EB",Accounts!B$7,""),IF(B469="EL",Accounts!B$8,""),IF(AND(B469="OA",Cases!B469="3"),Accounts!B$8,""),IF(AND(B469="OA",Cases!B469="Z"),Accounts!B$7,"")),CONCATENATE(IF(B469="EB",Accounts!B$9,""),IF(B469="EL",Accounts!B$10,""),IF(AND(B469="OA",Cases!B469="3"),Accounts!B$10,""),IF(AND(B469="OA",Cases!B469="Z"),Accounts!B$9,""))))</f>
        <v>KALOCZKAY JNÉ</v>
      </c>
      <c r="F469" s="5" t="str">
        <f>IF(Cases!C469="Q","0983731042101",IF(OR(Cases!C469="A",Cases!C469="E",Cases!C469="B",Cases!C469="K",Cases!C469="M"),CONCATENATE(IF(B469="EB",Accounts!C$7,""),IF(B469="EL",Accounts!C$8,""),IF(AND(B469="OA",Cases!B469="3"),Accounts!C$8,""),IF(AND(B469="OA",Cases!B469="Z"),Accounts!C$7,"")),CONCATENATE(IF(B469="EB",Accounts!C$9,""),IF(B469="EL",Accounts!C$10,""),IF(AND(B469="OA",Cases!B469="3"),Accounts!C$10,""),IF(AND(B469="OA",Cases!B469="Z"),Accounts!C$9,""))))</f>
        <v>0002G94287100</v>
      </c>
      <c r="G469" t="s">
        <v>17</v>
      </c>
      <c r="H469" s="5" t="str">
        <f t="shared" si="36"/>
        <v>KALOCZKAY JNÉ</v>
      </c>
      <c r="I469" t="s">
        <v>18</v>
      </c>
      <c r="J469" t="str">
        <f t="shared" si="37"/>
        <v>EBNL000000901468</v>
      </c>
      <c r="K469" t="str">
        <f t="shared" si="38"/>
        <v>EBNL000000901468</v>
      </c>
      <c r="L469" s="2" t="s">
        <v>22</v>
      </c>
      <c r="M469" s="2" t="str">
        <f>IF(OR(Cases!C469="A",Cases!C469="C",Cases!C469="G",Cases!C469="J",Cases!C469="O"),"DV","DA")</f>
        <v>DA</v>
      </c>
      <c r="N469" t="s">
        <v>1207</v>
      </c>
      <c r="O469" t="str">
        <f>IF(OR(Cases!C469="A",Cases!C469="B",Cases!C469="C",Cases!C469="E",Cases!C469="F",Cases!C469="I",Cases!C469="J",Cases!C469="K",Cases!C469="L",Cases!C469="Q"),"EUR","HUF")</f>
        <v>EUR</v>
      </c>
      <c r="P469" s="5" t="str">
        <f t="shared" si="39"/>
        <v>1.3</v>
      </c>
      <c r="Q469" t="str">
        <f>IF(Cases!I469="Y","INTC","")</f>
        <v/>
      </c>
      <c r="R469" t="str">
        <f>IF(OR(Cases!C469="K",Cases!C469="L"),IF(M469="DA",Accounts!B$1,CONCATENATE(
IF(B469="EB",Accounts!D$1,""
),IF(B469="EL",Accounts!F$1,""
),IF(AND(B469="OA",Cases!B469="3"),Accounts!F$1,""
),IF(AND(B469="OA",Cases!B469="Z"),Accounts!D$1,""
)
)
),IF(OR(Cases!C469="B",Cases!C469="I",Cases!C469="O",Cases!C469="J",Cases!C469="H"),IF(M469="DA",Accounts!B$4,CONCATENATE(
IF(B469="EB",Accounts!D$4,""
),IF(B469="EL",Accounts!F$4,""
),IF(AND(B469="OA",Cases!B469="3"),Accounts!F$4,""
),IF(AND(B469="OA",Cases!B469="Z"),Accounts!D$4,""
)
)
),IF(OR(Cases!C469="D",Cases!C469="G",Cases!C469="O",Cases!C469="H",Cases!C469="M",AND(Cases!D469="I",Cases!C469="C"),AND(Cases!D469="I",Cases!C469="F")),IF(M469="DA",Accounts!B$3,CONCATENATE(
IF(B469="EB",Accounts!D$3,""
),IF(B469="EL",Accounts!F$3,""
),IF(AND(B469="OA",Cases!B469="3"),Accounts!F$3,""
),IF(AND(B469="OA",Cases!B469="Z"),Accounts!D$3,""
)
)
),IF(M469="DA",Accounts!B$12,CONCATENATE(
IF(B469="EB",Accounts!D$12,""
),IF(B469="EL",Accounts!F$12,""
),IF(AND(B469="OA",Cases!B469="3"),Accounts!F$12,""
),IF(AND(B469="OA",Cases!B469="Z"),Accounts!D$12,""
)
)
)
)
))</f>
        <v>SZIKSZAI TAMARA EUR</v>
      </c>
      <c r="S469" t="str">
        <f>IF(OR(Cases!C469="K",Cases!C469="L"),IF(M469="DA",Accounts!C$1,CONCATENATE(
   IF(B469="EB",Accounts!E$1,""
   ),IF(B469="EL",Accounts!G$1,""
   ),IF(AND(B469="OA",Cases!B469="3"),Accounts!G$1,""
   ),IF(AND(B469="OA",Cases!B469="Z"),Accounts!E$1,""
   )
  )
 ),IF(OR(Cases!C469="B",Cases!C469="I",Cases!C469="O",Cases!C469="J",Cases!C469="H"),IF(M469="DA",Accounts!C$4,CONCATENATE(
   IF(B469="EB",Accounts!E$4,""
   ),IF(B469="EL",Accounts!G$4,""
   ),IF(AND(B469="OA",Cases!B469="3"),Accounts!G$4,""
   ),IF(AND(B469="OA",Cases!B469="Z"),Accounts!E$4,""
   )
  )
 ),IF(OR(Cases!C469="D",Cases!C469="G",Cases!C469="O",Cases!C469="H",Cases!C469="M",AND(Cases!D469="I",Cases!C469="C"),AND(Cases!D469="I",Cases!C469="F")),IF(M469="DA",Accounts!C$3,CONCATENATE(
   IF(B469="EB",Accounts!E$3,""
   ),IF(B469="EL",Accounts!G$3,""
   ),IF(AND(B469="OA",Cases!B469="3"),Accounts!G$3,""
   ),IF(AND(B469="OA",Cases!B469="Z"),Accounts!E$3,""
   )
  )
 ),IF(M469="DA",Accounts!C$12,CONCATENATE(
   IF(B469="EB",Accounts!E$12,""
   ),IF(B469="EL",Accounts!G$12,""
   ),IF(AND(B469="OA",Cases!B469="3"),Accounts!G$12,""
   ),IF(AND(B469="OA",Cases!B469="Z"),Accounts!E$12,""
   )
  )
 )
)
))</f>
        <v>HU46104000237157565454551017</v>
      </c>
      <c r="T469" t="str">
        <f>IF(Cases!F469="SHA","SLEV",IF(Cases!F469="OUR","DEBT",IF(Cases!F469="BEN","CRED","")))</f>
        <v/>
      </c>
      <c r="U469" s="5" t="str">
        <f>IF(Cases!H469="N","Instrukciók","")</f>
        <v>Instrukciók</v>
      </c>
      <c r="V469" s="5" t="str">
        <f>IF(Cases!E469="I","URGP","")</f>
        <v>URGP</v>
      </c>
      <c r="W469" t="str">
        <f>Cases!L469</f>
        <v>Közl-14P-Ebank EBNL referencia-KötelezettSzla HUF-FCY-EQ átutalás-Konverziós-Sürgős/AzonKonv-KöltsVis Nincs</v>
      </c>
    </row>
    <row r="470" spans="1:23" x14ac:dyDescent="0.3">
      <c r="A470" t="str">
        <f>CONCATENATE(IF(B470="EB",CONCATENATE(IF(Cases!B470&lt;&gt;"7","EBNG","EBNL"),TEXT(Refszámok!$B$1+ROW()-2,"000000000000")),""),IF(B470="EL",CONCATENATE("E",TEXT(Refszámok!$B$2+ROW()-2,"0000000000"),"00001"),""),IF(B470="OA",CONCATENATE("EBNGOA",TEXT(Refszámok!$B$3+ROW()-2,"0000000000")),""))</f>
        <v>EBNL000000901469</v>
      </c>
      <c r="B470" t="str">
        <f>CONCATENATE(IF(Cases!B470="E","EL",""),IF(Cases!B470="B","EB",""),IF(Cases!B470="Q","EB",""),IF(Cases!B470="7","EB",""),IF(Cases!B470="Z","OA",""),IF(Cases!B470="3","OA",""))</f>
        <v>EB</v>
      </c>
      <c r="C470" t="str">
        <f t="shared" si="35"/>
        <v>EBNL000000901469</v>
      </c>
      <c r="D470" t="str">
        <f>IF(Cases!K470="Y","2018-11-10","")</f>
        <v/>
      </c>
      <c r="E470" s="5" t="str">
        <f>IF(Cases!C470="Q","BANKKÁRTYA ELSZ",IF(OR(Cases!C470="A",Cases!C470="E",Cases!C470="B",Cases!C470="K",Cases!C470="M"),CONCATENATE(IF(B470="EB",Accounts!B$7,""),IF(B470="EL",Accounts!B$8,""),IF(AND(B470="OA",Cases!B470="3"),Accounts!B$8,""),IF(AND(B470="OA",Cases!B470="Z"),Accounts!B$7,"")),CONCATENATE(IF(B470="EB",Accounts!B$9,""),IF(B470="EL",Accounts!B$10,""),IF(AND(B470="OA",Cases!B470="3"),Accounts!B$10,""),IF(AND(B470="OA",Cases!B470="Z"),Accounts!B$9,""))))</f>
        <v>KALOCZKAY JNÉ</v>
      </c>
      <c r="F470" s="5" t="str">
        <f>IF(Cases!C470="Q","0983731042101",IF(OR(Cases!C470="A",Cases!C470="E",Cases!C470="B",Cases!C470="K",Cases!C470="M"),CONCATENATE(IF(B470="EB",Accounts!C$7,""),IF(B470="EL",Accounts!C$8,""),IF(AND(B470="OA",Cases!B470="3"),Accounts!C$8,""),IF(AND(B470="OA",Cases!B470="Z"),Accounts!C$7,"")),CONCATENATE(IF(B470="EB",Accounts!C$9,""),IF(B470="EL",Accounts!C$10,""),IF(AND(B470="OA",Cases!B470="3"),Accounts!C$10,""),IF(AND(B470="OA",Cases!B470="Z"),Accounts!C$9,""))))</f>
        <v>0002G94287100</v>
      </c>
      <c r="G470" t="s">
        <v>17</v>
      </c>
      <c r="H470" s="5" t="str">
        <f t="shared" si="36"/>
        <v>KALOCZKAY JNÉ</v>
      </c>
      <c r="I470" t="s">
        <v>18</v>
      </c>
      <c r="J470" t="str">
        <f t="shared" si="37"/>
        <v>EBNL000000901469</v>
      </c>
      <c r="K470" t="str">
        <f t="shared" si="38"/>
        <v>EBNL000000901469</v>
      </c>
      <c r="L470" s="2" t="s">
        <v>22</v>
      </c>
      <c r="M470" s="2" t="str">
        <f>IF(OR(Cases!C470="A",Cases!C470="C",Cases!C470="G",Cases!C470="J",Cases!C470="O"),"DV","DA")</f>
        <v>DA</v>
      </c>
      <c r="N470" t="s">
        <v>1207</v>
      </c>
      <c r="O470" t="str">
        <f>IF(OR(Cases!C470="A",Cases!C470="B",Cases!C470="C",Cases!C470="E",Cases!C470="F",Cases!C470="I",Cases!C470="J",Cases!C470="K",Cases!C470="L",Cases!C470="Q"),"EUR","HUF")</f>
        <v>EUR</v>
      </c>
      <c r="P470" s="5" t="str">
        <f t="shared" si="39"/>
        <v>1.3</v>
      </c>
      <c r="Q470" t="str">
        <f>IF(Cases!I470="Y","INTC","")</f>
        <v/>
      </c>
      <c r="R470" t="str">
        <f>IF(OR(Cases!C470="K",Cases!C470="L"),IF(M470="DA",Accounts!B$1,CONCATENATE(
IF(B470="EB",Accounts!D$1,""
),IF(B470="EL",Accounts!F$1,""
),IF(AND(B470="OA",Cases!B470="3"),Accounts!F$1,""
),IF(AND(B470="OA",Cases!B470="Z"),Accounts!D$1,""
)
)
),IF(OR(Cases!C470="B",Cases!C470="I",Cases!C470="O",Cases!C470="J",Cases!C470="H"),IF(M470="DA",Accounts!B$4,CONCATENATE(
IF(B470="EB",Accounts!D$4,""
),IF(B470="EL",Accounts!F$4,""
),IF(AND(B470="OA",Cases!B470="3"),Accounts!F$4,""
),IF(AND(B470="OA",Cases!B470="Z"),Accounts!D$4,""
)
)
),IF(OR(Cases!C470="D",Cases!C470="G",Cases!C470="O",Cases!C470="H",Cases!C470="M",AND(Cases!D470="I",Cases!C470="C"),AND(Cases!D470="I",Cases!C470="F")),IF(M470="DA",Accounts!B$3,CONCATENATE(
IF(B470="EB",Accounts!D$3,""
),IF(B470="EL",Accounts!F$3,""
),IF(AND(B470="OA",Cases!B470="3"),Accounts!F$3,""
),IF(AND(B470="OA",Cases!B470="Z"),Accounts!D$3,""
)
)
),IF(M470="DA",Accounts!B$12,CONCATENATE(
IF(B470="EB",Accounts!D$12,""
),IF(B470="EL",Accounts!F$12,""
),IF(AND(B470="OA",Cases!B470="3"),Accounts!F$12,""
),IF(AND(B470="OA",Cases!B470="Z"),Accounts!D$12,""
)
)
)
)
))</f>
        <v>SZIKSZAI TAMARA EUR</v>
      </c>
      <c r="S470" t="str">
        <f>IF(OR(Cases!C470="K",Cases!C470="L"),IF(M470="DA",Accounts!C$1,CONCATENATE(
   IF(B470="EB",Accounts!E$1,""
   ),IF(B470="EL",Accounts!G$1,""
   ),IF(AND(B470="OA",Cases!B470="3"),Accounts!G$1,""
   ),IF(AND(B470="OA",Cases!B470="Z"),Accounts!E$1,""
   )
  )
 ),IF(OR(Cases!C470="B",Cases!C470="I",Cases!C470="O",Cases!C470="J",Cases!C470="H"),IF(M470="DA",Accounts!C$4,CONCATENATE(
   IF(B470="EB",Accounts!E$4,""
   ),IF(B470="EL",Accounts!G$4,""
   ),IF(AND(B470="OA",Cases!B470="3"),Accounts!G$4,""
   ),IF(AND(B470="OA",Cases!B470="Z"),Accounts!E$4,""
   )
  )
 ),IF(OR(Cases!C470="D",Cases!C470="G",Cases!C470="O",Cases!C470="H",Cases!C470="M",AND(Cases!D470="I",Cases!C470="C"),AND(Cases!D470="I",Cases!C470="F")),IF(M470="DA",Accounts!C$3,CONCATENATE(
   IF(B470="EB",Accounts!E$3,""
   ),IF(B470="EL",Accounts!G$3,""
   ),IF(AND(B470="OA",Cases!B470="3"),Accounts!G$3,""
   ),IF(AND(B470="OA",Cases!B470="Z"),Accounts!E$3,""
   )
  )
 ),IF(M470="DA",Accounts!C$12,CONCATENATE(
   IF(B470="EB",Accounts!E$12,""
   ),IF(B470="EL",Accounts!G$12,""
   ),IF(AND(B470="OA",Cases!B470="3"),Accounts!G$12,""
   ),IF(AND(B470="OA",Cases!B470="Z"),Accounts!E$12,""
   )
  )
 )
)
))</f>
        <v>HU46104000237157565454551017</v>
      </c>
      <c r="T470" t="str">
        <f>IF(Cases!F470="SHA","SLEV",IF(Cases!F470="OUR","DEBT",IF(Cases!F470="BEN","CRED","")))</f>
        <v/>
      </c>
      <c r="U470" s="5" t="str">
        <f>IF(Cases!H470="N","Instrukciók","")</f>
        <v>Instrukciók</v>
      </c>
      <c r="V470" s="5" t="str">
        <f>IF(Cases!E470="I","URGP","")</f>
        <v/>
      </c>
      <c r="W470" t="str">
        <f>Cases!L470</f>
        <v>Közl-14P-Ebank EBNL referencia-KötelezettSzla HUF-FCY-EQ átutalás-Konverziós-KöltsVis Nincs</v>
      </c>
    </row>
    <row r="471" spans="1:23" x14ac:dyDescent="0.3">
      <c r="A471" t="str">
        <f>CONCATENATE(IF(B471="EB",CONCATENATE(IF(Cases!B471&lt;&gt;"7","EBNG","EBNL"),TEXT(Refszámok!$B$1+ROW()-2,"000000000000")),""),IF(B471="EL",CONCATENATE("E",TEXT(Refszámok!$B$2+ROW()-2,"0000000000"),"00001"),""),IF(B471="OA",CONCATENATE("EBNGOA",TEXT(Refszámok!$B$3+ROW()-2,"0000000000")),""))</f>
        <v>EBNL000000901470</v>
      </c>
      <c r="B471" t="str">
        <f>CONCATENATE(IF(Cases!B471="E","EL",""),IF(Cases!B471="B","EB",""),IF(Cases!B471="Q","EB",""),IF(Cases!B471="7","EB",""),IF(Cases!B471="Z","OA",""),IF(Cases!B471="3","OA",""))</f>
        <v>EB</v>
      </c>
      <c r="C471" t="str">
        <f t="shared" si="35"/>
        <v>EBNL000000901470</v>
      </c>
      <c r="D471" t="str">
        <f>IF(Cases!K471="Y","2018-11-10","")</f>
        <v/>
      </c>
      <c r="E471" s="5" t="str">
        <f>IF(Cases!C471="Q","BANKKÁRTYA ELSZ",IF(OR(Cases!C471="A",Cases!C471="E",Cases!C471="B",Cases!C471="K",Cases!C471="M"),CONCATENATE(IF(B471="EB",Accounts!B$7,""),IF(B471="EL",Accounts!B$8,""),IF(AND(B471="OA",Cases!B471="3"),Accounts!B$8,""),IF(AND(B471="OA",Cases!B471="Z"),Accounts!B$7,"")),CONCATENATE(IF(B471="EB",Accounts!B$9,""),IF(B471="EL",Accounts!B$10,""),IF(AND(B471="OA",Cases!B471="3"),Accounts!B$10,""),IF(AND(B471="OA",Cases!B471="Z"),Accounts!B$9,""))))</f>
        <v>KALOCZKAY JNÉ EUR</v>
      </c>
      <c r="F471" s="5" t="str">
        <f>IF(Cases!C471="Q","0983731042101",IF(OR(Cases!C471="A",Cases!C471="E",Cases!C471="B",Cases!C471="K",Cases!C471="M"),CONCATENATE(IF(B471="EB",Accounts!C$7,""),IF(B471="EL",Accounts!C$8,""),IF(AND(B471="OA",Cases!B471="3"),Accounts!C$8,""),IF(AND(B471="OA",Cases!B471="Z"),Accounts!C$7,"")),CONCATENATE(IF(B471="EB",Accounts!C$9,""),IF(B471="EL",Accounts!C$10,""),IF(AND(B471="OA",Cases!B471="3"),Accounts!C$10,""),IF(AND(B471="OA",Cases!B471="Z"),Accounts!C$9,""))))</f>
        <v>0002G94287102</v>
      </c>
      <c r="G471" t="s">
        <v>17</v>
      </c>
      <c r="H471" s="5" t="str">
        <f t="shared" si="36"/>
        <v>KALOCZKAY JNÉ EUR</v>
      </c>
      <c r="I471" t="s">
        <v>18</v>
      </c>
      <c r="J471" t="str">
        <f t="shared" si="37"/>
        <v>EBNL000000901470</v>
      </c>
      <c r="K471" t="str">
        <f t="shared" si="38"/>
        <v>EBNL000000901470</v>
      </c>
      <c r="L471" s="2" t="s">
        <v>22</v>
      </c>
      <c r="M471" s="2" t="str">
        <f>IF(OR(Cases!C471="A",Cases!C471="C",Cases!C471="G",Cases!C471="J",Cases!C471="O"),"DV","DA")</f>
        <v>DA</v>
      </c>
      <c r="N471" t="s">
        <v>1207</v>
      </c>
      <c r="O471" t="str">
        <f>IF(OR(Cases!C471="A",Cases!C471="B",Cases!C471="C",Cases!C471="E",Cases!C471="F",Cases!C471="I",Cases!C471="J",Cases!C471="K",Cases!C471="L",Cases!C471="Q"),"EUR","HUF")</f>
        <v>EUR</v>
      </c>
      <c r="P471" s="5" t="str">
        <f t="shared" si="39"/>
        <v>1.3</v>
      </c>
      <c r="Q471" t="str">
        <f>IF(Cases!I471="Y","INTC","")</f>
        <v/>
      </c>
      <c r="R471" t="str">
        <f>IF(OR(Cases!C471="K",Cases!C471="L"),IF(M471="DA",Accounts!B$1,CONCATENATE(
IF(B471="EB",Accounts!D$1,""
),IF(B471="EL",Accounts!F$1,""
),IF(AND(B471="OA",Cases!B471="3"),Accounts!F$1,""
),IF(AND(B471="OA",Cases!B471="Z"),Accounts!D$1,""
)
)
),IF(OR(Cases!C471="B",Cases!C471="I",Cases!C471="O",Cases!C471="J",Cases!C471="H"),IF(M471="DA",Accounts!B$4,CONCATENATE(
IF(B471="EB",Accounts!D$4,""
),IF(B471="EL",Accounts!F$4,""
),IF(AND(B471="OA",Cases!B471="3"),Accounts!F$4,""
),IF(AND(B471="OA",Cases!B471="Z"),Accounts!D$4,""
)
)
),IF(OR(Cases!C471="D",Cases!C471="G",Cases!C471="O",Cases!C471="H",Cases!C471="M",AND(Cases!D471="I",Cases!C471="C"),AND(Cases!D471="I",Cases!C471="F")),IF(M471="DA",Accounts!B$3,CONCATENATE(
IF(B471="EB",Accounts!D$3,""
),IF(B471="EL",Accounts!F$3,""
),IF(AND(B471="OA",Cases!B471="3"),Accounts!F$3,""
),IF(AND(B471="OA",Cases!B471="Z"),Accounts!D$3,""
)
)
),IF(M471="DA",Accounts!B$12,CONCATENATE(
IF(B471="EB",Accounts!D$12,""
),IF(B471="EL",Accounts!F$12,""
),IF(AND(B471="OA",Cases!B471="3"),Accounts!F$12,""
),IF(AND(B471="OA",Cases!B471="Z"),Accounts!D$12,""
)
)
)
)
))</f>
        <v>UPC Magyarország</v>
      </c>
      <c r="S471" t="str">
        <f>IF(OR(Cases!C471="K",Cases!C471="L"),IF(M471="DA",Accounts!C$1,CONCATENATE(
   IF(B471="EB",Accounts!E$1,""
   ),IF(B471="EL",Accounts!G$1,""
   ),IF(AND(B471="OA",Cases!B471="3"),Accounts!G$1,""
   ),IF(AND(B471="OA",Cases!B471="Z"),Accounts!E$1,""
   )
  )
 ),IF(OR(Cases!C471="B",Cases!C471="I",Cases!C471="O",Cases!C471="J",Cases!C471="H"),IF(M471="DA",Accounts!C$4,CONCATENATE(
   IF(B471="EB",Accounts!E$4,""
   ),IF(B471="EL",Accounts!G$4,""
   ),IF(AND(B471="OA",Cases!B471="3"),Accounts!G$4,""
   ),IF(AND(B471="OA",Cases!B471="Z"),Accounts!E$4,""
   )
  )
 ),IF(OR(Cases!C471="D",Cases!C471="G",Cases!C471="O",Cases!C471="H",Cases!C471="M",AND(Cases!D471="I",Cases!C471="C"),AND(Cases!D471="I",Cases!C471="F")),IF(M471="DA",Accounts!C$3,CONCATENATE(
   IF(B471="EB",Accounts!E$3,""
   ),IF(B471="EL",Accounts!G$3,""
   ),IF(AND(B471="OA",Cases!B471="3"),Accounts!G$3,""
   ),IF(AND(B471="OA",Cases!B471="Z"),Accounts!E$3,""
   )
  )
 ),IF(M471="DA",Accounts!C$12,CONCATENATE(
   IF(B471="EB",Accounts!E$12,""
   ),IF(B471="EL",Accounts!G$12,""
   ),IF(AND(B471="OA",Cases!B471="3"),Accounts!G$12,""
   ),IF(AND(B471="OA",Cases!B471="Z"),Accounts!E$12,""
   )
  )
 )
)
))</f>
        <v>HU78104100220021994330000100</v>
      </c>
      <c r="T471" t="str">
        <f>IF(Cases!F471="SHA","SLEV",IF(Cases!F471="OUR","DEBT",IF(Cases!F471="BEN","CRED","")))</f>
        <v/>
      </c>
      <c r="U471" s="5" t="str">
        <f>IF(Cases!H471="N","Instrukciók","")</f>
        <v>Instrukciók</v>
      </c>
      <c r="V471" s="5" t="str">
        <f>IF(Cases!E471="I","URGP","")</f>
        <v/>
      </c>
      <c r="W471" t="str">
        <f>Cases!L471</f>
        <v>Közl-15B-Ebank EBNL referencia-KötelezettSzla FCY-FCY-Bankon belüli átutalás-Konverziós-KöltsVis Nincs</v>
      </c>
    </row>
    <row r="472" spans="1:23" x14ac:dyDescent="0.3">
      <c r="A472" t="str">
        <f>CONCATENATE(IF(B472="EB",CONCATENATE(IF(Cases!B472&lt;&gt;"7","EBNG","EBNL"),TEXT(Refszámok!$B$1+ROW()-2,"000000000000")),""),IF(B472="EL",CONCATENATE("E",TEXT(Refszámok!$B$2+ROW()-2,"0000000000"),"00001"),""),IF(B472="OA",CONCATENATE("EBNGOA",TEXT(Refszámok!$B$3+ROW()-2,"0000000000")),""))</f>
        <v>EBNL000000901471</v>
      </c>
      <c r="B472" t="str">
        <f>CONCATENATE(IF(Cases!B472="E","EL",""),IF(Cases!B472="B","EB",""),IF(Cases!B472="Q","EB",""),IF(Cases!B472="7","EB",""),IF(Cases!B472="Z","OA",""),IF(Cases!B472="3","OA",""))</f>
        <v>EB</v>
      </c>
      <c r="C472" t="str">
        <f t="shared" si="35"/>
        <v>EBNL000000901471</v>
      </c>
      <c r="D472" t="str">
        <f>IF(Cases!K472="Y","2018-11-10","")</f>
        <v/>
      </c>
      <c r="E472" s="5" t="str">
        <f>IF(Cases!C472="Q","BANKKÁRTYA ELSZ",IF(OR(Cases!C472="A",Cases!C472="E",Cases!C472="B",Cases!C472="K",Cases!C472="M"),CONCATENATE(IF(B472="EB",Accounts!B$7,""),IF(B472="EL",Accounts!B$8,""),IF(AND(B472="OA",Cases!B472="3"),Accounts!B$8,""),IF(AND(B472="OA",Cases!B472="Z"),Accounts!B$7,"")),CONCATENATE(IF(B472="EB",Accounts!B$9,""),IF(B472="EL",Accounts!B$10,""),IF(AND(B472="OA",Cases!B472="3"),Accounts!B$10,""),IF(AND(B472="OA",Cases!B472="Z"),Accounts!B$9,""))))</f>
        <v>KALOCZKAY JNÉ EUR</v>
      </c>
      <c r="F472" s="5" t="str">
        <f>IF(Cases!C472="Q","0983731042101",IF(OR(Cases!C472="A",Cases!C472="E",Cases!C472="B",Cases!C472="K",Cases!C472="M"),CONCATENATE(IF(B472="EB",Accounts!C$7,""),IF(B472="EL",Accounts!C$8,""),IF(AND(B472="OA",Cases!B472="3"),Accounts!C$8,""),IF(AND(B472="OA",Cases!B472="Z"),Accounts!C$7,"")),CONCATENATE(IF(B472="EB",Accounts!C$9,""),IF(B472="EL",Accounts!C$10,""),IF(AND(B472="OA",Cases!B472="3"),Accounts!C$10,""),IF(AND(B472="OA",Cases!B472="Z"),Accounts!C$9,""))))</f>
        <v>0002G94287102</v>
      </c>
      <c r="G472" t="s">
        <v>17</v>
      </c>
      <c r="H472" s="5" t="str">
        <f t="shared" si="36"/>
        <v>KALOCZKAY JNÉ EUR</v>
      </c>
      <c r="I472" t="s">
        <v>18</v>
      </c>
      <c r="J472" t="str">
        <f t="shared" si="37"/>
        <v>EBNL000000901471</v>
      </c>
      <c r="K472" t="str">
        <f t="shared" si="38"/>
        <v>EBNL000000901471</v>
      </c>
      <c r="L472" s="2" t="s">
        <v>22</v>
      </c>
      <c r="M472" s="2" t="str">
        <f>IF(OR(Cases!C472="A",Cases!C472="C",Cases!C472="G",Cases!C472="J",Cases!C472="O"),"DV","DA")</f>
        <v>DA</v>
      </c>
      <c r="N472" t="s">
        <v>1207</v>
      </c>
      <c r="O472" t="str">
        <f>IF(OR(Cases!C472="A",Cases!C472="B",Cases!C472="C",Cases!C472="E",Cases!C472="F",Cases!C472="I",Cases!C472="J",Cases!C472="K",Cases!C472="L",Cases!C472="Q"),"EUR","HUF")</f>
        <v>EUR</v>
      </c>
      <c r="P472" s="5" t="str">
        <f t="shared" si="39"/>
        <v>1.3</v>
      </c>
      <c r="Q472" t="str">
        <f>IF(Cases!I472="Y","INTC","")</f>
        <v/>
      </c>
      <c r="R472" t="str">
        <f>IF(OR(Cases!C472="K",Cases!C472="L"),IF(M472="DA",Accounts!B$1,CONCATENATE(
IF(B472="EB",Accounts!D$1,""
),IF(B472="EL",Accounts!F$1,""
),IF(AND(B472="OA",Cases!B472="3"),Accounts!F$1,""
),IF(AND(B472="OA",Cases!B472="Z"),Accounts!D$1,""
)
)
),IF(OR(Cases!C472="B",Cases!C472="I",Cases!C472="O",Cases!C472="J",Cases!C472="H"),IF(M472="DA",Accounts!B$4,CONCATENATE(
IF(B472="EB",Accounts!D$4,""
),IF(B472="EL",Accounts!F$4,""
),IF(AND(B472="OA",Cases!B472="3"),Accounts!F$4,""
),IF(AND(B472="OA",Cases!B472="Z"),Accounts!D$4,""
)
)
),IF(OR(Cases!C472="D",Cases!C472="G",Cases!C472="O",Cases!C472="H",Cases!C472="M",AND(Cases!D472="I",Cases!C472="C"),AND(Cases!D472="I",Cases!C472="F")),IF(M472="DA",Accounts!B$3,CONCATENATE(
IF(B472="EB",Accounts!D$3,""
),IF(B472="EL",Accounts!F$3,""
),IF(AND(B472="OA",Cases!B472="3"),Accounts!F$3,""
),IF(AND(B472="OA",Cases!B472="Z"),Accounts!D$3,""
)
)
),IF(M472="DA",Accounts!B$12,CONCATENATE(
IF(B472="EB",Accounts!D$12,""
),IF(B472="EL",Accounts!F$12,""
),IF(AND(B472="OA",Cases!B472="3"),Accounts!F$12,""
),IF(AND(B472="OA",Cases!B472="Z"),Accounts!D$12,""
)
)
)
)
))</f>
        <v>UPC Magyarország</v>
      </c>
      <c r="S472" t="str">
        <f>IF(OR(Cases!C472="K",Cases!C472="L"),IF(M472="DA",Accounts!C$1,CONCATENATE(
   IF(B472="EB",Accounts!E$1,""
   ),IF(B472="EL",Accounts!G$1,""
   ),IF(AND(B472="OA",Cases!B472="3"),Accounts!G$1,""
   ),IF(AND(B472="OA",Cases!B472="Z"),Accounts!E$1,""
   )
  )
 ),IF(OR(Cases!C472="B",Cases!C472="I",Cases!C472="O",Cases!C472="J",Cases!C472="H"),IF(M472="DA",Accounts!C$4,CONCATENATE(
   IF(B472="EB",Accounts!E$4,""
   ),IF(B472="EL",Accounts!G$4,""
   ),IF(AND(B472="OA",Cases!B472="3"),Accounts!G$4,""
   ),IF(AND(B472="OA",Cases!B472="Z"),Accounts!E$4,""
   )
  )
 ),IF(OR(Cases!C472="D",Cases!C472="G",Cases!C472="O",Cases!C472="H",Cases!C472="M",AND(Cases!D472="I",Cases!C472="C"),AND(Cases!D472="I",Cases!C472="F")),IF(M472="DA",Accounts!C$3,CONCATENATE(
   IF(B472="EB",Accounts!E$3,""
   ),IF(B472="EL",Accounts!G$3,""
   ),IF(AND(B472="OA",Cases!B472="3"),Accounts!G$3,""
   ),IF(AND(B472="OA",Cases!B472="Z"),Accounts!E$3,""
   )
  )
 ),IF(M472="DA",Accounts!C$12,CONCATENATE(
   IF(B472="EB",Accounts!E$12,""
   ),IF(B472="EL",Accounts!G$12,""
   ),IF(AND(B472="OA",Cases!B472="3"),Accounts!G$12,""
   ),IF(AND(B472="OA",Cases!B472="Z"),Accounts!E$12,""
   )
  )
 )
)
))</f>
        <v>HU78104100220021994330000100</v>
      </c>
      <c r="T472" t="str">
        <f>IF(Cases!F472="SHA","SLEV",IF(Cases!F472="OUR","DEBT",IF(Cases!F472="BEN","CRED","")))</f>
        <v/>
      </c>
      <c r="U472" s="5" t="str">
        <f>IF(Cases!H472="N","Instrukciók","")</f>
        <v>Instrukciók</v>
      </c>
      <c r="V472" s="5" t="str">
        <f>IF(Cases!E472="I","URGP","")</f>
        <v>URGP</v>
      </c>
      <c r="W472" t="str">
        <f>Cases!L472</f>
        <v>Közl-181-Ebank EBNL referencia-KötelezettSzla FCY-FCY-Bankon belüli átutalás-Sürgős/AzonKonv-KöltsVis Nincs</v>
      </c>
    </row>
    <row r="473" spans="1:23" x14ac:dyDescent="0.3">
      <c r="A473" t="str">
        <f>CONCATENATE(IF(B473="EB",CONCATENATE(IF(Cases!B473&lt;&gt;"7","EBNG","EBNL"),TEXT(Refszámok!$B$1+ROW()-2,"000000000000")),""),IF(B473="EL",CONCATENATE("E",TEXT(Refszámok!$B$2+ROW()-2,"0000000000"),"00001"),""),IF(B473="OA",CONCATENATE("EBNGOA",TEXT(Refszámok!$B$3+ROW()-2,"0000000000")),""))</f>
        <v>EBNL000000901472</v>
      </c>
      <c r="B473" t="str">
        <f>CONCATENATE(IF(Cases!B473="E","EL",""),IF(Cases!B473="B","EB",""),IF(Cases!B473="Q","EB",""),IF(Cases!B473="7","EB",""),IF(Cases!B473="Z","OA",""),IF(Cases!B473="3","OA",""))</f>
        <v>EB</v>
      </c>
      <c r="C473" t="str">
        <f t="shared" si="35"/>
        <v>EBNL000000901472</v>
      </c>
      <c r="D473" t="str">
        <f>IF(Cases!K473="Y","2018-11-10","")</f>
        <v/>
      </c>
      <c r="E473" s="5" t="str">
        <f>IF(Cases!C473="Q","BANKKÁRTYA ELSZ",IF(OR(Cases!C473="A",Cases!C473="E",Cases!C473="B",Cases!C473="K",Cases!C473="M"),CONCATENATE(IF(B473="EB",Accounts!B$7,""),IF(B473="EL",Accounts!B$8,""),IF(AND(B473="OA",Cases!B473="3"),Accounts!B$8,""),IF(AND(B473="OA",Cases!B473="Z"),Accounts!B$7,"")),CONCATENATE(IF(B473="EB",Accounts!B$9,""),IF(B473="EL",Accounts!B$10,""),IF(AND(B473="OA",Cases!B473="3"),Accounts!B$10,""),IF(AND(B473="OA",Cases!B473="Z"),Accounts!B$9,""))))</f>
        <v>KALOCZKAY JNÉ EUR</v>
      </c>
      <c r="F473" s="5" t="str">
        <f>IF(Cases!C473="Q","0983731042101",IF(OR(Cases!C473="A",Cases!C473="E",Cases!C473="B",Cases!C473="K",Cases!C473="M"),CONCATENATE(IF(B473="EB",Accounts!C$7,""),IF(B473="EL",Accounts!C$8,""),IF(AND(B473="OA",Cases!B473="3"),Accounts!C$8,""),IF(AND(B473="OA",Cases!B473="Z"),Accounts!C$7,"")),CONCATENATE(IF(B473="EB",Accounts!C$9,""),IF(B473="EL",Accounts!C$10,""),IF(AND(B473="OA",Cases!B473="3"),Accounts!C$10,""),IF(AND(B473="OA",Cases!B473="Z"),Accounts!C$9,""))))</f>
        <v>0002G94287102</v>
      </c>
      <c r="G473" t="s">
        <v>17</v>
      </c>
      <c r="H473" s="5" t="str">
        <f t="shared" si="36"/>
        <v>KALOCZKAY JNÉ EUR</v>
      </c>
      <c r="I473" t="s">
        <v>18</v>
      </c>
      <c r="J473" t="str">
        <f t="shared" si="37"/>
        <v>EBNL000000901472</v>
      </c>
      <c r="K473" t="str">
        <f t="shared" si="38"/>
        <v>EBNL000000901472</v>
      </c>
      <c r="L473" s="2" t="s">
        <v>22</v>
      </c>
      <c r="M473" s="2" t="str">
        <f>IF(OR(Cases!C473="A",Cases!C473="C",Cases!C473="G",Cases!C473="J",Cases!C473="O"),"DV","DA")</f>
        <v>DA</v>
      </c>
      <c r="N473" t="s">
        <v>1207</v>
      </c>
      <c r="O473" t="str">
        <f>IF(OR(Cases!C473="A",Cases!C473="B",Cases!C473="C",Cases!C473="E",Cases!C473="F",Cases!C473="I",Cases!C473="J",Cases!C473="K",Cases!C473="L",Cases!C473="Q"),"EUR","HUF")</f>
        <v>EUR</v>
      </c>
      <c r="P473" s="5" t="str">
        <f t="shared" si="39"/>
        <v>1.3</v>
      </c>
      <c r="Q473" t="str">
        <f>IF(Cases!I473="Y","INTC","")</f>
        <v/>
      </c>
      <c r="R473" t="str">
        <f>IF(OR(Cases!C473="K",Cases!C473="L"),IF(M473="DA",Accounts!B$1,CONCATENATE(
IF(B473="EB",Accounts!D$1,""
),IF(B473="EL",Accounts!F$1,""
),IF(AND(B473="OA",Cases!B473="3"),Accounts!F$1,""
),IF(AND(B473="OA",Cases!B473="Z"),Accounts!D$1,""
)
)
),IF(OR(Cases!C473="B",Cases!C473="I",Cases!C473="O",Cases!C473="J",Cases!C473="H"),IF(M473="DA",Accounts!B$4,CONCATENATE(
IF(B473="EB",Accounts!D$4,""
),IF(B473="EL",Accounts!F$4,""
),IF(AND(B473="OA",Cases!B473="3"),Accounts!F$4,""
),IF(AND(B473="OA",Cases!B473="Z"),Accounts!D$4,""
)
)
),IF(OR(Cases!C473="D",Cases!C473="G",Cases!C473="O",Cases!C473="H",Cases!C473="M",AND(Cases!D473="I",Cases!C473="C"),AND(Cases!D473="I",Cases!C473="F")),IF(M473="DA",Accounts!B$3,CONCATENATE(
IF(B473="EB",Accounts!D$3,""
),IF(B473="EL",Accounts!F$3,""
),IF(AND(B473="OA",Cases!B473="3"),Accounts!F$3,""
),IF(AND(B473="OA",Cases!B473="Z"),Accounts!D$3,""
)
)
),IF(M473="DA",Accounts!B$12,CONCATENATE(
IF(B473="EB",Accounts!D$12,""
),IF(B473="EL",Accounts!F$12,""
),IF(AND(B473="OA",Cases!B473="3"),Accounts!F$12,""
),IF(AND(B473="OA",Cases!B473="Z"),Accounts!D$12,""
)
)
)
)
))</f>
        <v>UPC Magyarország</v>
      </c>
      <c r="S473" t="str">
        <f>IF(OR(Cases!C473="K",Cases!C473="L"),IF(M473="DA",Accounts!C$1,CONCATENATE(
   IF(B473="EB",Accounts!E$1,""
   ),IF(B473="EL",Accounts!G$1,""
   ),IF(AND(B473="OA",Cases!B473="3"),Accounts!G$1,""
   ),IF(AND(B473="OA",Cases!B473="Z"),Accounts!E$1,""
   )
  )
 ),IF(OR(Cases!C473="B",Cases!C473="I",Cases!C473="O",Cases!C473="J",Cases!C473="H"),IF(M473="DA",Accounts!C$4,CONCATENATE(
   IF(B473="EB",Accounts!E$4,""
   ),IF(B473="EL",Accounts!G$4,""
   ),IF(AND(B473="OA",Cases!B473="3"),Accounts!G$4,""
   ),IF(AND(B473="OA",Cases!B473="Z"),Accounts!E$4,""
   )
  )
 ),IF(OR(Cases!C473="D",Cases!C473="G",Cases!C473="O",Cases!C473="H",Cases!C473="M",AND(Cases!D473="I",Cases!C473="C"),AND(Cases!D473="I",Cases!C473="F")),IF(M473="DA",Accounts!C$3,CONCATENATE(
   IF(B473="EB",Accounts!E$3,""
   ),IF(B473="EL",Accounts!G$3,""
   ),IF(AND(B473="OA",Cases!B473="3"),Accounts!G$3,""
   ),IF(AND(B473="OA",Cases!B473="Z"),Accounts!E$3,""
   )
  )
 ),IF(M473="DA",Accounts!C$12,CONCATENATE(
   IF(B473="EB",Accounts!E$12,""
   ),IF(B473="EL",Accounts!G$12,""
   ),IF(AND(B473="OA",Cases!B473="3"),Accounts!G$12,""
   ),IF(AND(B473="OA",Cases!B473="Z"),Accounts!E$12,""
   )
  )
 )
)
))</f>
        <v>HU78104100220021994330000100</v>
      </c>
      <c r="T473" t="str">
        <f>IF(Cases!F473="SHA","SLEV",IF(Cases!F473="OUR","DEBT",IF(Cases!F473="BEN","CRED","")))</f>
        <v/>
      </c>
      <c r="U473" s="5" t="str">
        <f>IF(Cases!H473="N","Instrukciók","")</f>
        <v>Instrukciók</v>
      </c>
      <c r="V473" s="5" t="str">
        <f>IF(Cases!E473="I","URGP","")</f>
        <v/>
      </c>
      <c r="W473" t="str">
        <f>Cases!L473</f>
        <v>Közl-181-Ebank EBNL referencia-KötelezettSzla FCY-FCY-Bankon belüli átutalás-KöltsVis Nincs</v>
      </c>
    </row>
    <row r="474" spans="1:23" x14ac:dyDescent="0.3">
      <c r="A474" t="str">
        <f>CONCATENATE(IF(B474="EB",CONCATENATE(IF(Cases!B474&lt;&gt;"7","EBNG","EBNL"),TEXT(Refszámok!$B$1+ROW()-2,"000000000000")),""),IF(B474="EL",CONCATENATE("E",TEXT(Refszámok!$B$2+ROW()-2,"0000000000"),"00001"),""),IF(B474="OA",CONCATENATE("EBNGOA",TEXT(Refszámok!$B$3+ROW()-2,"0000000000")),""))</f>
        <v>EBNL000000901473</v>
      </c>
      <c r="B474" t="str">
        <f>CONCATENATE(IF(Cases!B474="E","EL",""),IF(Cases!B474="B","EB",""),IF(Cases!B474="Q","EB",""),IF(Cases!B474="7","EB",""),IF(Cases!B474="Z","OA",""),IF(Cases!B474="3","OA",""))</f>
        <v>EB</v>
      </c>
      <c r="C474" t="str">
        <f t="shared" si="35"/>
        <v>EBNL000000901473</v>
      </c>
      <c r="D474" t="str">
        <f>IF(Cases!K474="Y","2018-11-10","")</f>
        <v/>
      </c>
      <c r="E474" s="5" t="str">
        <f>IF(Cases!C474="Q","BANKKÁRTYA ELSZ",IF(OR(Cases!C474="A",Cases!C474="E",Cases!C474="B",Cases!C474="K",Cases!C474="M"),CONCATENATE(IF(B474="EB",Accounts!B$7,""),IF(B474="EL",Accounts!B$8,""),IF(AND(B474="OA",Cases!B474="3"),Accounts!B$8,""),IF(AND(B474="OA",Cases!B474="Z"),Accounts!B$7,"")),CONCATENATE(IF(B474="EB",Accounts!B$9,""),IF(B474="EL",Accounts!B$10,""),IF(AND(B474="OA",Cases!B474="3"),Accounts!B$10,""),IF(AND(B474="OA",Cases!B474="Z"),Accounts!B$9,""))))</f>
        <v>KALOCZKAY JNÉ EUR</v>
      </c>
      <c r="F474" s="5" t="str">
        <f>IF(Cases!C474="Q","0983731042101",IF(OR(Cases!C474="A",Cases!C474="E",Cases!C474="B",Cases!C474="K",Cases!C474="M"),CONCATENATE(IF(B474="EB",Accounts!C$7,""),IF(B474="EL",Accounts!C$8,""),IF(AND(B474="OA",Cases!B474="3"),Accounts!C$8,""),IF(AND(B474="OA",Cases!B474="Z"),Accounts!C$7,"")),CONCATENATE(IF(B474="EB",Accounts!C$9,""),IF(B474="EL",Accounts!C$10,""),IF(AND(B474="OA",Cases!B474="3"),Accounts!C$10,""),IF(AND(B474="OA",Cases!B474="Z"),Accounts!C$9,""))))</f>
        <v>0002G94287102</v>
      </c>
      <c r="G474" t="s">
        <v>17</v>
      </c>
      <c r="H474" s="5" t="str">
        <f t="shared" si="36"/>
        <v>KALOCZKAY JNÉ EUR</v>
      </c>
      <c r="I474" t="s">
        <v>18</v>
      </c>
      <c r="J474" t="str">
        <f t="shared" si="37"/>
        <v>EBNL000000901473</v>
      </c>
      <c r="K474" t="str">
        <f t="shared" si="38"/>
        <v>EBNL000000901473</v>
      </c>
      <c r="L474" s="2" t="s">
        <v>22</v>
      </c>
      <c r="M474" s="2" t="str">
        <f>IF(OR(Cases!C474="A",Cases!C474="C",Cases!C474="G",Cases!C474="J",Cases!C474="O"),"DV","DA")</f>
        <v>DA</v>
      </c>
      <c r="N474" t="s">
        <v>1207</v>
      </c>
      <c r="O474" t="str">
        <f>IF(OR(Cases!C474="A",Cases!C474="B",Cases!C474="C",Cases!C474="E",Cases!C474="F",Cases!C474="I",Cases!C474="J",Cases!C474="K",Cases!C474="L",Cases!C474="Q"),"EUR","HUF")</f>
        <v>HUF</v>
      </c>
      <c r="P474" s="5" t="str">
        <f t="shared" si="39"/>
        <v>2</v>
      </c>
      <c r="Q474" t="str">
        <f>IF(Cases!I474="Y","INTC","")</f>
        <v/>
      </c>
      <c r="R474" t="str">
        <f>IF(OR(Cases!C474="K",Cases!C474="L"),IF(M474="DA",Accounts!B$1,CONCATENATE(
IF(B474="EB",Accounts!D$1,""
),IF(B474="EL",Accounts!F$1,""
),IF(AND(B474="OA",Cases!B474="3"),Accounts!F$1,""
),IF(AND(B474="OA",Cases!B474="Z"),Accounts!D$1,""
)
)
),IF(OR(Cases!C474="B",Cases!C474="I",Cases!C474="O",Cases!C474="J",Cases!C474="H"),IF(M474="DA",Accounts!B$4,CONCATENATE(
IF(B474="EB",Accounts!D$4,""
),IF(B474="EL",Accounts!F$4,""
),IF(AND(B474="OA",Cases!B474="3"),Accounts!F$4,""
),IF(AND(B474="OA",Cases!B474="Z"),Accounts!D$4,""
)
)
),IF(OR(Cases!C474="D",Cases!C474="G",Cases!C474="O",Cases!C474="H",Cases!C474="M",AND(Cases!D474="I",Cases!C474="C"),AND(Cases!D474="I",Cases!C474="F")),IF(M474="DA",Accounts!B$3,CONCATENATE(
IF(B474="EB",Accounts!D$3,""
),IF(B474="EL",Accounts!F$3,""
),IF(AND(B474="OA",Cases!B474="3"),Accounts!F$3,""
),IF(AND(B474="OA",Cases!B474="Z"),Accounts!D$3,""
)
)
),IF(M474="DA",Accounts!B$12,CONCATENATE(
IF(B474="EB",Accounts!D$12,""
),IF(B474="EL",Accounts!F$12,""
),IF(AND(B474="OA",Cases!B474="3"),Accounts!F$12,""
),IF(AND(B474="OA",Cases!B474="Z"),Accounts!D$12,""
)
)
)
)
))</f>
        <v>UPC Magyarország</v>
      </c>
      <c r="S474" t="str">
        <f>IF(OR(Cases!C474="K",Cases!C474="L"),IF(M474="DA",Accounts!C$1,CONCATENATE(
   IF(B474="EB",Accounts!E$1,""
   ),IF(B474="EL",Accounts!G$1,""
   ),IF(AND(B474="OA",Cases!B474="3"),Accounts!G$1,""
   ),IF(AND(B474="OA",Cases!B474="Z"),Accounts!E$1,""
   )
  )
 ),IF(OR(Cases!C474="B",Cases!C474="I",Cases!C474="O",Cases!C474="J",Cases!C474="H"),IF(M474="DA",Accounts!C$4,CONCATENATE(
   IF(B474="EB",Accounts!E$4,""
   ),IF(B474="EL",Accounts!G$4,""
   ),IF(AND(B474="OA",Cases!B474="3"),Accounts!G$4,""
   ),IF(AND(B474="OA",Cases!B474="Z"),Accounts!E$4,""
   )
  )
 ),IF(OR(Cases!C474="D",Cases!C474="G",Cases!C474="O",Cases!C474="H",Cases!C474="M",AND(Cases!D474="I",Cases!C474="C"),AND(Cases!D474="I",Cases!C474="F")),IF(M474="DA",Accounts!C$3,CONCATENATE(
   IF(B474="EB",Accounts!E$3,""
   ),IF(B474="EL",Accounts!G$3,""
   ),IF(AND(B474="OA",Cases!B474="3"),Accounts!G$3,""
   ),IF(AND(B474="OA",Cases!B474="Z"),Accounts!E$3,""
   )
  )
 ),IF(M474="DA",Accounts!C$12,CONCATENATE(
   IF(B474="EB",Accounts!E$12,""
   ),IF(B474="EL",Accounts!G$12,""
   ),IF(AND(B474="OA",Cases!B474="3"),Accounts!G$12,""
   ),IF(AND(B474="OA",Cases!B474="Z"),Accounts!E$12,""
   )
  )
 )
)
))</f>
        <v>HU78104100220021994330000100</v>
      </c>
      <c r="T474" t="str">
        <f>IF(Cases!F474="SHA","SLEV",IF(Cases!F474="OUR","DEBT",IF(Cases!F474="BEN","CRED","")))</f>
        <v/>
      </c>
      <c r="U474" s="5" t="str">
        <f>IF(Cases!H474="N","Instrukciók","")</f>
        <v>Instrukciók</v>
      </c>
      <c r="V474" s="5" t="str">
        <f>IF(Cases!E474="I","URGP","")</f>
        <v>URGP</v>
      </c>
      <c r="W474" t="str">
        <f>Cases!L474</f>
        <v>Közl-21E-Forint konverziós-Ebank EBNL referencia-KötelezettSzla FCY-HUF-Bankon belüli átutalás-Konverziós-Sürgős/AzonKonv-KöltsVis Nincs</v>
      </c>
    </row>
    <row r="475" spans="1:23" x14ac:dyDescent="0.3">
      <c r="A475" t="str">
        <f>CONCATENATE(IF(B475="EB",CONCATENATE(IF(Cases!B475&lt;&gt;"7","EBNG","EBNL"),TEXT(Refszámok!$B$1+ROW()-2,"000000000000")),""),IF(B475="EL",CONCATENATE("E",TEXT(Refszámok!$B$2+ROW()-2,"0000000000"),"00001"),""),IF(B475="OA",CONCATENATE("EBNGOA",TEXT(Refszámok!$B$3+ROW()-2,"0000000000")),""))</f>
        <v>EBNL000000901474</v>
      </c>
      <c r="B475" t="str">
        <f>CONCATENATE(IF(Cases!B475="E","EL",""),IF(Cases!B475="B","EB",""),IF(Cases!B475="Q","EB",""),IF(Cases!B475="7","EB",""),IF(Cases!B475="Z","OA",""),IF(Cases!B475="3","OA",""))</f>
        <v>EB</v>
      </c>
      <c r="C475" t="str">
        <f t="shared" si="35"/>
        <v>EBNL000000901474</v>
      </c>
      <c r="D475" t="str">
        <f>IF(Cases!K475="Y","2018-11-10","")</f>
        <v/>
      </c>
      <c r="E475" s="5" t="str">
        <f>IF(Cases!C475="Q","BANKKÁRTYA ELSZ",IF(OR(Cases!C475="A",Cases!C475="E",Cases!C475="B",Cases!C475="K",Cases!C475="M"),CONCATENATE(IF(B475="EB",Accounts!B$7,""),IF(B475="EL",Accounts!B$8,""),IF(AND(B475="OA",Cases!B475="3"),Accounts!B$8,""),IF(AND(B475="OA",Cases!B475="Z"),Accounts!B$7,"")),CONCATENATE(IF(B475="EB",Accounts!B$9,""),IF(B475="EL",Accounts!B$10,""),IF(AND(B475="OA",Cases!B475="3"),Accounts!B$10,""),IF(AND(B475="OA",Cases!B475="Z"),Accounts!B$9,""))))</f>
        <v>KALOCZKAY JNÉ EUR</v>
      </c>
      <c r="F475" s="5" t="str">
        <f>IF(Cases!C475="Q","0983731042101",IF(OR(Cases!C475="A",Cases!C475="E",Cases!C475="B",Cases!C475="K",Cases!C475="M"),CONCATENATE(IF(B475="EB",Accounts!C$7,""),IF(B475="EL",Accounts!C$8,""),IF(AND(B475="OA",Cases!B475="3"),Accounts!C$8,""),IF(AND(B475="OA",Cases!B475="Z"),Accounts!C$7,"")),CONCATENATE(IF(B475="EB",Accounts!C$9,""),IF(B475="EL",Accounts!C$10,""),IF(AND(B475="OA",Cases!B475="3"),Accounts!C$10,""),IF(AND(B475="OA",Cases!B475="Z"),Accounts!C$9,""))))</f>
        <v>0002G94287102</v>
      </c>
      <c r="G475" t="s">
        <v>17</v>
      </c>
      <c r="H475" s="5" t="str">
        <f t="shared" si="36"/>
        <v>KALOCZKAY JNÉ EUR</v>
      </c>
      <c r="I475" t="s">
        <v>18</v>
      </c>
      <c r="J475" t="str">
        <f t="shared" si="37"/>
        <v>EBNL000000901474</v>
      </c>
      <c r="K475" t="str">
        <f t="shared" si="38"/>
        <v>EBNL000000901474</v>
      </c>
      <c r="L475" s="2" t="s">
        <v>22</v>
      </c>
      <c r="M475" s="2" t="str">
        <f>IF(OR(Cases!C475="A",Cases!C475="C",Cases!C475="G",Cases!C475="J",Cases!C475="O"),"DV","DA")</f>
        <v>DA</v>
      </c>
      <c r="N475" t="s">
        <v>1207</v>
      </c>
      <c r="O475" t="str">
        <f>IF(OR(Cases!C475="A",Cases!C475="B",Cases!C475="C",Cases!C475="E",Cases!C475="F",Cases!C475="I",Cases!C475="J",Cases!C475="K",Cases!C475="L",Cases!C475="Q"),"EUR","HUF")</f>
        <v>HUF</v>
      </c>
      <c r="P475" s="5" t="str">
        <f t="shared" si="39"/>
        <v>2</v>
      </c>
      <c r="Q475" t="str">
        <f>IF(Cases!I475="Y","INTC","")</f>
        <v/>
      </c>
      <c r="R475" t="str">
        <f>IF(OR(Cases!C475="K",Cases!C475="L"),IF(M475="DA",Accounts!B$1,CONCATENATE(
IF(B475="EB",Accounts!D$1,""
),IF(B475="EL",Accounts!F$1,""
),IF(AND(B475="OA",Cases!B475="3"),Accounts!F$1,""
),IF(AND(B475="OA",Cases!B475="Z"),Accounts!D$1,""
)
)
),IF(OR(Cases!C475="B",Cases!C475="I",Cases!C475="O",Cases!C475="J",Cases!C475="H"),IF(M475="DA",Accounts!B$4,CONCATENATE(
IF(B475="EB",Accounts!D$4,""
),IF(B475="EL",Accounts!F$4,""
),IF(AND(B475="OA",Cases!B475="3"),Accounts!F$4,""
),IF(AND(B475="OA",Cases!B475="Z"),Accounts!D$4,""
)
)
),IF(OR(Cases!C475="D",Cases!C475="G",Cases!C475="O",Cases!C475="H",Cases!C475="M",AND(Cases!D475="I",Cases!C475="C"),AND(Cases!D475="I",Cases!C475="F")),IF(M475="DA",Accounts!B$3,CONCATENATE(
IF(B475="EB",Accounts!D$3,""
),IF(B475="EL",Accounts!F$3,""
),IF(AND(B475="OA",Cases!B475="3"),Accounts!F$3,""
),IF(AND(B475="OA",Cases!B475="Z"),Accounts!D$3,""
)
)
),IF(M475="DA",Accounts!B$12,CONCATENATE(
IF(B475="EB",Accounts!D$12,""
),IF(B475="EL",Accounts!F$12,""
),IF(AND(B475="OA",Cases!B475="3"),Accounts!F$12,""
),IF(AND(B475="OA",Cases!B475="Z"),Accounts!D$12,""
)
)
)
)
))</f>
        <v>UPC Magyarország</v>
      </c>
      <c r="S475" t="str">
        <f>IF(OR(Cases!C475="K",Cases!C475="L"),IF(M475="DA",Accounts!C$1,CONCATENATE(
   IF(B475="EB",Accounts!E$1,""
   ),IF(B475="EL",Accounts!G$1,""
   ),IF(AND(B475="OA",Cases!B475="3"),Accounts!G$1,""
   ),IF(AND(B475="OA",Cases!B475="Z"),Accounts!E$1,""
   )
  )
 ),IF(OR(Cases!C475="B",Cases!C475="I",Cases!C475="O",Cases!C475="J",Cases!C475="H"),IF(M475="DA",Accounts!C$4,CONCATENATE(
   IF(B475="EB",Accounts!E$4,""
   ),IF(B475="EL",Accounts!G$4,""
   ),IF(AND(B475="OA",Cases!B475="3"),Accounts!G$4,""
   ),IF(AND(B475="OA",Cases!B475="Z"),Accounts!E$4,""
   )
  )
 ),IF(OR(Cases!C475="D",Cases!C475="G",Cases!C475="O",Cases!C475="H",Cases!C475="M",AND(Cases!D475="I",Cases!C475="C"),AND(Cases!D475="I",Cases!C475="F")),IF(M475="DA",Accounts!C$3,CONCATENATE(
   IF(B475="EB",Accounts!E$3,""
   ),IF(B475="EL",Accounts!G$3,""
   ),IF(AND(B475="OA",Cases!B475="3"),Accounts!G$3,""
   ),IF(AND(B475="OA",Cases!B475="Z"),Accounts!E$3,""
   )
  )
 ),IF(M475="DA",Accounts!C$12,CONCATENATE(
   IF(B475="EB",Accounts!E$12,""
   ),IF(B475="EL",Accounts!G$12,""
   ),IF(AND(B475="OA",Cases!B475="3"),Accounts!G$12,""
   ),IF(AND(B475="OA",Cases!B475="Z"),Accounts!E$12,""
   )
  )
 )
)
))</f>
        <v>HU78104100220021994330000100</v>
      </c>
      <c r="T475" t="str">
        <f>IF(Cases!F475="SHA","SLEV",IF(Cases!F475="OUR","DEBT",IF(Cases!F475="BEN","CRED","")))</f>
        <v/>
      </c>
      <c r="U475" s="5" t="str">
        <f>IF(Cases!H475="N","Instrukciók","")</f>
        <v>Instrukciók</v>
      </c>
      <c r="V475" s="5" t="str">
        <f>IF(Cases!E475="I","URGP","")</f>
        <v/>
      </c>
      <c r="W475" t="str">
        <f>Cases!L475</f>
        <v>Közl-21E-Forint konverziós-Ebank EBNL referencia-KötelezettSzla FCY-HUF-Bankon belüli átutalás-Konverziós-KöltsVis Nincs</v>
      </c>
    </row>
    <row r="476" spans="1:23" x14ac:dyDescent="0.3">
      <c r="A476" t="str">
        <f>CONCATENATE(IF(B476="EB",CONCATENATE(IF(Cases!B476&lt;&gt;"7","EBNG","EBNL"),TEXT(Refszámok!$B$1+ROW()-2,"000000000000")),""),IF(B476="EL",CONCATENATE("E",TEXT(Refszámok!$B$2+ROW()-2,"0000000000"),"00001"),""),IF(B476="OA",CONCATENATE("EBNGOA",TEXT(Refszámok!$B$3+ROW()-2,"0000000000")),""))</f>
        <v>EBNL000000901475</v>
      </c>
      <c r="B476" t="str">
        <f>CONCATENATE(IF(Cases!B476="E","EL",""),IF(Cases!B476="B","EB",""),IF(Cases!B476="Q","EB",""),IF(Cases!B476="7","EB",""),IF(Cases!B476="Z","OA",""),IF(Cases!B476="3","OA",""))</f>
        <v>EB</v>
      </c>
      <c r="C476" t="str">
        <f t="shared" si="35"/>
        <v>EBNL000000901475</v>
      </c>
      <c r="D476" t="str">
        <f>IF(Cases!K476="Y","2018-11-10","")</f>
        <v/>
      </c>
      <c r="E476" s="5" t="str">
        <f>IF(Cases!C476="Q","BANKKÁRTYA ELSZ",IF(OR(Cases!C476="A",Cases!C476="E",Cases!C476="B",Cases!C476="K",Cases!C476="M"),CONCATENATE(IF(B476="EB",Accounts!B$7,""),IF(B476="EL",Accounts!B$8,""),IF(AND(B476="OA",Cases!B476="3"),Accounts!B$8,""),IF(AND(B476="OA",Cases!B476="Z"),Accounts!B$7,"")),CONCATENATE(IF(B476="EB",Accounts!B$9,""),IF(B476="EL",Accounts!B$10,""),IF(AND(B476="OA",Cases!B476="3"),Accounts!B$10,""),IF(AND(B476="OA",Cases!B476="Z"),Accounts!B$9,""))))</f>
        <v>KALOCZKAY JNÉ EUR</v>
      </c>
      <c r="F476" s="5" t="str">
        <f>IF(Cases!C476="Q","0983731042101",IF(OR(Cases!C476="A",Cases!C476="E",Cases!C476="B",Cases!C476="K",Cases!C476="M"),CONCATENATE(IF(B476="EB",Accounts!C$7,""),IF(B476="EL",Accounts!C$8,""),IF(AND(B476="OA",Cases!B476="3"),Accounts!C$8,""),IF(AND(B476="OA",Cases!B476="Z"),Accounts!C$7,"")),CONCATENATE(IF(B476="EB",Accounts!C$9,""),IF(B476="EL",Accounts!C$10,""),IF(AND(B476="OA",Cases!B476="3"),Accounts!C$10,""),IF(AND(B476="OA",Cases!B476="Z"),Accounts!C$9,""))))</f>
        <v>0002G94287102</v>
      </c>
      <c r="G476" t="s">
        <v>17</v>
      </c>
      <c r="H476" s="5" t="str">
        <f t="shared" si="36"/>
        <v>KALOCZKAY JNÉ EUR</v>
      </c>
      <c r="I476" t="s">
        <v>18</v>
      </c>
      <c r="J476" t="str">
        <f t="shared" si="37"/>
        <v>EBNL000000901475</v>
      </c>
      <c r="K476" t="str">
        <f t="shared" si="38"/>
        <v>EBNL000000901475</v>
      </c>
      <c r="L476" s="2" t="s">
        <v>22</v>
      </c>
      <c r="M476" s="2" t="str">
        <f>IF(OR(Cases!C476="A",Cases!C476="C",Cases!C476="G",Cases!C476="J",Cases!C476="O"),"DV","DA")</f>
        <v>DV</v>
      </c>
      <c r="N476" t="s">
        <v>1207</v>
      </c>
      <c r="O476" t="str">
        <f>IF(OR(Cases!C476="A",Cases!C476="B",Cases!C476="C",Cases!C476="E",Cases!C476="F",Cases!C476="I",Cases!C476="J",Cases!C476="K",Cases!C476="L",Cases!C476="Q"),"EUR","HUF")</f>
        <v>HUF</v>
      </c>
      <c r="P476" s="5" t="str">
        <f t="shared" si="39"/>
        <v>2</v>
      </c>
      <c r="Q476" t="str">
        <f>IF(Cases!I476="Y","INTC","")</f>
        <v/>
      </c>
      <c r="R476" t="str">
        <f>IF(OR(Cases!C476="K",Cases!C476="L"),IF(M476="DA",Accounts!B$1,CONCATENATE(
IF(B476="EB",Accounts!D$1,""
),IF(B476="EL",Accounts!F$1,""
),IF(AND(B476="OA",Cases!B476="3"),Accounts!F$1,""
),IF(AND(B476="OA",Cases!B476="Z"),Accounts!D$1,""
)
)
),IF(OR(Cases!C476="B",Cases!C476="I",Cases!C476="O",Cases!C476="J",Cases!C476="H"),IF(M476="DA",Accounts!B$4,CONCATENATE(
IF(B476="EB",Accounts!D$4,""
),IF(B476="EL",Accounts!F$4,""
),IF(AND(B476="OA",Cases!B476="3"),Accounts!F$4,""
),IF(AND(B476="OA",Cases!B476="Z"),Accounts!D$4,""
)
)
),IF(OR(Cases!C476="D",Cases!C476="G",Cases!C476="O",Cases!C476="H",Cases!C476="M",AND(Cases!D476="I",Cases!C476="C"),AND(Cases!D476="I",Cases!C476="F")),IF(M476="DA",Accounts!B$3,CONCATENATE(
IF(B476="EB",Accounts!D$3,""
),IF(B476="EL",Accounts!F$3,""
),IF(AND(B476="OA",Cases!B476="3"),Accounts!F$3,""
),IF(AND(B476="OA",Cases!B476="Z"),Accounts!D$3,""
)
)
),IF(M476="DA",Accounts!B$12,CONCATENATE(
IF(B476="EB",Accounts!D$12,""
),IF(B476="EL",Accounts!F$12,""
),IF(AND(B476="OA",Cases!B476="3"),Accounts!F$12,""
),IF(AND(B476="OA",Cases!B476="Z"),Accounts!D$12,""
)
)
)
)
))</f>
        <v>Haidai Viachesl</v>
      </c>
      <c r="S476" t="str">
        <f>IF(OR(Cases!C476="K",Cases!C476="L"),IF(M476="DA",Accounts!C$1,CONCATENATE(
   IF(B476="EB",Accounts!E$1,""
   ),IF(B476="EL",Accounts!G$1,""
   ),IF(AND(B476="OA",Cases!B476="3"),Accounts!G$1,""
   ),IF(AND(B476="OA",Cases!B476="Z"),Accounts!E$1,""
   )
  )
 ),IF(OR(Cases!C476="B",Cases!C476="I",Cases!C476="O",Cases!C476="J",Cases!C476="H"),IF(M476="DA",Accounts!C$4,CONCATENATE(
   IF(B476="EB",Accounts!E$4,""
   ),IF(B476="EL",Accounts!G$4,""
   ),IF(AND(B476="OA",Cases!B476="3"),Accounts!G$4,""
   ),IF(AND(B476="OA",Cases!B476="Z"),Accounts!E$4,""
   )
  )
 ),IF(OR(Cases!C476="D",Cases!C476="G",Cases!C476="O",Cases!C476="H",Cases!C476="M",AND(Cases!D476="I",Cases!C476="C"),AND(Cases!D476="I",Cases!C476="F")),IF(M476="DA",Accounts!C$3,CONCATENATE(
   IF(B476="EB",Accounts!E$3,""
   ),IF(B476="EL",Accounts!G$3,""
   ),IF(AND(B476="OA",Cases!B476="3"),Accounts!G$3,""
   ),IF(AND(B476="OA",Cases!B476="Z"),Accounts!E$3,""
   )
  )
 ),IF(M476="DA",Accounts!C$12,CONCATENATE(
   IF(B476="EB",Accounts!E$12,""
   ),IF(B476="EL",Accounts!G$12,""
   ),IF(AND(B476="OA",Cases!B476="3"),Accounts!G$12,""
   ),IF(AND(B476="OA",Cases!B476="Z"),Accounts!E$12,""
   )
  )
 )
)
))</f>
        <v>HU24104075017811111100480681</v>
      </c>
      <c r="T476" t="str">
        <f>IF(Cases!F476="SHA","SLEV",IF(Cases!F476="OUR","DEBT",IF(Cases!F476="BEN","CRED","")))</f>
        <v/>
      </c>
      <c r="U476" s="5" t="str">
        <f>IF(Cases!H476="N","Instrukciók","")</f>
        <v>Instrukciók</v>
      </c>
      <c r="V476" s="5" t="str">
        <f>IF(Cases!E476="I","URGP","")</f>
        <v>URGP</v>
      </c>
      <c r="W476" t="str">
        <f>Cases!L476</f>
        <v>Közl-21O-Forint konverziós-Ebank EBNL referencia-KötelezettSzla FCY-HUF-Bankon belüli átvezetés-Konverziós-Sürgős/AzonKonv-KöltsVis Nincs</v>
      </c>
    </row>
    <row r="477" spans="1:23" x14ac:dyDescent="0.3">
      <c r="A477" t="str">
        <f>CONCATENATE(IF(B477="EB",CONCATENATE(IF(Cases!B477&lt;&gt;"7","EBNG","EBNL"),TEXT(Refszámok!$B$1+ROW()-2,"000000000000")),""),IF(B477="EL",CONCATENATE("E",TEXT(Refszámok!$B$2+ROW()-2,"0000000000"),"00001"),""),IF(B477="OA",CONCATENATE("EBNGOA",TEXT(Refszámok!$B$3+ROW()-2,"0000000000")),""))</f>
        <v>EBNL000000901476</v>
      </c>
      <c r="B477" t="str">
        <f>CONCATENATE(IF(Cases!B477="E","EL",""),IF(Cases!B477="B","EB",""),IF(Cases!B477="Q","EB",""),IF(Cases!B477="7","EB",""),IF(Cases!B477="Z","OA",""),IF(Cases!B477="3","OA",""))</f>
        <v>EB</v>
      </c>
      <c r="C477" t="str">
        <f t="shared" si="35"/>
        <v>EBNL000000901476</v>
      </c>
      <c r="D477" t="str">
        <f>IF(Cases!K477="Y","2018-11-10","")</f>
        <v/>
      </c>
      <c r="E477" s="5" t="str">
        <f>IF(Cases!C477="Q","BANKKÁRTYA ELSZ",IF(OR(Cases!C477="A",Cases!C477="E",Cases!C477="B",Cases!C477="K",Cases!C477="M"),CONCATENATE(IF(B477="EB",Accounts!B$7,""),IF(B477="EL",Accounts!B$8,""),IF(AND(B477="OA",Cases!B477="3"),Accounts!B$8,""),IF(AND(B477="OA",Cases!B477="Z"),Accounts!B$7,"")),CONCATENATE(IF(B477="EB",Accounts!B$9,""),IF(B477="EL",Accounts!B$10,""),IF(AND(B477="OA",Cases!B477="3"),Accounts!B$10,""),IF(AND(B477="OA",Cases!B477="Z"),Accounts!B$9,""))))</f>
        <v>KALOCZKAY JNÉ EUR</v>
      </c>
      <c r="F477" s="5" t="str">
        <f>IF(Cases!C477="Q","0983731042101",IF(OR(Cases!C477="A",Cases!C477="E",Cases!C477="B",Cases!C477="K",Cases!C477="M"),CONCATENATE(IF(B477="EB",Accounts!C$7,""),IF(B477="EL",Accounts!C$8,""),IF(AND(B477="OA",Cases!B477="3"),Accounts!C$8,""),IF(AND(B477="OA",Cases!B477="Z"),Accounts!C$7,"")),CONCATENATE(IF(B477="EB",Accounts!C$9,""),IF(B477="EL",Accounts!C$10,""),IF(AND(B477="OA",Cases!B477="3"),Accounts!C$10,""),IF(AND(B477="OA",Cases!B477="Z"),Accounts!C$9,""))))</f>
        <v>0002G94287102</v>
      </c>
      <c r="G477" t="s">
        <v>17</v>
      </c>
      <c r="H477" s="5" t="str">
        <f t="shared" si="36"/>
        <v>KALOCZKAY JNÉ EUR</v>
      </c>
      <c r="I477" t="s">
        <v>18</v>
      </c>
      <c r="J477" t="str">
        <f t="shared" si="37"/>
        <v>EBNL000000901476</v>
      </c>
      <c r="K477" t="str">
        <f t="shared" si="38"/>
        <v>EBNL000000901476</v>
      </c>
      <c r="L477" s="2" t="s">
        <v>22</v>
      </c>
      <c r="M477" s="2" t="str">
        <f>IF(OR(Cases!C477="A",Cases!C477="C",Cases!C477="G",Cases!C477="J",Cases!C477="O"),"DV","DA")</f>
        <v>DV</v>
      </c>
      <c r="N477" t="s">
        <v>1207</v>
      </c>
      <c r="O477" t="str">
        <f>IF(OR(Cases!C477="A",Cases!C477="B",Cases!C477="C",Cases!C477="E",Cases!C477="F",Cases!C477="I",Cases!C477="J",Cases!C477="K",Cases!C477="L",Cases!C477="Q"),"EUR","HUF")</f>
        <v>HUF</v>
      </c>
      <c r="P477" s="5" t="str">
        <f t="shared" si="39"/>
        <v>2</v>
      </c>
      <c r="Q477" t="str">
        <f>IF(Cases!I477="Y","INTC","")</f>
        <v/>
      </c>
      <c r="R477" t="str">
        <f>IF(OR(Cases!C477="K",Cases!C477="L"),IF(M477="DA",Accounts!B$1,CONCATENATE(
IF(B477="EB",Accounts!D$1,""
),IF(B477="EL",Accounts!F$1,""
),IF(AND(B477="OA",Cases!B477="3"),Accounts!F$1,""
),IF(AND(B477="OA",Cases!B477="Z"),Accounts!D$1,""
)
)
),IF(OR(Cases!C477="B",Cases!C477="I",Cases!C477="O",Cases!C477="J",Cases!C477="H"),IF(M477="DA",Accounts!B$4,CONCATENATE(
IF(B477="EB",Accounts!D$4,""
),IF(B477="EL",Accounts!F$4,""
),IF(AND(B477="OA",Cases!B477="3"),Accounts!F$4,""
),IF(AND(B477="OA",Cases!B477="Z"),Accounts!D$4,""
)
)
),IF(OR(Cases!C477="D",Cases!C477="G",Cases!C477="O",Cases!C477="H",Cases!C477="M",AND(Cases!D477="I",Cases!C477="C"),AND(Cases!D477="I",Cases!C477="F")),IF(M477="DA",Accounts!B$3,CONCATENATE(
IF(B477="EB",Accounts!D$3,""
),IF(B477="EL",Accounts!F$3,""
),IF(AND(B477="OA",Cases!B477="3"),Accounts!F$3,""
),IF(AND(B477="OA",Cases!B477="Z"),Accounts!D$3,""
)
)
),IF(M477="DA",Accounts!B$12,CONCATENATE(
IF(B477="EB",Accounts!D$12,""
),IF(B477="EL",Accounts!F$12,""
),IF(AND(B477="OA",Cases!B477="3"),Accounts!F$12,""
),IF(AND(B477="OA",Cases!B477="Z"),Accounts!D$12,""
)
)
)
)
))</f>
        <v>Haidai Viachesl</v>
      </c>
      <c r="S477" t="str">
        <f>IF(OR(Cases!C477="K",Cases!C477="L"),IF(M477="DA",Accounts!C$1,CONCATENATE(
   IF(B477="EB",Accounts!E$1,""
   ),IF(B477="EL",Accounts!G$1,""
   ),IF(AND(B477="OA",Cases!B477="3"),Accounts!G$1,""
   ),IF(AND(B477="OA",Cases!B477="Z"),Accounts!E$1,""
   )
  )
 ),IF(OR(Cases!C477="B",Cases!C477="I",Cases!C477="O",Cases!C477="J",Cases!C477="H"),IF(M477="DA",Accounts!C$4,CONCATENATE(
   IF(B477="EB",Accounts!E$4,""
   ),IF(B477="EL",Accounts!G$4,""
   ),IF(AND(B477="OA",Cases!B477="3"),Accounts!G$4,""
   ),IF(AND(B477="OA",Cases!B477="Z"),Accounts!E$4,""
   )
  )
 ),IF(OR(Cases!C477="D",Cases!C477="G",Cases!C477="O",Cases!C477="H",Cases!C477="M",AND(Cases!D477="I",Cases!C477="C"),AND(Cases!D477="I",Cases!C477="F")),IF(M477="DA",Accounts!C$3,CONCATENATE(
   IF(B477="EB",Accounts!E$3,""
   ),IF(B477="EL",Accounts!G$3,""
   ),IF(AND(B477="OA",Cases!B477="3"),Accounts!G$3,""
   ),IF(AND(B477="OA",Cases!B477="Z"),Accounts!E$3,""
   )
  )
 ),IF(M477="DA",Accounts!C$12,CONCATENATE(
   IF(B477="EB",Accounts!E$12,""
   ),IF(B477="EL",Accounts!G$12,""
   ),IF(AND(B477="OA",Cases!B477="3"),Accounts!G$12,""
   ),IF(AND(B477="OA",Cases!B477="Z"),Accounts!E$12,""
   )
  )
 )
)
))</f>
        <v>HU24104075017811111100480681</v>
      </c>
      <c r="T477" t="str">
        <f>IF(Cases!F477="SHA","SLEV",IF(Cases!F477="OUR","DEBT",IF(Cases!F477="BEN","CRED","")))</f>
        <v/>
      </c>
      <c r="U477" s="5" t="str">
        <f>IF(Cases!H477="N","Instrukciók","")</f>
        <v>Instrukciók</v>
      </c>
      <c r="V477" s="5" t="str">
        <f>IF(Cases!E477="I","URGP","")</f>
        <v/>
      </c>
      <c r="W477" t="str">
        <f>Cases!L477</f>
        <v>Közl-21O-Forint konverziós-Ebank EBNL referencia-KötelezettSzla FCY-HUF-Bankon belüli átvezetés-Konverziós-KöltsVis Nincs</v>
      </c>
    </row>
    <row r="478" spans="1:23" x14ac:dyDescent="0.3">
      <c r="A478" t="str">
        <f>CONCATENATE(IF(B478="EB",CONCATENATE(IF(Cases!B478&lt;&gt;"7","EBNG","EBNL"),TEXT(Refszámok!$B$1+ROW()-2,"000000000000")),""),IF(B478="EL",CONCATENATE("E",TEXT(Refszámok!$B$2+ROW()-2,"0000000000"),"00001"),""),IF(B478="OA",CONCATENATE("EBNGOA",TEXT(Refszámok!$B$3+ROW()-2,"0000000000")),""))</f>
        <v>EBNL000000901477</v>
      </c>
      <c r="B478" t="str">
        <f>CONCATENATE(IF(Cases!B478="E","EL",""),IF(Cases!B478="B","EB",""),IF(Cases!B478="Q","EB",""),IF(Cases!B478="7","EB",""),IF(Cases!B478="Z","OA",""),IF(Cases!B478="3","OA",""))</f>
        <v>EB</v>
      </c>
      <c r="C478" t="str">
        <f t="shared" si="35"/>
        <v>EBNL000000901477</v>
      </c>
      <c r="D478" t="str">
        <f>IF(Cases!K478="Y","2018-11-10","")</f>
        <v/>
      </c>
      <c r="E478" s="5" t="str">
        <f>IF(Cases!C478="Q","BANKKÁRTYA ELSZ",IF(OR(Cases!C478="A",Cases!C478="E",Cases!C478="B",Cases!C478="K",Cases!C478="M"),CONCATENATE(IF(B478="EB",Accounts!B$7,""),IF(B478="EL",Accounts!B$8,""),IF(AND(B478="OA",Cases!B478="3"),Accounts!B$8,""),IF(AND(B478="OA",Cases!B478="Z"),Accounts!B$7,"")),CONCATENATE(IF(B478="EB",Accounts!B$9,""),IF(B478="EL",Accounts!B$10,""),IF(AND(B478="OA",Cases!B478="3"),Accounts!B$10,""),IF(AND(B478="OA",Cases!B478="Z"),Accounts!B$9,""))))</f>
        <v>KALOCZKAY JNÉ</v>
      </c>
      <c r="F478" s="5" t="str">
        <f>IF(Cases!C478="Q","0983731042101",IF(OR(Cases!C478="A",Cases!C478="E",Cases!C478="B",Cases!C478="K",Cases!C478="M"),CONCATENATE(IF(B478="EB",Accounts!C$7,""),IF(B478="EL",Accounts!C$8,""),IF(AND(B478="OA",Cases!B478="3"),Accounts!C$8,""),IF(AND(B478="OA",Cases!B478="Z"),Accounts!C$7,"")),CONCATENATE(IF(B478="EB",Accounts!C$9,""),IF(B478="EL",Accounts!C$10,""),IF(AND(B478="OA",Cases!B478="3"),Accounts!C$10,""),IF(AND(B478="OA",Cases!B478="Z"),Accounts!C$9,""))))</f>
        <v>0002G94287100</v>
      </c>
      <c r="G478" t="s">
        <v>17</v>
      </c>
      <c r="H478" s="5" t="str">
        <f t="shared" si="36"/>
        <v>KALOCZKAY JNÉ</v>
      </c>
      <c r="I478" t="s">
        <v>18</v>
      </c>
      <c r="J478" t="str">
        <f t="shared" si="37"/>
        <v>EBNL000000901477</v>
      </c>
      <c r="K478" t="str">
        <f t="shared" si="38"/>
        <v>EBNL000000901477</v>
      </c>
      <c r="L478" s="2" t="s">
        <v>22</v>
      </c>
      <c r="M478" s="2" t="str">
        <f>IF(OR(Cases!C478="A",Cases!C478="C",Cases!C478="G",Cases!C478="J",Cases!C478="O"),"DV","DA")</f>
        <v>DA</v>
      </c>
      <c r="N478" t="s">
        <v>1207</v>
      </c>
      <c r="O478" t="str">
        <f>IF(OR(Cases!C478="A",Cases!C478="B",Cases!C478="C",Cases!C478="E",Cases!C478="F",Cases!C478="I",Cases!C478="J",Cases!C478="K",Cases!C478="L",Cases!C478="Q"),"EUR","HUF")</f>
        <v>EUR</v>
      </c>
      <c r="P478" s="5" t="str">
        <f t="shared" si="39"/>
        <v>1.3</v>
      </c>
      <c r="Q478" t="str">
        <f>IF(Cases!I478="Y","INTC","")</f>
        <v/>
      </c>
      <c r="R478" t="str">
        <f>IF(OR(Cases!C478="K",Cases!C478="L"),IF(M478="DA",Accounts!B$1,CONCATENATE(
IF(B478="EB",Accounts!D$1,""
),IF(B478="EL",Accounts!F$1,""
),IF(AND(B478="OA",Cases!B478="3"),Accounts!F$1,""
),IF(AND(B478="OA",Cases!B478="Z"),Accounts!D$1,""
)
)
),IF(OR(Cases!C478="B",Cases!C478="I",Cases!C478="O",Cases!C478="J",Cases!C478="H"),IF(M478="DA",Accounts!B$4,CONCATENATE(
IF(B478="EB",Accounts!D$4,""
),IF(B478="EL",Accounts!F$4,""
),IF(AND(B478="OA",Cases!B478="3"),Accounts!F$4,""
),IF(AND(B478="OA",Cases!B478="Z"),Accounts!D$4,""
)
)
),IF(OR(Cases!C478="D",Cases!C478="G",Cases!C478="O",Cases!C478="H",Cases!C478="M",AND(Cases!D478="I",Cases!C478="C"),AND(Cases!D478="I",Cases!C478="F")),IF(M478="DA",Accounts!B$3,CONCATENATE(
IF(B478="EB",Accounts!D$3,""
),IF(B478="EL",Accounts!F$3,""
),IF(AND(B478="OA",Cases!B478="3"),Accounts!F$3,""
),IF(AND(B478="OA",Cases!B478="Z"),Accounts!D$3,""
)
)
),IF(M478="DA",Accounts!B$12,CONCATENATE(
IF(B478="EB",Accounts!D$12,""
),IF(B478="EL",Accounts!F$12,""
),IF(AND(B478="OA",Cases!B478="3"),Accounts!F$12,""
),IF(AND(B478="OA",Cases!B478="Z"),Accounts!D$12,""
)
)
)
)
))</f>
        <v>Bank kívüli Kedvezm.</v>
      </c>
      <c r="S478" t="str">
        <f>IF(OR(Cases!C478="K",Cases!C478="L"),IF(M478="DA",Accounts!C$1,CONCATENATE(
   IF(B478="EB",Accounts!E$1,""
   ),IF(B478="EL",Accounts!G$1,""
   ),IF(AND(B478="OA",Cases!B478="3"),Accounts!G$1,""
   ),IF(AND(B478="OA",Cases!B478="Z"),Accounts!E$1,""
   )
  )
 ),IF(OR(Cases!C478="B",Cases!C478="I",Cases!C478="O",Cases!C478="J",Cases!C478="H"),IF(M478="DA",Accounts!C$4,CONCATENATE(
   IF(B478="EB",Accounts!E$4,""
   ),IF(B478="EL",Accounts!G$4,""
   ),IF(AND(B478="OA",Cases!B478="3"),Accounts!G$4,""
   ),IF(AND(B478="OA",Cases!B478="Z"),Accounts!E$4,""
   )
  )
 ),IF(OR(Cases!C478="D",Cases!C478="G",Cases!C478="O",Cases!C478="H",Cases!C478="M",AND(Cases!D478="I",Cases!C478="C"),AND(Cases!D478="I",Cases!C478="F")),IF(M478="DA",Accounts!C$3,CONCATENATE(
   IF(B478="EB",Accounts!E$3,""
   ),IF(B478="EL",Accounts!G$3,""
   ),IF(AND(B478="OA",Cases!B478="3"),Accounts!G$3,""
   ),IF(AND(B478="OA",Cases!B478="Z"),Accounts!E$3,""
   )
  )
 ),IF(M478="DA",Accounts!C$12,CONCATENATE(
   IF(B478="EB",Accounts!E$12,""
   ),IF(B478="EL",Accounts!G$12,""
   ),IF(AND(B478="OA",Cases!B478="3"),Accounts!G$12,""
   ),IF(AND(B478="OA",Cases!B478="Z"),Accounts!E$12,""
   )
  )
 )
)
))</f>
        <v>HU71117490082015982100000000</v>
      </c>
      <c r="T478" t="str">
        <f>IF(Cases!F478="SHA","SLEV",IF(Cases!F478="OUR","DEBT",IF(Cases!F478="BEN","CRED","")))</f>
        <v>SLEV</v>
      </c>
      <c r="U478" s="5" t="str">
        <f>IF(Cases!H478="N","Instrukciók","")</f>
        <v>Instrukciók</v>
      </c>
      <c r="V478" s="5" t="str">
        <f>IF(Cases!E478="I","URGP","")</f>
        <v/>
      </c>
      <c r="W478" t="str">
        <f>Cases!L478</f>
        <v>Közl-33E-Ebank EBNL referencia-KötelezettSzla HUF-FCY-Bankon kívül utalás-Konverziós-KöltsVis Osztott</v>
      </c>
    </row>
    <row r="479" spans="1:23" x14ac:dyDescent="0.3">
      <c r="A479" t="str">
        <f>CONCATENATE(IF(B479="EB",CONCATENATE(IF(Cases!B479&lt;&gt;"7","EBNG","EBNL"),TEXT(Refszámok!$B$1+ROW()-2,"000000000000")),""),IF(B479="EL",CONCATENATE("E",TEXT(Refszámok!$B$2+ROW()-2,"0000000000"),"00001"),""),IF(B479="OA",CONCATENATE("EBNGOA",TEXT(Refszámok!$B$3+ROW()-2,"0000000000")),""))</f>
        <v>EBNL000000901478</v>
      </c>
      <c r="B479" t="str">
        <f>CONCATENATE(IF(Cases!B479="E","EL",""),IF(Cases!B479="B","EB",""),IF(Cases!B479="Q","EB",""),IF(Cases!B479="7","EB",""),IF(Cases!B479="Z","OA",""),IF(Cases!B479="3","OA",""))</f>
        <v>EB</v>
      </c>
      <c r="C479" t="str">
        <f t="shared" si="35"/>
        <v>EBNL000000901478</v>
      </c>
      <c r="D479" t="str">
        <f>IF(Cases!K479="Y","2018-11-10","")</f>
        <v/>
      </c>
      <c r="E479" s="5" t="str">
        <f>IF(Cases!C479="Q","BANKKÁRTYA ELSZ",IF(OR(Cases!C479="A",Cases!C479="E",Cases!C479="B",Cases!C479="K",Cases!C479="M"),CONCATENATE(IF(B479="EB",Accounts!B$7,""),IF(B479="EL",Accounts!B$8,""),IF(AND(B479="OA",Cases!B479="3"),Accounts!B$8,""),IF(AND(B479="OA",Cases!B479="Z"),Accounts!B$7,"")),CONCATENATE(IF(B479="EB",Accounts!B$9,""),IF(B479="EL",Accounts!B$10,""),IF(AND(B479="OA",Cases!B479="3"),Accounts!B$10,""),IF(AND(B479="OA",Cases!B479="Z"),Accounts!B$9,""))))</f>
        <v>KALOCZKAY JNÉ</v>
      </c>
      <c r="F479" s="5" t="str">
        <f>IF(Cases!C479="Q","0983731042101",IF(OR(Cases!C479="A",Cases!C479="E",Cases!C479="B",Cases!C479="K",Cases!C479="M"),CONCATENATE(IF(B479="EB",Accounts!C$7,""),IF(B479="EL",Accounts!C$8,""),IF(AND(B479="OA",Cases!B479="3"),Accounts!C$8,""),IF(AND(B479="OA",Cases!B479="Z"),Accounts!C$7,"")),CONCATENATE(IF(B479="EB",Accounts!C$9,""),IF(B479="EL",Accounts!C$10,""),IF(AND(B479="OA",Cases!B479="3"),Accounts!C$10,""),IF(AND(B479="OA",Cases!B479="Z"),Accounts!C$9,""))))</f>
        <v>0002G94287100</v>
      </c>
      <c r="G479" t="s">
        <v>17</v>
      </c>
      <c r="H479" s="5" t="str">
        <f t="shared" si="36"/>
        <v>KALOCZKAY JNÉ</v>
      </c>
      <c r="I479" t="s">
        <v>18</v>
      </c>
      <c r="J479" t="str">
        <f t="shared" si="37"/>
        <v>EBNL000000901478</v>
      </c>
      <c r="K479" t="str">
        <f t="shared" si="38"/>
        <v>EBNL000000901478</v>
      </c>
      <c r="L479" s="2" t="s">
        <v>22</v>
      </c>
      <c r="M479" s="2" t="str">
        <f>IF(OR(Cases!C479="A",Cases!C479="C",Cases!C479="G",Cases!C479="J",Cases!C479="O"),"DV","DA")</f>
        <v>DA</v>
      </c>
      <c r="N479" t="s">
        <v>1207</v>
      </c>
      <c r="O479" t="str">
        <f>IF(OR(Cases!C479="A",Cases!C479="B",Cases!C479="C",Cases!C479="E",Cases!C479="F",Cases!C479="I",Cases!C479="J",Cases!C479="K",Cases!C479="L",Cases!C479="Q"),"EUR","HUF")</f>
        <v>EUR</v>
      </c>
      <c r="P479" s="5" t="str">
        <f t="shared" si="39"/>
        <v>1.3</v>
      </c>
      <c r="Q479" t="str">
        <f>IF(Cases!I479="Y","INTC","")</f>
        <v/>
      </c>
      <c r="R479" t="str">
        <f>IF(OR(Cases!C479="K",Cases!C479="L"),IF(M479="DA",Accounts!B$1,CONCATENATE(
IF(B479="EB",Accounts!D$1,""
),IF(B479="EL",Accounts!F$1,""
),IF(AND(B479="OA",Cases!B479="3"),Accounts!F$1,""
),IF(AND(B479="OA",Cases!B479="Z"),Accounts!D$1,""
)
)
),IF(OR(Cases!C479="B",Cases!C479="I",Cases!C479="O",Cases!C479="J",Cases!C479="H"),IF(M479="DA",Accounts!B$4,CONCATENATE(
IF(B479="EB",Accounts!D$4,""
),IF(B479="EL",Accounts!F$4,""
),IF(AND(B479="OA",Cases!B479="3"),Accounts!F$4,""
),IF(AND(B479="OA",Cases!B479="Z"),Accounts!D$4,""
)
)
),IF(OR(Cases!C479="D",Cases!C479="G",Cases!C479="O",Cases!C479="H",Cases!C479="M",AND(Cases!D479="I",Cases!C479="C"),AND(Cases!D479="I",Cases!C479="F")),IF(M479="DA",Accounts!B$3,CONCATENATE(
IF(B479="EB",Accounts!D$3,""
),IF(B479="EL",Accounts!F$3,""
),IF(AND(B479="OA",Cases!B479="3"),Accounts!F$3,""
),IF(AND(B479="OA",Cases!B479="Z"),Accounts!D$3,""
)
)
),IF(M479="DA",Accounts!B$12,CONCATENATE(
IF(B479="EB",Accounts!D$12,""
),IF(B479="EL",Accounts!F$12,""
),IF(AND(B479="OA",Cases!B479="3"),Accounts!F$12,""
),IF(AND(B479="OA",Cases!B479="Z"),Accounts!D$12,""
)
)
)
)
))</f>
        <v>Bank kívüli Kedvezm.</v>
      </c>
      <c r="S479" t="str">
        <f>IF(OR(Cases!C479="K",Cases!C479="L"),IF(M479="DA",Accounts!C$1,CONCATENATE(
   IF(B479="EB",Accounts!E$1,""
   ),IF(B479="EL",Accounts!G$1,""
   ),IF(AND(B479="OA",Cases!B479="3"),Accounts!G$1,""
   ),IF(AND(B479="OA",Cases!B479="Z"),Accounts!E$1,""
   )
  )
 ),IF(OR(Cases!C479="B",Cases!C479="I",Cases!C479="O",Cases!C479="J",Cases!C479="H"),IF(M479="DA",Accounts!C$4,CONCATENATE(
   IF(B479="EB",Accounts!E$4,""
   ),IF(B479="EL",Accounts!G$4,""
   ),IF(AND(B479="OA",Cases!B479="3"),Accounts!G$4,""
   ),IF(AND(B479="OA",Cases!B479="Z"),Accounts!E$4,""
   )
  )
 ),IF(OR(Cases!C479="D",Cases!C479="G",Cases!C479="O",Cases!C479="H",Cases!C479="M",AND(Cases!D479="I",Cases!C479="C"),AND(Cases!D479="I",Cases!C479="F")),IF(M479="DA",Accounts!C$3,CONCATENATE(
   IF(B479="EB",Accounts!E$3,""
   ),IF(B479="EL",Accounts!G$3,""
   ),IF(AND(B479="OA",Cases!B479="3"),Accounts!G$3,""
   ),IF(AND(B479="OA",Cases!B479="Z"),Accounts!E$3,""
   )
  )
 ),IF(M479="DA",Accounts!C$12,CONCATENATE(
   IF(B479="EB",Accounts!E$12,""
   ),IF(B479="EL",Accounts!G$12,""
   ),IF(AND(B479="OA",Cases!B479="3"),Accounts!G$12,""
   ),IF(AND(B479="OA",Cases!B479="Z"),Accounts!E$12,""
   )
  )
 )
)
))</f>
        <v>HU71117490082015982100000000</v>
      </c>
      <c r="T479" t="str">
        <f>IF(Cases!F479="SHA","SLEV",IF(Cases!F479="OUR","DEBT",IF(Cases!F479="BEN","CRED","")))</f>
        <v>DEBT</v>
      </c>
      <c r="U479" s="5" t="str">
        <f>IF(Cases!H479="N","Instrukciók","")</f>
        <v>Instrukciók</v>
      </c>
      <c r="V479" s="5" t="str">
        <f>IF(Cases!E479="I","URGP","")</f>
        <v/>
      </c>
      <c r="W479" t="str">
        <f>Cases!L479</f>
        <v>Közl-33F-Ebank EBNL referencia-KötelezettSzla HUF-FCY-Bankon kívül utalás-Konverziós-KöltsVis Indító</v>
      </c>
    </row>
    <row r="480" spans="1:23" x14ac:dyDescent="0.3">
      <c r="A480" t="str">
        <f>CONCATENATE(IF(B480="EB",CONCATENATE(IF(Cases!B480&lt;&gt;"7","EBNG","EBNL"),TEXT(Refszámok!$B$1+ROW()-2,"000000000000")),""),IF(B480="EL",CONCATENATE("E",TEXT(Refszámok!$B$2+ROW()-2,"0000000000"),"00001"),""),IF(B480="OA",CONCATENATE("EBNGOA",TEXT(Refszámok!$B$3+ROW()-2,"0000000000")),""))</f>
        <v>EBNL000000901479</v>
      </c>
      <c r="B480" t="str">
        <f>CONCATENATE(IF(Cases!B480="E","EL",""),IF(Cases!B480="B","EB",""),IF(Cases!B480="Q","EB",""),IF(Cases!B480="7","EB",""),IF(Cases!B480="Z","OA",""),IF(Cases!B480="3","OA",""))</f>
        <v>EB</v>
      </c>
      <c r="C480" t="str">
        <f t="shared" si="35"/>
        <v>EBNL000000901479</v>
      </c>
      <c r="D480" t="str">
        <f>IF(Cases!K480="Y","2018-11-10","")</f>
        <v/>
      </c>
      <c r="E480" s="5" t="str">
        <f>IF(Cases!C480="Q","BANKKÁRTYA ELSZ",IF(OR(Cases!C480="A",Cases!C480="E",Cases!C480="B",Cases!C480="K",Cases!C480="M"),CONCATENATE(IF(B480="EB",Accounts!B$7,""),IF(B480="EL",Accounts!B$8,""),IF(AND(B480="OA",Cases!B480="3"),Accounts!B$8,""),IF(AND(B480="OA",Cases!B480="Z"),Accounts!B$7,"")),CONCATENATE(IF(B480="EB",Accounts!B$9,""),IF(B480="EL",Accounts!B$10,""),IF(AND(B480="OA",Cases!B480="3"),Accounts!B$10,""),IF(AND(B480="OA",Cases!B480="Z"),Accounts!B$9,""))))</f>
        <v>KALOCZKAY JNÉ</v>
      </c>
      <c r="F480" s="5" t="str">
        <f>IF(Cases!C480="Q","0983731042101",IF(OR(Cases!C480="A",Cases!C480="E",Cases!C480="B",Cases!C480="K",Cases!C480="M"),CONCATENATE(IF(B480="EB",Accounts!C$7,""),IF(B480="EL",Accounts!C$8,""),IF(AND(B480="OA",Cases!B480="3"),Accounts!C$8,""),IF(AND(B480="OA",Cases!B480="Z"),Accounts!C$7,"")),CONCATENATE(IF(B480="EB",Accounts!C$9,""),IF(B480="EL",Accounts!C$10,""),IF(AND(B480="OA",Cases!B480="3"),Accounts!C$10,""),IF(AND(B480="OA",Cases!B480="Z"),Accounts!C$9,""))))</f>
        <v>0002G94287100</v>
      </c>
      <c r="G480" t="s">
        <v>17</v>
      </c>
      <c r="H480" s="5" t="str">
        <f t="shared" si="36"/>
        <v>KALOCZKAY JNÉ</v>
      </c>
      <c r="I480" t="s">
        <v>18</v>
      </c>
      <c r="J480" t="str">
        <f t="shared" si="37"/>
        <v>EBNL000000901479</v>
      </c>
      <c r="K480" t="str">
        <f t="shared" si="38"/>
        <v>EBNL000000901479</v>
      </c>
      <c r="L480" s="2" t="s">
        <v>22</v>
      </c>
      <c r="M480" s="2" t="str">
        <f>IF(OR(Cases!C480="A",Cases!C480="C",Cases!C480="G",Cases!C480="J",Cases!C480="O"),"DV","DA")</f>
        <v>DA</v>
      </c>
      <c r="N480" t="s">
        <v>1207</v>
      </c>
      <c r="O480" t="str">
        <f>IF(OR(Cases!C480="A",Cases!C480="B",Cases!C480="C",Cases!C480="E",Cases!C480="F",Cases!C480="I",Cases!C480="J",Cases!C480="K",Cases!C480="L",Cases!C480="Q"),"EUR","HUF")</f>
        <v>EUR</v>
      </c>
      <c r="P480" s="5" t="str">
        <f t="shared" si="39"/>
        <v>1.3</v>
      </c>
      <c r="Q480" t="str">
        <f>IF(Cases!I480="Y","INTC","")</f>
        <v/>
      </c>
      <c r="R480" t="str">
        <f>IF(OR(Cases!C480="K",Cases!C480="L"),IF(M480="DA",Accounts!B$1,CONCATENATE(
IF(B480="EB",Accounts!D$1,""
),IF(B480="EL",Accounts!F$1,""
),IF(AND(B480="OA",Cases!B480="3"),Accounts!F$1,""
),IF(AND(B480="OA",Cases!B480="Z"),Accounts!D$1,""
)
)
),IF(OR(Cases!C480="B",Cases!C480="I",Cases!C480="O",Cases!C480="J",Cases!C480="H"),IF(M480="DA",Accounts!B$4,CONCATENATE(
IF(B480="EB",Accounts!D$4,""
),IF(B480="EL",Accounts!F$4,""
),IF(AND(B480="OA",Cases!B480="3"),Accounts!F$4,""
),IF(AND(B480="OA",Cases!B480="Z"),Accounts!D$4,""
)
)
),IF(OR(Cases!C480="D",Cases!C480="G",Cases!C480="O",Cases!C480="H",Cases!C480="M",AND(Cases!D480="I",Cases!C480="C"),AND(Cases!D480="I",Cases!C480="F")),IF(M480="DA",Accounts!B$3,CONCATENATE(
IF(B480="EB",Accounts!D$3,""
),IF(B480="EL",Accounts!F$3,""
),IF(AND(B480="OA",Cases!B480="3"),Accounts!F$3,""
),IF(AND(B480="OA",Cases!B480="Z"),Accounts!D$3,""
)
)
),IF(M480="DA",Accounts!B$12,CONCATENATE(
IF(B480="EB",Accounts!D$12,""
),IF(B480="EL",Accounts!F$12,""
),IF(AND(B480="OA",Cases!B480="3"),Accounts!F$12,""
),IF(AND(B480="OA",Cases!B480="Z"),Accounts!D$12,""
)
)
)
)
))</f>
        <v>Bank kívüli Kedvezm.</v>
      </c>
      <c r="S480" t="str">
        <f>IF(OR(Cases!C480="K",Cases!C480="L"),IF(M480="DA",Accounts!C$1,CONCATENATE(
   IF(B480="EB",Accounts!E$1,""
   ),IF(B480="EL",Accounts!G$1,""
   ),IF(AND(B480="OA",Cases!B480="3"),Accounts!G$1,""
   ),IF(AND(B480="OA",Cases!B480="Z"),Accounts!E$1,""
   )
  )
 ),IF(OR(Cases!C480="B",Cases!C480="I",Cases!C480="O",Cases!C480="J",Cases!C480="H"),IF(M480="DA",Accounts!C$4,CONCATENATE(
   IF(B480="EB",Accounts!E$4,""
   ),IF(B480="EL",Accounts!G$4,""
   ),IF(AND(B480="OA",Cases!B480="3"),Accounts!G$4,""
   ),IF(AND(B480="OA",Cases!B480="Z"),Accounts!E$4,""
   )
  )
 ),IF(OR(Cases!C480="D",Cases!C480="G",Cases!C480="O",Cases!C480="H",Cases!C480="M",AND(Cases!D480="I",Cases!C480="C"),AND(Cases!D480="I",Cases!C480="F")),IF(M480="DA",Accounts!C$3,CONCATENATE(
   IF(B480="EB",Accounts!E$3,""
   ),IF(B480="EL",Accounts!G$3,""
   ),IF(AND(B480="OA",Cases!B480="3"),Accounts!G$3,""
   ),IF(AND(B480="OA",Cases!B480="Z"),Accounts!E$3,""
   )
  )
 ),IF(M480="DA",Accounts!C$12,CONCATENATE(
   IF(B480="EB",Accounts!E$12,""
   ),IF(B480="EL",Accounts!G$12,""
   ),IF(AND(B480="OA",Cases!B480="3"),Accounts!G$12,""
   ),IF(AND(B480="OA",Cases!B480="Z"),Accounts!E$12,""
   )
  )
 )
)
))</f>
        <v>HU71117490082015982100000000</v>
      </c>
      <c r="T480" t="str">
        <f>IF(Cases!F480="SHA","SLEV",IF(Cases!F480="OUR","DEBT",IF(Cases!F480="BEN","CRED","")))</f>
        <v>CRED</v>
      </c>
      <c r="U480" s="5" t="str">
        <f>IF(Cases!H480="N","Instrukciók","")</f>
        <v>Instrukciók</v>
      </c>
      <c r="V480" s="5" t="str">
        <f>IF(Cases!E480="I","URGP","")</f>
        <v/>
      </c>
      <c r="W480" t="str">
        <f>Cases!L480</f>
        <v>Közl-33G-Ebank EBNL referencia-KötelezettSzla HUF-FCY-Bankon kívül utalás-Konverziós-KöltsVis Kedvezm</v>
      </c>
    </row>
    <row r="481" spans="1:23" x14ac:dyDescent="0.3">
      <c r="A481" t="str">
        <f>CONCATENATE(IF(B481="EB",CONCATENATE(IF(Cases!B481&lt;&gt;"7","EBNG","EBNL"),TEXT(Refszámok!$B$1+ROW()-2,"000000000000")),""),IF(B481="EL",CONCATENATE("E",TEXT(Refszámok!$B$2+ROW()-2,"0000000000"),"00001"),""),IF(B481="OA",CONCATENATE("EBNGOA",TEXT(Refszámok!$B$3+ROW()-2,"0000000000")),""))</f>
        <v>EBNL000000901480</v>
      </c>
      <c r="B481" t="str">
        <f>CONCATENATE(IF(Cases!B481="E","EL",""),IF(Cases!B481="B","EB",""),IF(Cases!B481="Q","EB",""),IF(Cases!B481="7","EB",""),IF(Cases!B481="Z","OA",""),IF(Cases!B481="3","OA",""))</f>
        <v>EB</v>
      </c>
      <c r="C481" t="str">
        <f t="shared" si="35"/>
        <v>EBNL000000901480</v>
      </c>
      <c r="D481" t="str">
        <f>IF(Cases!K481="Y","2018-11-10","")</f>
        <v/>
      </c>
      <c r="E481" s="5" t="str">
        <f>IF(Cases!C481="Q","BANKKÁRTYA ELSZ",IF(OR(Cases!C481="A",Cases!C481="E",Cases!C481="B",Cases!C481="K",Cases!C481="M"),CONCATENATE(IF(B481="EB",Accounts!B$7,""),IF(B481="EL",Accounts!B$8,""),IF(AND(B481="OA",Cases!B481="3"),Accounts!B$8,""),IF(AND(B481="OA",Cases!B481="Z"),Accounts!B$7,"")),CONCATENATE(IF(B481="EB",Accounts!B$9,""),IF(B481="EL",Accounts!B$10,""),IF(AND(B481="OA",Cases!B481="3"),Accounts!B$10,""),IF(AND(B481="OA",Cases!B481="Z"),Accounts!B$9,""))))</f>
        <v>KALOCZKAY JNÉ EUR</v>
      </c>
      <c r="F481" s="5" t="str">
        <f>IF(Cases!C481="Q","0983731042101",IF(OR(Cases!C481="A",Cases!C481="E",Cases!C481="B",Cases!C481="K",Cases!C481="M"),CONCATENATE(IF(B481="EB",Accounts!C$7,""),IF(B481="EL",Accounts!C$8,""),IF(AND(B481="OA",Cases!B481="3"),Accounts!C$8,""),IF(AND(B481="OA",Cases!B481="Z"),Accounts!C$7,"")),CONCATENATE(IF(B481="EB",Accounts!C$9,""),IF(B481="EL",Accounts!C$10,""),IF(AND(B481="OA",Cases!B481="3"),Accounts!C$10,""),IF(AND(B481="OA",Cases!B481="Z"),Accounts!C$9,""))))</f>
        <v>0002G94287102</v>
      </c>
      <c r="G481" t="s">
        <v>17</v>
      </c>
      <c r="H481" s="5" t="str">
        <f t="shared" si="36"/>
        <v>KALOCZKAY JNÉ EUR</v>
      </c>
      <c r="I481" t="s">
        <v>18</v>
      </c>
      <c r="J481" t="str">
        <f t="shared" si="37"/>
        <v>EBNL000000901480</v>
      </c>
      <c r="K481" t="str">
        <f t="shared" si="38"/>
        <v>EBNL000000901480</v>
      </c>
      <c r="L481" s="2" t="s">
        <v>22</v>
      </c>
      <c r="M481" s="2" t="str">
        <f>IF(OR(Cases!C481="A",Cases!C481="C",Cases!C481="G",Cases!C481="J",Cases!C481="O"),"DV","DA")</f>
        <v>DA</v>
      </c>
      <c r="N481" t="s">
        <v>1207</v>
      </c>
      <c r="O481" t="str">
        <f>IF(OR(Cases!C481="A",Cases!C481="B",Cases!C481="C",Cases!C481="E",Cases!C481="F",Cases!C481="I",Cases!C481="J",Cases!C481="K",Cases!C481="L",Cases!C481="Q"),"EUR","HUF")</f>
        <v>EUR</v>
      </c>
      <c r="P481" s="5" t="str">
        <f t="shared" si="39"/>
        <v>1.3</v>
      </c>
      <c r="Q481" t="str">
        <f>IF(Cases!I481="Y","INTC","")</f>
        <v/>
      </c>
      <c r="R481" t="str">
        <f>IF(OR(Cases!C481="K",Cases!C481="L"),IF(M481="DA",Accounts!B$1,CONCATENATE(
IF(B481="EB",Accounts!D$1,""
),IF(B481="EL",Accounts!F$1,""
),IF(AND(B481="OA",Cases!B481="3"),Accounts!F$1,""
),IF(AND(B481="OA",Cases!B481="Z"),Accounts!D$1,""
)
)
),IF(OR(Cases!C481="B",Cases!C481="I",Cases!C481="O",Cases!C481="J",Cases!C481="H"),IF(M481="DA",Accounts!B$4,CONCATENATE(
IF(B481="EB",Accounts!D$4,""
),IF(B481="EL",Accounts!F$4,""
),IF(AND(B481="OA",Cases!B481="3"),Accounts!F$4,""
),IF(AND(B481="OA",Cases!B481="Z"),Accounts!D$4,""
)
)
),IF(OR(Cases!C481="D",Cases!C481="G",Cases!C481="O",Cases!C481="H",Cases!C481="M",AND(Cases!D481="I",Cases!C481="C"),AND(Cases!D481="I",Cases!C481="F")),IF(M481="DA",Accounts!B$3,CONCATENATE(
IF(B481="EB",Accounts!D$3,""
),IF(B481="EL",Accounts!F$3,""
),IF(AND(B481="OA",Cases!B481="3"),Accounts!F$3,""
),IF(AND(B481="OA",Cases!B481="Z"),Accounts!D$3,""
)
)
),IF(M481="DA",Accounts!B$12,CONCATENATE(
IF(B481="EB",Accounts!D$12,""
),IF(B481="EL",Accounts!F$12,""
),IF(AND(B481="OA",Cases!B481="3"),Accounts!F$12,""
),IF(AND(B481="OA",Cases!B481="Z"),Accounts!D$12,""
)
)
)
)
))</f>
        <v>Bank kívüli Kedvezm.</v>
      </c>
      <c r="S481" t="str">
        <f>IF(OR(Cases!C481="K",Cases!C481="L"),IF(M481="DA",Accounts!C$1,CONCATENATE(
   IF(B481="EB",Accounts!E$1,""
   ),IF(B481="EL",Accounts!G$1,""
   ),IF(AND(B481="OA",Cases!B481="3"),Accounts!G$1,""
   ),IF(AND(B481="OA",Cases!B481="Z"),Accounts!E$1,""
   )
  )
 ),IF(OR(Cases!C481="B",Cases!C481="I",Cases!C481="O",Cases!C481="J",Cases!C481="H"),IF(M481="DA",Accounts!C$4,CONCATENATE(
   IF(B481="EB",Accounts!E$4,""
   ),IF(B481="EL",Accounts!G$4,""
   ),IF(AND(B481="OA",Cases!B481="3"),Accounts!G$4,""
   ),IF(AND(B481="OA",Cases!B481="Z"),Accounts!E$4,""
   )
  )
 ),IF(OR(Cases!C481="D",Cases!C481="G",Cases!C481="O",Cases!C481="H",Cases!C481="M",AND(Cases!D481="I",Cases!C481="C"),AND(Cases!D481="I",Cases!C481="F")),IF(M481="DA",Accounts!C$3,CONCATENATE(
   IF(B481="EB",Accounts!E$3,""
   ),IF(B481="EL",Accounts!G$3,""
   ),IF(AND(B481="OA",Cases!B481="3"),Accounts!G$3,""
   ),IF(AND(B481="OA",Cases!B481="Z"),Accounts!E$3,""
   )
  )
 ),IF(M481="DA",Accounts!C$12,CONCATENATE(
   IF(B481="EB",Accounts!E$12,""
   ),IF(B481="EL",Accounts!G$12,""
   ),IF(AND(B481="OA",Cases!B481="3"),Accounts!G$12,""
   ),IF(AND(B481="OA",Cases!B481="Z"),Accounts!E$12,""
   )
  )
 )
)
))</f>
        <v>HU71117490082015982100000000</v>
      </c>
      <c r="T481" t="str">
        <f>IF(Cases!F481="SHA","SLEV",IF(Cases!F481="OUR","DEBT",IF(Cases!F481="BEN","CRED","")))</f>
        <v>SLEV</v>
      </c>
      <c r="U481" s="5" t="str">
        <f>IF(Cases!H481="N","Instrukciók","")</f>
        <v>Instrukciók</v>
      </c>
      <c r="V481" s="5" t="str">
        <f>IF(Cases!E481="I","URGP","")</f>
        <v/>
      </c>
      <c r="W481" t="str">
        <f>Cases!L481</f>
        <v>Közl-36N-Ebank EBNL referencia-KötelezettSzla FCY-FCY Bankon kívül utalás-Konverziós-KöltsVis Osztott</v>
      </c>
    </row>
    <row r="482" spans="1:23" x14ac:dyDescent="0.3">
      <c r="A482" t="str">
        <f>CONCATENATE(IF(B482="EB",CONCATENATE(IF(Cases!B482&lt;&gt;"7","EBNG","EBNL"),TEXT(Refszámok!$B$1+ROW()-2,"000000000000")),""),IF(B482="EL",CONCATENATE("E",TEXT(Refszámok!$B$2+ROW()-2,"0000000000"),"00001"),""),IF(B482="OA",CONCATENATE("EBNGOA",TEXT(Refszámok!$B$3+ROW()-2,"0000000000")),""))</f>
        <v>EBNL000000901481</v>
      </c>
      <c r="B482" t="str">
        <f>CONCATENATE(IF(Cases!B482="E","EL",""),IF(Cases!B482="B","EB",""),IF(Cases!B482="Q","EB",""),IF(Cases!B482="7","EB",""),IF(Cases!B482="Z","OA",""),IF(Cases!B482="3","OA",""))</f>
        <v>EB</v>
      </c>
      <c r="C482" t="str">
        <f t="shared" si="35"/>
        <v>EBNL000000901481</v>
      </c>
      <c r="D482" t="str">
        <f>IF(Cases!K482="Y","2018-11-10","")</f>
        <v/>
      </c>
      <c r="E482" s="5" t="str">
        <f>IF(Cases!C482="Q","BANKKÁRTYA ELSZ",IF(OR(Cases!C482="A",Cases!C482="E",Cases!C482="B",Cases!C482="K",Cases!C482="M"),CONCATENATE(IF(B482="EB",Accounts!B$7,""),IF(B482="EL",Accounts!B$8,""),IF(AND(B482="OA",Cases!B482="3"),Accounts!B$8,""),IF(AND(B482="OA",Cases!B482="Z"),Accounts!B$7,"")),CONCATENATE(IF(B482="EB",Accounts!B$9,""),IF(B482="EL",Accounts!B$10,""),IF(AND(B482="OA",Cases!B482="3"),Accounts!B$10,""),IF(AND(B482="OA",Cases!B482="Z"),Accounts!B$9,""))))</f>
        <v>KALOCZKAY JNÉ EUR</v>
      </c>
      <c r="F482" s="5" t="str">
        <f>IF(Cases!C482="Q","0983731042101",IF(OR(Cases!C482="A",Cases!C482="E",Cases!C482="B",Cases!C482="K",Cases!C482="M"),CONCATENATE(IF(B482="EB",Accounts!C$7,""),IF(B482="EL",Accounts!C$8,""),IF(AND(B482="OA",Cases!B482="3"),Accounts!C$8,""),IF(AND(B482="OA",Cases!B482="Z"),Accounts!C$7,"")),CONCATENATE(IF(B482="EB",Accounts!C$9,""),IF(B482="EL",Accounts!C$10,""),IF(AND(B482="OA",Cases!B482="3"),Accounts!C$10,""),IF(AND(B482="OA",Cases!B482="Z"),Accounts!C$9,""))))</f>
        <v>0002G94287102</v>
      </c>
      <c r="G482" t="s">
        <v>17</v>
      </c>
      <c r="H482" s="5" t="str">
        <f t="shared" si="36"/>
        <v>KALOCZKAY JNÉ EUR</v>
      </c>
      <c r="I482" t="s">
        <v>18</v>
      </c>
      <c r="J482" t="str">
        <f t="shared" si="37"/>
        <v>EBNL000000901481</v>
      </c>
      <c r="K482" t="str">
        <f t="shared" si="38"/>
        <v>EBNL000000901481</v>
      </c>
      <c r="L482" s="2" t="s">
        <v>22</v>
      </c>
      <c r="M482" s="2" t="str">
        <f>IF(OR(Cases!C482="A",Cases!C482="C",Cases!C482="G",Cases!C482="J",Cases!C482="O"),"DV","DA")</f>
        <v>DA</v>
      </c>
      <c r="N482" t="s">
        <v>1207</v>
      </c>
      <c r="O482" t="str">
        <f>IF(OR(Cases!C482="A",Cases!C482="B",Cases!C482="C",Cases!C482="E",Cases!C482="F",Cases!C482="I",Cases!C482="J",Cases!C482="K",Cases!C482="L",Cases!C482="Q"),"EUR","HUF")</f>
        <v>EUR</v>
      </c>
      <c r="P482" s="5" t="str">
        <f t="shared" si="39"/>
        <v>1.3</v>
      </c>
      <c r="Q482" t="str">
        <f>IF(Cases!I482="Y","INTC","")</f>
        <v/>
      </c>
      <c r="R482" t="str">
        <f>IF(OR(Cases!C482="K",Cases!C482="L"),IF(M482="DA",Accounts!B$1,CONCATENATE(
IF(B482="EB",Accounts!D$1,""
),IF(B482="EL",Accounts!F$1,""
),IF(AND(B482="OA",Cases!B482="3"),Accounts!F$1,""
),IF(AND(B482="OA",Cases!B482="Z"),Accounts!D$1,""
)
)
),IF(OR(Cases!C482="B",Cases!C482="I",Cases!C482="O",Cases!C482="J",Cases!C482="H"),IF(M482="DA",Accounts!B$4,CONCATENATE(
IF(B482="EB",Accounts!D$4,""
),IF(B482="EL",Accounts!F$4,""
),IF(AND(B482="OA",Cases!B482="3"),Accounts!F$4,""
),IF(AND(B482="OA",Cases!B482="Z"),Accounts!D$4,""
)
)
),IF(OR(Cases!C482="D",Cases!C482="G",Cases!C482="O",Cases!C482="H",Cases!C482="M",AND(Cases!D482="I",Cases!C482="C"),AND(Cases!D482="I",Cases!C482="F")),IF(M482="DA",Accounts!B$3,CONCATENATE(
IF(B482="EB",Accounts!D$3,""
),IF(B482="EL",Accounts!F$3,""
),IF(AND(B482="OA",Cases!B482="3"),Accounts!F$3,""
),IF(AND(B482="OA",Cases!B482="Z"),Accounts!D$3,""
)
)
),IF(M482="DA",Accounts!B$12,CONCATENATE(
IF(B482="EB",Accounts!D$12,""
),IF(B482="EL",Accounts!F$12,""
),IF(AND(B482="OA",Cases!B482="3"),Accounts!F$12,""
),IF(AND(B482="OA",Cases!B482="Z"),Accounts!D$12,""
)
)
)
)
))</f>
        <v>Bank kívüli Kedvezm.</v>
      </c>
      <c r="S482" t="str">
        <f>IF(OR(Cases!C482="K",Cases!C482="L"),IF(M482="DA",Accounts!C$1,CONCATENATE(
   IF(B482="EB",Accounts!E$1,""
   ),IF(B482="EL",Accounts!G$1,""
   ),IF(AND(B482="OA",Cases!B482="3"),Accounts!G$1,""
   ),IF(AND(B482="OA",Cases!B482="Z"),Accounts!E$1,""
   )
  )
 ),IF(OR(Cases!C482="B",Cases!C482="I",Cases!C482="O",Cases!C482="J",Cases!C482="H"),IF(M482="DA",Accounts!C$4,CONCATENATE(
   IF(B482="EB",Accounts!E$4,""
   ),IF(B482="EL",Accounts!G$4,""
   ),IF(AND(B482="OA",Cases!B482="3"),Accounts!G$4,""
   ),IF(AND(B482="OA",Cases!B482="Z"),Accounts!E$4,""
   )
  )
 ),IF(OR(Cases!C482="D",Cases!C482="G",Cases!C482="O",Cases!C482="H",Cases!C482="M",AND(Cases!D482="I",Cases!C482="C"),AND(Cases!D482="I",Cases!C482="F")),IF(M482="DA",Accounts!C$3,CONCATENATE(
   IF(B482="EB",Accounts!E$3,""
   ),IF(B482="EL",Accounts!G$3,""
   ),IF(AND(B482="OA",Cases!B482="3"),Accounts!G$3,""
   ),IF(AND(B482="OA",Cases!B482="Z"),Accounts!E$3,""
   )
  )
 ),IF(M482="DA",Accounts!C$12,CONCATENATE(
   IF(B482="EB",Accounts!E$12,""
   ),IF(B482="EL",Accounts!G$12,""
   ),IF(AND(B482="OA",Cases!B482="3"),Accounts!G$12,""
   ),IF(AND(B482="OA",Cases!B482="Z"),Accounts!E$12,""
   )
  )
 )
)
))</f>
        <v>HU71117490082015982100000000</v>
      </c>
      <c r="T482" t="str">
        <f>IF(Cases!F482="SHA","SLEV",IF(Cases!F482="OUR","DEBT",IF(Cases!F482="BEN","CRED","")))</f>
        <v>DEBT</v>
      </c>
      <c r="U482" s="5" t="str">
        <f>IF(Cases!H482="N","Instrukciók","")</f>
        <v>Instrukciók</v>
      </c>
      <c r="V482" s="5" t="str">
        <f>IF(Cases!E482="I","URGP","")</f>
        <v/>
      </c>
      <c r="W482" t="str">
        <f>Cases!L482</f>
        <v>Közl-36O-Ebank EBNL referencia-KötelezettSzla FCY-FCY Bankon kívül utalás-Konverziós-KöltsVis Indító</v>
      </c>
    </row>
    <row r="483" spans="1:23" x14ac:dyDescent="0.3">
      <c r="A483" t="str">
        <f>CONCATENATE(IF(B483="EB",CONCATENATE(IF(Cases!B483&lt;&gt;"7","EBNG","EBNL"),TEXT(Refszámok!$B$1+ROW()-2,"000000000000")),""),IF(B483="EL",CONCATENATE("E",TEXT(Refszámok!$B$2+ROW()-2,"0000000000"),"00001"),""),IF(B483="OA",CONCATENATE("EBNGOA",TEXT(Refszámok!$B$3+ROW()-2,"0000000000")),""))</f>
        <v>EBNL000000901482</v>
      </c>
      <c r="B483" t="str">
        <f>CONCATENATE(IF(Cases!B483="E","EL",""),IF(Cases!B483="B","EB",""),IF(Cases!B483="Q","EB",""),IF(Cases!B483="7","EB",""),IF(Cases!B483="Z","OA",""),IF(Cases!B483="3","OA",""))</f>
        <v>EB</v>
      </c>
      <c r="C483" t="str">
        <f t="shared" si="35"/>
        <v>EBNL000000901482</v>
      </c>
      <c r="D483" t="str">
        <f>IF(Cases!K483="Y","2018-11-10","")</f>
        <v/>
      </c>
      <c r="E483" s="5" t="str">
        <f>IF(Cases!C483="Q","BANKKÁRTYA ELSZ",IF(OR(Cases!C483="A",Cases!C483="E",Cases!C483="B",Cases!C483="K",Cases!C483="M"),CONCATENATE(IF(B483="EB",Accounts!B$7,""),IF(B483="EL",Accounts!B$8,""),IF(AND(B483="OA",Cases!B483="3"),Accounts!B$8,""),IF(AND(B483="OA",Cases!B483="Z"),Accounts!B$7,"")),CONCATENATE(IF(B483="EB",Accounts!B$9,""),IF(B483="EL",Accounts!B$10,""),IF(AND(B483="OA",Cases!B483="3"),Accounts!B$10,""),IF(AND(B483="OA",Cases!B483="Z"),Accounts!B$9,""))))</f>
        <v>KALOCZKAY JNÉ EUR</v>
      </c>
      <c r="F483" s="5" t="str">
        <f>IF(Cases!C483="Q","0983731042101",IF(OR(Cases!C483="A",Cases!C483="E",Cases!C483="B",Cases!C483="K",Cases!C483="M"),CONCATENATE(IF(B483="EB",Accounts!C$7,""),IF(B483="EL",Accounts!C$8,""),IF(AND(B483="OA",Cases!B483="3"),Accounts!C$8,""),IF(AND(B483="OA",Cases!B483="Z"),Accounts!C$7,"")),CONCATENATE(IF(B483="EB",Accounts!C$9,""),IF(B483="EL",Accounts!C$10,""),IF(AND(B483="OA",Cases!B483="3"),Accounts!C$10,""),IF(AND(B483="OA",Cases!B483="Z"),Accounts!C$9,""))))</f>
        <v>0002G94287102</v>
      </c>
      <c r="G483" t="s">
        <v>17</v>
      </c>
      <c r="H483" s="5" t="str">
        <f t="shared" si="36"/>
        <v>KALOCZKAY JNÉ EUR</v>
      </c>
      <c r="I483" t="s">
        <v>18</v>
      </c>
      <c r="J483" t="str">
        <f t="shared" si="37"/>
        <v>EBNL000000901482</v>
      </c>
      <c r="K483" t="str">
        <f t="shared" si="38"/>
        <v>EBNL000000901482</v>
      </c>
      <c r="L483" s="2" t="s">
        <v>22</v>
      </c>
      <c r="M483" s="2" t="str">
        <f>IF(OR(Cases!C483="A",Cases!C483="C",Cases!C483="G",Cases!C483="J",Cases!C483="O"),"DV","DA")</f>
        <v>DA</v>
      </c>
      <c r="N483" t="s">
        <v>1207</v>
      </c>
      <c r="O483" t="str">
        <f>IF(OR(Cases!C483="A",Cases!C483="B",Cases!C483="C",Cases!C483="E",Cases!C483="F",Cases!C483="I",Cases!C483="J",Cases!C483="K",Cases!C483="L",Cases!C483="Q"),"EUR","HUF")</f>
        <v>EUR</v>
      </c>
      <c r="P483" s="5" t="str">
        <f t="shared" si="39"/>
        <v>1.3</v>
      </c>
      <c r="Q483" t="str">
        <f>IF(Cases!I483="Y","INTC","")</f>
        <v/>
      </c>
      <c r="R483" t="str">
        <f>IF(OR(Cases!C483="K",Cases!C483="L"),IF(M483="DA",Accounts!B$1,CONCATENATE(
IF(B483="EB",Accounts!D$1,""
),IF(B483="EL",Accounts!F$1,""
),IF(AND(B483="OA",Cases!B483="3"),Accounts!F$1,""
),IF(AND(B483="OA",Cases!B483="Z"),Accounts!D$1,""
)
)
),IF(OR(Cases!C483="B",Cases!C483="I",Cases!C483="O",Cases!C483="J",Cases!C483="H"),IF(M483="DA",Accounts!B$4,CONCATENATE(
IF(B483="EB",Accounts!D$4,""
),IF(B483="EL",Accounts!F$4,""
),IF(AND(B483="OA",Cases!B483="3"),Accounts!F$4,""
),IF(AND(B483="OA",Cases!B483="Z"),Accounts!D$4,""
)
)
),IF(OR(Cases!C483="D",Cases!C483="G",Cases!C483="O",Cases!C483="H",Cases!C483="M",AND(Cases!D483="I",Cases!C483="C"),AND(Cases!D483="I",Cases!C483="F")),IF(M483="DA",Accounts!B$3,CONCATENATE(
IF(B483="EB",Accounts!D$3,""
),IF(B483="EL",Accounts!F$3,""
),IF(AND(B483="OA",Cases!B483="3"),Accounts!F$3,""
),IF(AND(B483="OA",Cases!B483="Z"),Accounts!D$3,""
)
)
),IF(M483="DA",Accounts!B$12,CONCATENATE(
IF(B483="EB",Accounts!D$12,""
),IF(B483="EL",Accounts!F$12,""
),IF(AND(B483="OA",Cases!B483="3"),Accounts!F$12,""
),IF(AND(B483="OA",Cases!B483="Z"),Accounts!D$12,""
)
)
)
)
))</f>
        <v>Bank kívüli Kedvezm.</v>
      </c>
      <c r="S483" t="str">
        <f>IF(OR(Cases!C483="K",Cases!C483="L"),IF(M483="DA",Accounts!C$1,CONCATENATE(
   IF(B483="EB",Accounts!E$1,""
   ),IF(B483="EL",Accounts!G$1,""
   ),IF(AND(B483="OA",Cases!B483="3"),Accounts!G$1,""
   ),IF(AND(B483="OA",Cases!B483="Z"),Accounts!E$1,""
   )
  )
 ),IF(OR(Cases!C483="B",Cases!C483="I",Cases!C483="O",Cases!C483="J",Cases!C483="H"),IF(M483="DA",Accounts!C$4,CONCATENATE(
   IF(B483="EB",Accounts!E$4,""
   ),IF(B483="EL",Accounts!G$4,""
   ),IF(AND(B483="OA",Cases!B483="3"),Accounts!G$4,""
   ),IF(AND(B483="OA",Cases!B483="Z"),Accounts!E$4,""
   )
  )
 ),IF(OR(Cases!C483="D",Cases!C483="G",Cases!C483="O",Cases!C483="H",Cases!C483="M",AND(Cases!D483="I",Cases!C483="C"),AND(Cases!D483="I",Cases!C483="F")),IF(M483="DA",Accounts!C$3,CONCATENATE(
   IF(B483="EB",Accounts!E$3,""
   ),IF(B483="EL",Accounts!G$3,""
   ),IF(AND(B483="OA",Cases!B483="3"),Accounts!G$3,""
   ),IF(AND(B483="OA",Cases!B483="Z"),Accounts!E$3,""
   )
  )
 ),IF(M483="DA",Accounts!C$12,CONCATENATE(
   IF(B483="EB",Accounts!E$12,""
   ),IF(B483="EL",Accounts!G$12,""
   ),IF(AND(B483="OA",Cases!B483="3"),Accounts!G$12,""
   ),IF(AND(B483="OA",Cases!B483="Z"),Accounts!E$12,""
   )
  )
 )
)
))</f>
        <v>HU71117490082015982100000000</v>
      </c>
      <c r="T483" t="str">
        <f>IF(Cases!F483="SHA","SLEV",IF(Cases!F483="OUR","DEBT",IF(Cases!F483="BEN","CRED","")))</f>
        <v>CRED</v>
      </c>
      <c r="U483" s="5" t="str">
        <f>IF(Cases!H483="N","Instrukciók","")</f>
        <v>Instrukciók</v>
      </c>
      <c r="V483" s="5" t="str">
        <f>IF(Cases!E483="I","URGP","")</f>
        <v/>
      </c>
      <c r="W483" t="str">
        <f>Cases!L483</f>
        <v>Közl-36P-Ebank EBNL referencia-KötelezettSzla FCY-FCY Bankon kívül utalás-Konverziós-KöltsVis Kedvezm</v>
      </c>
    </row>
    <row r="484" spans="1:23" x14ac:dyDescent="0.3">
      <c r="A484" t="str">
        <f>CONCATENATE(IF(B484="EB",CONCATENATE(IF(Cases!B484&lt;&gt;"7","EBNG","EBNL"),TEXT(Refszámok!$B$1+ROW()-2,"000000000000")),""),IF(B484="EL",CONCATENATE("E",TEXT(Refszámok!$B$2+ROW()-2,"0000000000"),"00001"),""),IF(B484="OA",CONCATENATE("EBNGOA",TEXT(Refszámok!$B$3+ROW()-2,"0000000000")),""))</f>
        <v>EBNL000000901483</v>
      </c>
      <c r="B484" t="str">
        <f>CONCATENATE(IF(Cases!B484="E","EL",""),IF(Cases!B484="B","EB",""),IF(Cases!B484="Q","EB",""),IF(Cases!B484="7","EB",""),IF(Cases!B484="Z","OA",""),IF(Cases!B484="3","OA",""))</f>
        <v>EB</v>
      </c>
      <c r="C484" t="str">
        <f t="shared" si="35"/>
        <v>EBNL000000901483</v>
      </c>
      <c r="D484" t="str">
        <f>IF(Cases!K484="Y","2018-11-10","")</f>
        <v/>
      </c>
      <c r="E484" s="5" t="str">
        <f>IF(Cases!C484="Q","BANKKÁRTYA ELSZ",IF(OR(Cases!C484="A",Cases!C484="E",Cases!C484="B",Cases!C484="K",Cases!C484="M"),CONCATENATE(IF(B484="EB",Accounts!B$7,""),IF(B484="EL",Accounts!B$8,""),IF(AND(B484="OA",Cases!B484="3"),Accounts!B$8,""),IF(AND(B484="OA",Cases!B484="Z"),Accounts!B$7,"")),CONCATENATE(IF(B484="EB",Accounts!B$9,""),IF(B484="EL",Accounts!B$10,""),IF(AND(B484="OA",Cases!B484="3"),Accounts!B$10,""),IF(AND(B484="OA",Cases!B484="Z"),Accounts!B$9,""))))</f>
        <v>KALOCZKAY JNÉ EUR</v>
      </c>
      <c r="F484" s="5" t="str">
        <f>IF(Cases!C484="Q","0983731042101",IF(OR(Cases!C484="A",Cases!C484="E",Cases!C484="B",Cases!C484="K",Cases!C484="M"),CONCATENATE(IF(B484="EB",Accounts!C$7,""),IF(B484="EL",Accounts!C$8,""),IF(AND(B484="OA",Cases!B484="3"),Accounts!C$8,""),IF(AND(B484="OA",Cases!B484="Z"),Accounts!C$7,"")),CONCATENATE(IF(B484="EB",Accounts!C$9,""),IF(B484="EL",Accounts!C$10,""),IF(AND(B484="OA",Cases!B484="3"),Accounts!C$10,""),IF(AND(B484="OA",Cases!B484="Z"),Accounts!C$9,""))))</f>
        <v>0002G94287102</v>
      </c>
      <c r="G484" t="s">
        <v>17</v>
      </c>
      <c r="H484" s="5" t="str">
        <f t="shared" si="36"/>
        <v>KALOCZKAY JNÉ EUR</v>
      </c>
      <c r="I484" t="s">
        <v>18</v>
      </c>
      <c r="J484" t="str">
        <f t="shared" si="37"/>
        <v>EBNL000000901483</v>
      </c>
      <c r="K484" t="str">
        <f t="shared" si="38"/>
        <v>EBNL000000901483</v>
      </c>
      <c r="L484" s="2" t="s">
        <v>22</v>
      </c>
      <c r="M484" s="2" t="str">
        <f>IF(OR(Cases!C484="A",Cases!C484="C",Cases!C484="G",Cases!C484="J",Cases!C484="O"),"DV","DA")</f>
        <v>DA</v>
      </c>
      <c r="N484" t="s">
        <v>1207</v>
      </c>
      <c r="O484" t="str">
        <f>IF(OR(Cases!C484="A",Cases!C484="B",Cases!C484="C",Cases!C484="E",Cases!C484="F",Cases!C484="I",Cases!C484="J",Cases!C484="K",Cases!C484="L",Cases!C484="Q"),"EUR","HUF")</f>
        <v>EUR</v>
      </c>
      <c r="P484" s="5" t="str">
        <f t="shared" si="39"/>
        <v>1.3</v>
      </c>
      <c r="Q484" t="str">
        <f>IF(Cases!I484="Y","INTC","")</f>
        <v/>
      </c>
      <c r="R484" t="str">
        <f>IF(OR(Cases!C484="K",Cases!C484="L"),IF(M484="DA",Accounts!B$1,CONCATENATE(
IF(B484="EB",Accounts!D$1,""
),IF(B484="EL",Accounts!F$1,""
),IF(AND(B484="OA",Cases!B484="3"),Accounts!F$1,""
),IF(AND(B484="OA",Cases!B484="Z"),Accounts!D$1,""
)
)
),IF(OR(Cases!C484="B",Cases!C484="I",Cases!C484="O",Cases!C484="J",Cases!C484="H"),IF(M484="DA",Accounts!B$4,CONCATENATE(
IF(B484="EB",Accounts!D$4,""
),IF(B484="EL",Accounts!F$4,""
),IF(AND(B484="OA",Cases!B484="3"),Accounts!F$4,""
),IF(AND(B484="OA",Cases!B484="Z"),Accounts!D$4,""
)
)
),IF(OR(Cases!C484="D",Cases!C484="G",Cases!C484="O",Cases!C484="H",Cases!C484="M",AND(Cases!D484="I",Cases!C484="C"),AND(Cases!D484="I",Cases!C484="F")),IF(M484="DA",Accounts!B$3,CONCATENATE(
IF(B484="EB",Accounts!D$3,""
),IF(B484="EL",Accounts!F$3,""
),IF(AND(B484="OA",Cases!B484="3"),Accounts!F$3,""
),IF(AND(B484="OA",Cases!B484="Z"),Accounts!D$3,""
)
)
),IF(M484="DA",Accounts!B$12,CONCATENATE(
IF(B484="EB",Accounts!D$12,""
),IF(B484="EL",Accounts!F$12,""
),IF(AND(B484="OA",Cases!B484="3"),Accounts!F$12,""
),IF(AND(B484="OA",Cases!B484="Z"),Accounts!D$12,""
)
)
)
)
))</f>
        <v>Bank kívüli Kedvezm.</v>
      </c>
      <c r="S484" t="str">
        <f>IF(OR(Cases!C484="K",Cases!C484="L"),IF(M484="DA",Accounts!C$1,CONCATENATE(
   IF(B484="EB",Accounts!E$1,""
   ),IF(B484="EL",Accounts!G$1,""
   ),IF(AND(B484="OA",Cases!B484="3"),Accounts!G$1,""
   ),IF(AND(B484="OA",Cases!B484="Z"),Accounts!E$1,""
   )
  )
 ),IF(OR(Cases!C484="B",Cases!C484="I",Cases!C484="O",Cases!C484="J",Cases!C484="H"),IF(M484="DA",Accounts!C$4,CONCATENATE(
   IF(B484="EB",Accounts!E$4,""
   ),IF(B484="EL",Accounts!G$4,""
   ),IF(AND(B484="OA",Cases!B484="3"),Accounts!G$4,""
   ),IF(AND(B484="OA",Cases!B484="Z"),Accounts!E$4,""
   )
  )
 ),IF(OR(Cases!C484="D",Cases!C484="G",Cases!C484="O",Cases!C484="H",Cases!C484="M",AND(Cases!D484="I",Cases!C484="C"),AND(Cases!D484="I",Cases!C484="F")),IF(M484="DA",Accounts!C$3,CONCATENATE(
   IF(B484="EB",Accounts!E$3,""
   ),IF(B484="EL",Accounts!G$3,""
   ),IF(AND(B484="OA",Cases!B484="3"),Accounts!G$3,""
   ),IF(AND(B484="OA",Cases!B484="Z"),Accounts!E$3,""
   )
  )
 ),IF(M484="DA",Accounts!C$12,CONCATENATE(
   IF(B484="EB",Accounts!E$12,""
   ),IF(B484="EL",Accounts!G$12,""
   ),IF(AND(B484="OA",Cases!B484="3"),Accounts!G$12,""
   ),IF(AND(B484="OA",Cases!B484="Z"),Accounts!E$12,""
   )
  )
 )
)
))</f>
        <v>HU71117490082015982100000000</v>
      </c>
      <c r="T484" t="str">
        <f>IF(Cases!F484="SHA","SLEV",IF(Cases!F484="OUR","DEBT",IF(Cases!F484="BEN","CRED","")))</f>
        <v>SLEV</v>
      </c>
      <c r="U484" s="5" t="str">
        <f>IF(Cases!H484="N","Instrukciók","")</f>
        <v>Instrukciók</v>
      </c>
      <c r="V484" s="5" t="str">
        <f>IF(Cases!E484="I","URGP","")</f>
        <v/>
      </c>
      <c r="W484" t="str">
        <f>Cases!L484</f>
        <v>Közl-38O-Ebank EBNL referencia-KötelezettSzla FCY-FCY Bankon kívül utalás-KöltsVis Osztott</v>
      </c>
    </row>
    <row r="485" spans="1:23" x14ac:dyDescent="0.3">
      <c r="A485" t="str">
        <f>CONCATENATE(IF(B485="EB",CONCATENATE(IF(Cases!B485&lt;&gt;"7","EBNG","EBNL"),TEXT(Refszámok!$B$1+ROW()-2,"000000000000")),""),IF(B485="EL",CONCATENATE("E",TEXT(Refszámok!$B$2+ROW()-2,"0000000000"),"00001"),""),IF(B485="OA",CONCATENATE("EBNGOA",TEXT(Refszámok!$B$3+ROW()-2,"0000000000")),""))</f>
        <v>EBNL000000901484</v>
      </c>
      <c r="B485" t="str">
        <f>CONCATENATE(IF(Cases!B485="E","EL",""),IF(Cases!B485="B","EB",""),IF(Cases!B485="Q","EB",""),IF(Cases!B485="7","EB",""),IF(Cases!B485="Z","OA",""),IF(Cases!B485="3","OA",""))</f>
        <v>EB</v>
      </c>
      <c r="C485" t="str">
        <f t="shared" si="35"/>
        <v>EBNL000000901484</v>
      </c>
      <c r="D485" t="str">
        <f>IF(Cases!K485="Y","2018-11-10","")</f>
        <v/>
      </c>
      <c r="E485" s="5" t="str">
        <f>IF(Cases!C485="Q","BANKKÁRTYA ELSZ",IF(OR(Cases!C485="A",Cases!C485="E",Cases!C485="B",Cases!C485="K",Cases!C485="M"),CONCATENATE(IF(B485="EB",Accounts!B$7,""),IF(B485="EL",Accounts!B$8,""),IF(AND(B485="OA",Cases!B485="3"),Accounts!B$8,""),IF(AND(B485="OA",Cases!B485="Z"),Accounts!B$7,"")),CONCATENATE(IF(B485="EB",Accounts!B$9,""),IF(B485="EL",Accounts!B$10,""),IF(AND(B485="OA",Cases!B485="3"),Accounts!B$10,""),IF(AND(B485="OA",Cases!B485="Z"),Accounts!B$9,""))))</f>
        <v>KALOCZKAY JNÉ EUR</v>
      </c>
      <c r="F485" s="5" t="str">
        <f>IF(Cases!C485="Q","0983731042101",IF(OR(Cases!C485="A",Cases!C485="E",Cases!C485="B",Cases!C485="K",Cases!C485="M"),CONCATENATE(IF(B485="EB",Accounts!C$7,""),IF(B485="EL",Accounts!C$8,""),IF(AND(B485="OA",Cases!B485="3"),Accounts!C$8,""),IF(AND(B485="OA",Cases!B485="Z"),Accounts!C$7,"")),CONCATENATE(IF(B485="EB",Accounts!C$9,""),IF(B485="EL",Accounts!C$10,""),IF(AND(B485="OA",Cases!B485="3"),Accounts!C$10,""),IF(AND(B485="OA",Cases!B485="Z"),Accounts!C$9,""))))</f>
        <v>0002G94287102</v>
      </c>
      <c r="G485" t="s">
        <v>17</v>
      </c>
      <c r="H485" s="5" t="str">
        <f t="shared" si="36"/>
        <v>KALOCZKAY JNÉ EUR</v>
      </c>
      <c r="I485" t="s">
        <v>18</v>
      </c>
      <c r="J485" t="str">
        <f t="shared" si="37"/>
        <v>EBNL000000901484</v>
      </c>
      <c r="K485" t="str">
        <f t="shared" si="38"/>
        <v>EBNL000000901484</v>
      </c>
      <c r="L485" s="2" t="s">
        <v>22</v>
      </c>
      <c r="M485" s="2" t="str">
        <f>IF(OR(Cases!C485="A",Cases!C485="C",Cases!C485="G",Cases!C485="J",Cases!C485="O"),"DV","DA")</f>
        <v>DA</v>
      </c>
      <c r="N485" t="s">
        <v>1207</v>
      </c>
      <c r="O485" t="str">
        <f>IF(OR(Cases!C485="A",Cases!C485="B",Cases!C485="C",Cases!C485="E",Cases!C485="F",Cases!C485="I",Cases!C485="J",Cases!C485="K",Cases!C485="L",Cases!C485="Q"),"EUR","HUF")</f>
        <v>EUR</v>
      </c>
      <c r="P485" s="5" t="str">
        <f t="shared" si="39"/>
        <v>1.3</v>
      </c>
      <c r="Q485" t="str">
        <f>IF(Cases!I485="Y","INTC","")</f>
        <v/>
      </c>
      <c r="R485" t="str">
        <f>IF(OR(Cases!C485="K",Cases!C485="L"),IF(M485="DA",Accounts!B$1,CONCATENATE(
IF(B485="EB",Accounts!D$1,""
),IF(B485="EL",Accounts!F$1,""
),IF(AND(B485="OA",Cases!B485="3"),Accounts!F$1,""
),IF(AND(B485="OA",Cases!B485="Z"),Accounts!D$1,""
)
)
),IF(OR(Cases!C485="B",Cases!C485="I",Cases!C485="O",Cases!C485="J",Cases!C485="H"),IF(M485="DA",Accounts!B$4,CONCATENATE(
IF(B485="EB",Accounts!D$4,""
),IF(B485="EL",Accounts!F$4,""
),IF(AND(B485="OA",Cases!B485="3"),Accounts!F$4,""
),IF(AND(B485="OA",Cases!B485="Z"),Accounts!D$4,""
)
)
),IF(OR(Cases!C485="D",Cases!C485="G",Cases!C485="O",Cases!C485="H",Cases!C485="M",AND(Cases!D485="I",Cases!C485="C"),AND(Cases!D485="I",Cases!C485="F")),IF(M485="DA",Accounts!B$3,CONCATENATE(
IF(B485="EB",Accounts!D$3,""
),IF(B485="EL",Accounts!F$3,""
),IF(AND(B485="OA",Cases!B485="3"),Accounts!F$3,""
),IF(AND(B485="OA",Cases!B485="Z"),Accounts!D$3,""
)
)
),IF(M485="DA",Accounts!B$12,CONCATENATE(
IF(B485="EB",Accounts!D$12,""
),IF(B485="EL",Accounts!F$12,""
),IF(AND(B485="OA",Cases!B485="3"),Accounts!F$12,""
),IF(AND(B485="OA",Cases!B485="Z"),Accounts!D$12,""
)
)
)
)
))</f>
        <v>Bank kívüli Kedvezm.</v>
      </c>
      <c r="S485" t="str">
        <f>IF(OR(Cases!C485="K",Cases!C485="L"),IF(M485="DA",Accounts!C$1,CONCATENATE(
   IF(B485="EB",Accounts!E$1,""
   ),IF(B485="EL",Accounts!G$1,""
   ),IF(AND(B485="OA",Cases!B485="3"),Accounts!G$1,""
   ),IF(AND(B485="OA",Cases!B485="Z"),Accounts!E$1,""
   )
  )
 ),IF(OR(Cases!C485="B",Cases!C485="I",Cases!C485="O",Cases!C485="J",Cases!C485="H"),IF(M485="DA",Accounts!C$4,CONCATENATE(
   IF(B485="EB",Accounts!E$4,""
   ),IF(B485="EL",Accounts!G$4,""
   ),IF(AND(B485="OA",Cases!B485="3"),Accounts!G$4,""
   ),IF(AND(B485="OA",Cases!B485="Z"),Accounts!E$4,""
   )
  )
 ),IF(OR(Cases!C485="D",Cases!C485="G",Cases!C485="O",Cases!C485="H",Cases!C485="M",AND(Cases!D485="I",Cases!C485="C"),AND(Cases!D485="I",Cases!C485="F")),IF(M485="DA",Accounts!C$3,CONCATENATE(
   IF(B485="EB",Accounts!E$3,""
   ),IF(B485="EL",Accounts!G$3,""
   ),IF(AND(B485="OA",Cases!B485="3"),Accounts!G$3,""
   ),IF(AND(B485="OA",Cases!B485="Z"),Accounts!E$3,""
   )
  )
 ),IF(M485="DA",Accounts!C$12,CONCATENATE(
   IF(B485="EB",Accounts!E$12,""
   ),IF(B485="EL",Accounts!G$12,""
   ),IF(AND(B485="OA",Cases!B485="3"),Accounts!G$12,""
   ),IF(AND(B485="OA",Cases!B485="Z"),Accounts!E$12,""
   )
  )
 )
)
))</f>
        <v>HU71117490082015982100000000</v>
      </c>
      <c r="T485" t="str">
        <f>IF(Cases!F485="SHA","SLEV",IF(Cases!F485="OUR","DEBT",IF(Cases!F485="BEN","CRED","")))</f>
        <v>DEBT</v>
      </c>
      <c r="U485" s="5" t="str">
        <f>IF(Cases!H485="N","Instrukciók","")</f>
        <v>Instrukciók</v>
      </c>
      <c r="V485" s="5" t="str">
        <f>IF(Cases!E485="I","URGP","")</f>
        <v/>
      </c>
      <c r="W485" t="str">
        <f>Cases!L485</f>
        <v>Közl-38P-Ebank EBNL referencia-KötelezettSzla FCY-FCY Bankon kívül utalás-KöltsVis Indító</v>
      </c>
    </row>
    <row r="486" spans="1:23" x14ac:dyDescent="0.3">
      <c r="A486" t="str">
        <f>CONCATENATE(IF(B486="EB",CONCATENATE(IF(Cases!B486&lt;&gt;"7","EBNG","EBNL"),TEXT(Refszámok!$B$1+ROW()-2,"000000000000")),""),IF(B486="EL",CONCATENATE("E",TEXT(Refszámok!$B$2+ROW()-2,"0000000000"),"00001"),""),IF(B486="OA",CONCATENATE("EBNGOA",TEXT(Refszámok!$B$3+ROW()-2,"0000000000")),""))</f>
        <v>EBNL000000901485</v>
      </c>
      <c r="B486" t="str">
        <f>CONCATENATE(IF(Cases!B486="E","EL",""),IF(Cases!B486="B","EB",""),IF(Cases!B486="Q","EB",""),IF(Cases!B486="7","EB",""),IF(Cases!B486="Z","OA",""),IF(Cases!B486="3","OA",""))</f>
        <v>EB</v>
      </c>
      <c r="C486" t="str">
        <f t="shared" si="35"/>
        <v>EBNL000000901485</v>
      </c>
      <c r="D486" t="str">
        <f>IF(Cases!K486="Y","2018-11-10","")</f>
        <v/>
      </c>
      <c r="E486" s="5" t="str">
        <f>IF(Cases!C486="Q","BANKKÁRTYA ELSZ",IF(OR(Cases!C486="A",Cases!C486="E",Cases!C486="B",Cases!C486="K",Cases!C486="M"),CONCATENATE(IF(B486="EB",Accounts!B$7,""),IF(B486="EL",Accounts!B$8,""),IF(AND(B486="OA",Cases!B486="3"),Accounts!B$8,""),IF(AND(B486="OA",Cases!B486="Z"),Accounts!B$7,"")),CONCATENATE(IF(B486="EB",Accounts!B$9,""),IF(B486="EL",Accounts!B$10,""),IF(AND(B486="OA",Cases!B486="3"),Accounts!B$10,""),IF(AND(B486="OA",Cases!B486="Z"),Accounts!B$9,""))))</f>
        <v>KALOCZKAY JNÉ EUR</v>
      </c>
      <c r="F486" s="5" t="str">
        <f>IF(Cases!C486="Q","0983731042101",IF(OR(Cases!C486="A",Cases!C486="E",Cases!C486="B",Cases!C486="K",Cases!C486="M"),CONCATENATE(IF(B486="EB",Accounts!C$7,""),IF(B486="EL",Accounts!C$8,""),IF(AND(B486="OA",Cases!B486="3"),Accounts!C$8,""),IF(AND(B486="OA",Cases!B486="Z"),Accounts!C$7,"")),CONCATENATE(IF(B486="EB",Accounts!C$9,""),IF(B486="EL",Accounts!C$10,""),IF(AND(B486="OA",Cases!B486="3"),Accounts!C$10,""),IF(AND(B486="OA",Cases!B486="Z"),Accounts!C$9,""))))</f>
        <v>0002G94287102</v>
      </c>
      <c r="G486" t="s">
        <v>17</v>
      </c>
      <c r="H486" s="5" t="str">
        <f t="shared" si="36"/>
        <v>KALOCZKAY JNÉ EUR</v>
      </c>
      <c r="I486" t="s">
        <v>18</v>
      </c>
      <c r="J486" t="str">
        <f t="shared" si="37"/>
        <v>EBNL000000901485</v>
      </c>
      <c r="K486" t="str">
        <f t="shared" si="38"/>
        <v>EBNL000000901485</v>
      </c>
      <c r="L486" s="2" t="s">
        <v>22</v>
      </c>
      <c r="M486" s="2" t="str">
        <f>IF(OR(Cases!C486="A",Cases!C486="C",Cases!C486="G",Cases!C486="J",Cases!C486="O"),"DV","DA")</f>
        <v>DA</v>
      </c>
      <c r="N486" t="s">
        <v>1207</v>
      </c>
      <c r="O486" t="str">
        <f>IF(OR(Cases!C486="A",Cases!C486="B",Cases!C486="C",Cases!C486="E",Cases!C486="F",Cases!C486="I",Cases!C486="J",Cases!C486="K",Cases!C486="L",Cases!C486="Q"),"EUR","HUF")</f>
        <v>EUR</v>
      </c>
      <c r="P486" s="5" t="str">
        <f t="shared" si="39"/>
        <v>1.3</v>
      </c>
      <c r="Q486" t="str">
        <f>IF(Cases!I486="Y","INTC","")</f>
        <v/>
      </c>
      <c r="R486" t="str">
        <f>IF(OR(Cases!C486="K",Cases!C486="L"),IF(M486="DA",Accounts!B$1,CONCATENATE(
IF(B486="EB",Accounts!D$1,""
),IF(B486="EL",Accounts!F$1,""
),IF(AND(B486="OA",Cases!B486="3"),Accounts!F$1,""
),IF(AND(B486="OA",Cases!B486="Z"),Accounts!D$1,""
)
)
),IF(OR(Cases!C486="B",Cases!C486="I",Cases!C486="O",Cases!C486="J",Cases!C486="H"),IF(M486="DA",Accounts!B$4,CONCATENATE(
IF(B486="EB",Accounts!D$4,""
),IF(B486="EL",Accounts!F$4,""
),IF(AND(B486="OA",Cases!B486="3"),Accounts!F$4,""
),IF(AND(B486="OA",Cases!B486="Z"),Accounts!D$4,""
)
)
),IF(OR(Cases!C486="D",Cases!C486="G",Cases!C486="O",Cases!C486="H",Cases!C486="M",AND(Cases!D486="I",Cases!C486="C"),AND(Cases!D486="I",Cases!C486="F")),IF(M486="DA",Accounts!B$3,CONCATENATE(
IF(B486="EB",Accounts!D$3,""
),IF(B486="EL",Accounts!F$3,""
),IF(AND(B486="OA",Cases!B486="3"),Accounts!F$3,""
),IF(AND(B486="OA",Cases!B486="Z"),Accounts!D$3,""
)
)
),IF(M486="DA",Accounts!B$12,CONCATENATE(
IF(B486="EB",Accounts!D$12,""
),IF(B486="EL",Accounts!F$12,""
),IF(AND(B486="OA",Cases!B486="3"),Accounts!F$12,""
),IF(AND(B486="OA",Cases!B486="Z"),Accounts!D$12,""
)
)
)
)
))</f>
        <v>Bank kívüli Kedvezm.</v>
      </c>
      <c r="S486" t="str">
        <f>IF(OR(Cases!C486="K",Cases!C486="L"),IF(M486="DA",Accounts!C$1,CONCATENATE(
   IF(B486="EB",Accounts!E$1,""
   ),IF(B486="EL",Accounts!G$1,""
   ),IF(AND(B486="OA",Cases!B486="3"),Accounts!G$1,""
   ),IF(AND(B486="OA",Cases!B486="Z"),Accounts!E$1,""
   )
  )
 ),IF(OR(Cases!C486="B",Cases!C486="I",Cases!C486="O",Cases!C486="J",Cases!C486="H"),IF(M486="DA",Accounts!C$4,CONCATENATE(
   IF(B486="EB",Accounts!E$4,""
   ),IF(B486="EL",Accounts!G$4,""
   ),IF(AND(B486="OA",Cases!B486="3"),Accounts!G$4,""
   ),IF(AND(B486="OA",Cases!B486="Z"),Accounts!E$4,""
   )
  )
 ),IF(OR(Cases!C486="D",Cases!C486="G",Cases!C486="O",Cases!C486="H",Cases!C486="M",AND(Cases!D486="I",Cases!C486="C"),AND(Cases!D486="I",Cases!C486="F")),IF(M486="DA",Accounts!C$3,CONCATENATE(
   IF(B486="EB",Accounts!E$3,""
   ),IF(B486="EL",Accounts!G$3,""
   ),IF(AND(B486="OA",Cases!B486="3"),Accounts!G$3,""
   ),IF(AND(B486="OA",Cases!B486="Z"),Accounts!E$3,""
   )
  )
 ),IF(M486="DA",Accounts!C$12,CONCATENATE(
   IF(B486="EB",Accounts!E$12,""
   ),IF(B486="EL",Accounts!G$12,""
   ),IF(AND(B486="OA",Cases!B486="3"),Accounts!G$12,""
   ),IF(AND(B486="OA",Cases!B486="Z"),Accounts!E$12,""
   )
  )
 )
)
))</f>
        <v>HU71117490082015982100000000</v>
      </c>
      <c r="T486" t="str">
        <f>IF(Cases!F486="SHA","SLEV",IF(Cases!F486="OUR","DEBT",IF(Cases!F486="BEN","CRED","")))</f>
        <v>CRED</v>
      </c>
      <c r="U486" s="5" t="str">
        <f>IF(Cases!H486="N","Instrukciók","")</f>
        <v>Instrukciók</v>
      </c>
      <c r="V486" s="5" t="str">
        <f>IF(Cases!E486="I","URGP","")</f>
        <v/>
      </c>
      <c r="W486" t="str">
        <f>Cases!L486</f>
        <v>Közl-38Q-Ebank EBNL referencia-KötelezettSzla FCY-FCY Bankon kívül utalás-KöltsVis Kedvezm</v>
      </c>
    </row>
    <row r="487" spans="1:23" x14ac:dyDescent="0.3">
      <c r="A487" t="str">
        <f>CONCATENATE(IF(B487="EB",CONCATENATE(IF(Cases!B487&lt;&gt;"7","EBNG","EBNL"),TEXT(Refszámok!$B$1+ROW()-2,"000000000000")),""),IF(B487="EL",CONCATENATE("E",TEXT(Refszámok!$B$2+ROW()-2,"0000000000"),"00001"),""),IF(B487="OA",CONCATENATE("EBNGOA",TEXT(Refszámok!$B$3+ROW()-2,"0000000000")),""))</f>
        <v>EBNL000000901486</v>
      </c>
      <c r="B487" t="str">
        <f>CONCATENATE(IF(Cases!B487="E","EL",""),IF(Cases!B487="B","EB",""),IF(Cases!B487="Q","EB",""),IF(Cases!B487="7","EB",""),IF(Cases!B487="Z","OA",""),IF(Cases!B487="3","OA",""))</f>
        <v>EB</v>
      </c>
      <c r="C487" t="str">
        <f t="shared" si="35"/>
        <v>EBNL000000901486</v>
      </c>
      <c r="D487" t="str">
        <f>IF(Cases!K487="Y","2018-11-10","")</f>
        <v/>
      </c>
      <c r="E487" s="5" t="str">
        <f>IF(Cases!C487="Q","BANKKÁRTYA ELSZ",IF(OR(Cases!C487="A",Cases!C487="E",Cases!C487="B",Cases!C487="K",Cases!C487="M"),CONCATENATE(IF(B487="EB",Accounts!B$7,""),IF(B487="EL",Accounts!B$8,""),IF(AND(B487="OA",Cases!B487="3"),Accounts!B$8,""),IF(AND(B487="OA",Cases!B487="Z"),Accounts!B$7,"")),CONCATENATE(IF(B487="EB",Accounts!B$9,""),IF(B487="EL",Accounts!B$10,""),IF(AND(B487="OA",Cases!B487="3"),Accounts!B$10,""),IF(AND(B487="OA",Cases!B487="Z"),Accounts!B$9,""))))</f>
        <v>KALOCZKAY JNÉ</v>
      </c>
      <c r="F487" s="5" t="str">
        <f>IF(Cases!C487="Q","0983731042101",IF(OR(Cases!C487="A",Cases!C487="E",Cases!C487="B",Cases!C487="K",Cases!C487="M"),CONCATENATE(IF(B487="EB",Accounts!C$7,""),IF(B487="EL",Accounts!C$8,""),IF(AND(B487="OA",Cases!B487="3"),Accounts!C$8,""),IF(AND(B487="OA",Cases!B487="Z"),Accounts!C$7,"")),CONCATENATE(IF(B487="EB",Accounts!C$9,""),IF(B487="EL",Accounts!C$10,""),IF(AND(B487="OA",Cases!B487="3"),Accounts!C$10,""),IF(AND(B487="OA",Cases!B487="Z"),Accounts!C$9,""))))</f>
        <v>0002G94287100</v>
      </c>
      <c r="G487" t="s">
        <v>17</v>
      </c>
      <c r="H487" s="5" t="str">
        <f t="shared" si="36"/>
        <v>KALOCZKAY JNÉ</v>
      </c>
      <c r="I487" t="s">
        <v>18</v>
      </c>
      <c r="J487" t="str">
        <f t="shared" si="37"/>
        <v>EBNL000000901486</v>
      </c>
      <c r="K487" t="str">
        <f t="shared" si="38"/>
        <v>EBNL000000901486</v>
      </c>
      <c r="L487" s="2" t="s">
        <v>22</v>
      </c>
      <c r="M487" s="2" t="str">
        <f>IF(OR(Cases!C487="A",Cases!C487="C",Cases!C487="G",Cases!C487="J",Cases!C487="O"),"DV","DA")</f>
        <v>DA</v>
      </c>
      <c r="N487" t="s">
        <v>1207</v>
      </c>
      <c r="O487" t="str">
        <f>IF(OR(Cases!C487="A",Cases!C487="B",Cases!C487="C",Cases!C487="E",Cases!C487="F",Cases!C487="I",Cases!C487="J",Cases!C487="K",Cases!C487="L",Cases!C487="Q"),"EUR","HUF")</f>
        <v>EUR</v>
      </c>
      <c r="P487" s="5" t="str">
        <f t="shared" si="39"/>
        <v>1.3</v>
      </c>
      <c r="Q487" t="str">
        <f>IF(Cases!I487="Y","INTC","")</f>
        <v/>
      </c>
      <c r="R487" t="str">
        <f>IF(OR(Cases!C487="K",Cases!C487="L"),IF(M487="DA",Accounts!B$1,CONCATENATE(
IF(B487="EB",Accounts!D$1,""
),IF(B487="EL",Accounts!F$1,""
),IF(AND(B487="OA",Cases!B487="3"),Accounts!F$1,""
),IF(AND(B487="OA",Cases!B487="Z"),Accounts!D$1,""
)
)
),IF(OR(Cases!C487="B",Cases!C487="I",Cases!C487="O",Cases!C487="J",Cases!C487="H"),IF(M487="DA",Accounts!B$4,CONCATENATE(
IF(B487="EB",Accounts!D$4,""
),IF(B487="EL",Accounts!F$4,""
),IF(AND(B487="OA",Cases!B487="3"),Accounts!F$4,""
),IF(AND(B487="OA",Cases!B487="Z"),Accounts!D$4,""
)
)
),IF(OR(Cases!C487="D",Cases!C487="G",Cases!C487="O",Cases!C487="H",Cases!C487="M",AND(Cases!D487="I",Cases!C487="C"),AND(Cases!D487="I",Cases!C487="F")),IF(M487="DA",Accounts!B$3,CONCATENATE(
IF(B487="EB",Accounts!D$3,""
),IF(B487="EL",Accounts!F$3,""
),IF(AND(B487="OA",Cases!B487="3"),Accounts!F$3,""
),IF(AND(B487="OA",Cases!B487="Z"),Accounts!D$3,""
)
)
),IF(M487="DA",Accounts!B$12,CONCATENATE(
IF(B487="EB",Accounts!D$12,""
),IF(B487="EL",Accounts!F$12,""
),IF(AND(B487="OA",Cases!B487="3"),Accounts!F$12,""
),IF(AND(B487="OA",Cases!B487="Z"),Accounts!D$12,""
)
)
)
)
))</f>
        <v>SZIKSZAI TAMARA EUR</v>
      </c>
      <c r="S487" t="str">
        <f>IF(OR(Cases!C487="K",Cases!C487="L"),IF(M487="DA",Accounts!C$1,CONCATENATE(
   IF(B487="EB",Accounts!E$1,""
   ),IF(B487="EL",Accounts!G$1,""
   ),IF(AND(B487="OA",Cases!B487="3"),Accounts!G$1,""
   ),IF(AND(B487="OA",Cases!B487="Z"),Accounts!E$1,""
   )
  )
 ),IF(OR(Cases!C487="B",Cases!C487="I",Cases!C487="O",Cases!C487="J",Cases!C487="H"),IF(M487="DA",Accounts!C$4,CONCATENATE(
   IF(B487="EB",Accounts!E$4,""
   ),IF(B487="EL",Accounts!G$4,""
   ),IF(AND(B487="OA",Cases!B487="3"),Accounts!G$4,""
   ),IF(AND(B487="OA",Cases!B487="Z"),Accounts!E$4,""
   )
  )
 ),IF(OR(Cases!C487="D",Cases!C487="G",Cases!C487="O",Cases!C487="H",Cases!C487="M",AND(Cases!D487="I",Cases!C487="C"),AND(Cases!D487="I",Cases!C487="F")),IF(M487="DA",Accounts!C$3,CONCATENATE(
   IF(B487="EB",Accounts!E$3,""
   ),IF(B487="EL",Accounts!G$3,""
   ),IF(AND(B487="OA",Cases!B487="3"),Accounts!G$3,""
   ),IF(AND(B487="OA",Cases!B487="Z"),Accounts!E$3,""
   )
  )
 ),IF(M487="DA",Accounts!C$12,CONCATENATE(
   IF(B487="EB",Accounts!E$12,""
   ),IF(B487="EL",Accounts!G$12,""
   ),IF(AND(B487="OA",Cases!B487="3"),Accounts!G$12,""
   ),IF(AND(B487="OA",Cases!B487="Z"),Accounts!E$12,""
   )
  )
 )
)
))</f>
        <v>HU46104000237157565454551017</v>
      </c>
      <c r="T487" t="str">
        <f>IF(Cases!F487="SHA","SLEV",IF(Cases!F487="OUR","DEBT",IF(Cases!F487="BEN","CRED","")))</f>
        <v/>
      </c>
      <c r="U487" s="5" t="str">
        <f>IF(Cases!H487="N","Instrukciók","")</f>
        <v>Instrukciók</v>
      </c>
      <c r="V487" s="5" t="str">
        <f>IF(Cases!E487="I","URGP","")</f>
        <v>URGP</v>
      </c>
      <c r="W487" t="str">
        <f>Cases!L487</f>
        <v>Közl-14P  -Ebank EBNL referencia-KötelezettSzla HUF-FCY-EQ átutalás-Konverziós-Sürgős/AzonKonv-KöltsVis Nincs</v>
      </c>
    </row>
    <row r="488" spans="1:23" x14ac:dyDescent="0.3">
      <c r="A488" t="str">
        <f>CONCATENATE(IF(B488="EB",CONCATENATE(IF(Cases!B488&lt;&gt;"7","EBNG","EBNL"),TEXT(Refszámok!$B$1+ROW()-2,"000000000000")),""),IF(B488="EL",CONCATENATE("E",TEXT(Refszámok!$B$2+ROW()-2,"0000000000"),"00001"),""),IF(B488="OA",CONCATENATE("EBNGOA",TEXT(Refszámok!$B$3+ROW()-2,"0000000000")),""))</f>
        <v>EBNL000000901487</v>
      </c>
      <c r="B488" t="str">
        <f>CONCATENATE(IF(Cases!B488="E","EL",""),IF(Cases!B488="B","EB",""),IF(Cases!B488="Q","EB",""),IF(Cases!B488="7","EB",""),IF(Cases!B488="Z","OA",""),IF(Cases!B488="3","OA",""))</f>
        <v>EB</v>
      </c>
      <c r="C488" t="str">
        <f t="shared" si="35"/>
        <v>EBNL000000901487</v>
      </c>
      <c r="D488" t="str">
        <f>IF(Cases!K488="Y","2018-11-10","")</f>
        <v/>
      </c>
      <c r="E488" s="5" t="str">
        <f>IF(Cases!C488="Q","BANKKÁRTYA ELSZ",IF(OR(Cases!C488="A",Cases!C488="E",Cases!C488="B",Cases!C488="K",Cases!C488="M"),CONCATENATE(IF(B488="EB",Accounts!B$7,""),IF(B488="EL",Accounts!B$8,""),IF(AND(B488="OA",Cases!B488="3"),Accounts!B$8,""),IF(AND(B488="OA",Cases!B488="Z"),Accounts!B$7,"")),CONCATENATE(IF(B488="EB",Accounts!B$9,""),IF(B488="EL",Accounts!B$10,""),IF(AND(B488="OA",Cases!B488="3"),Accounts!B$10,""),IF(AND(B488="OA",Cases!B488="Z"),Accounts!B$9,""))))</f>
        <v>KALOCZKAY JNÉ</v>
      </c>
      <c r="F488" s="5" t="str">
        <f>IF(Cases!C488="Q","0983731042101",IF(OR(Cases!C488="A",Cases!C488="E",Cases!C488="B",Cases!C488="K",Cases!C488="M"),CONCATENATE(IF(B488="EB",Accounts!C$7,""),IF(B488="EL",Accounts!C$8,""),IF(AND(B488="OA",Cases!B488="3"),Accounts!C$8,""),IF(AND(B488="OA",Cases!B488="Z"),Accounts!C$7,"")),CONCATENATE(IF(B488="EB",Accounts!C$9,""),IF(B488="EL",Accounts!C$10,""),IF(AND(B488="OA",Cases!B488="3"),Accounts!C$10,""),IF(AND(B488="OA",Cases!B488="Z"),Accounts!C$9,""))))</f>
        <v>0002G94287100</v>
      </c>
      <c r="G488" t="s">
        <v>17</v>
      </c>
      <c r="H488" s="5" t="str">
        <f t="shared" si="36"/>
        <v>KALOCZKAY JNÉ</v>
      </c>
      <c r="I488" t="s">
        <v>18</v>
      </c>
      <c r="J488" t="str">
        <f t="shared" si="37"/>
        <v>EBNL000000901487</v>
      </c>
      <c r="K488" t="str">
        <f t="shared" si="38"/>
        <v>EBNL000000901487</v>
      </c>
      <c r="L488" s="2" t="s">
        <v>22</v>
      </c>
      <c r="M488" s="2" t="str">
        <f>IF(OR(Cases!C488="A",Cases!C488="C",Cases!C488="G",Cases!C488="J",Cases!C488="O"),"DV","DA")</f>
        <v>DA</v>
      </c>
      <c r="N488" t="s">
        <v>1207</v>
      </c>
      <c r="O488" t="str">
        <f>IF(OR(Cases!C488="A",Cases!C488="B",Cases!C488="C",Cases!C488="E",Cases!C488="F",Cases!C488="I",Cases!C488="J",Cases!C488="K",Cases!C488="L",Cases!C488="Q"),"EUR","HUF")</f>
        <v>EUR</v>
      </c>
      <c r="P488" s="5" t="str">
        <f t="shared" si="39"/>
        <v>1.3</v>
      </c>
      <c r="Q488" t="str">
        <f>IF(Cases!I488="Y","INTC","")</f>
        <v/>
      </c>
      <c r="R488" t="str">
        <f>IF(OR(Cases!C488="K",Cases!C488="L"),IF(M488="DA",Accounts!B$1,CONCATENATE(
IF(B488="EB",Accounts!D$1,""
),IF(B488="EL",Accounts!F$1,""
),IF(AND(B488="OA",Cases!B488="3"),Accounts!F$1,""
),IF(AND(B488="OA",Cases!B488="Z"),Accounts!D$1,""
)
)
),IF(OR(Cases!C488="B",Cases!C488="I",Cases!C488="O",Cases!C488="J",Cases!C488="H"),IF(M488="DA",Accounts!B$4,CONCATENATE(
IF(B488="EB",Accounts!D$4,""
),IF(B488="EL",Accounts!F$4,""
),IF(AND(B488="OA",Cases!B488="3"),Accounts!F$4,""
),IF(AND(B488="OA",Cases!B488="Z"),Accounts!D$4,""
)
)
),IF(OR(Cases!C488="D",Cases!C488="G",Cases!C488="O",Cases!C488="H",Cases!C488="M",AND(Cases!D488="I",Cases!C488="C"),AND(Cases!D488="I",Cases!C488="F")),IF(M488="DA",Accounts!B$3,CONCATENATE(
IF(B488="EB",Accounts!D$3,""
),IF(B488="EL",Accounts!F$3,""
),IF(AND(B488="OA",Cases!B488="3"),Accounts!F$3,""
),IF(AND(B488="OA",Cases!B488="Z"),Accounts!D$3,""
)
)
),IF(M488="DA",Accounts!B$12,CONCATENATE(
IF(B488="EB",Accounts!D$12,""
),IF(B488="EL",Accounts!F$12,""
),IF(AND(B488="OA",Cases!B488="3"),Accounts!F$12,""
),IF(AND(B488="OA",Cases!B488="Z"),Accounts!D$12,""
)
)
)
)
))</f>
        <v>SZIKSZAI TAMARA EUR</v>
      </c>
      <c r="S488" t="str">
        <f>IF(OR(Cases!C488="K",Cases!C488="L"),IF(M488="DA",Accounts!C$1,CONCATENATE(
   IF(B488="EB",Accounts!E$1,""
   ),IF(B488="EL",Accounts!G$1,""
   ),IF(AND(B488="OA",Cases!B488="3"),Accounts!G$1,""
   ),IF(AND(B488="OA",Cases!B488="Z"),Accounts!E$1,""
   )
  )
 ),IF(OR(Cases!C488="B",Cases!C488="I",Cases!C488="O",Cases!C488="J",Cases!C488="H"),IF(M488="DA",Accounts!C$4,CONCATENATE(
   IF(B488="EB",Accounts!E$4,""
   ),IF(B488="EL",Accounts!G$4,""
   ),IF(AND(B488="OA",Cases!B488="3"),Accounts!G$4,""
   ),IF(AND(B488="OA",Cases!B488="Z"),Accounts!E$4,""
   )
  )
 ),IF(OR(Cases!C488="D",Cases!C488="G",Cases!C488="O",Cases!C488="H",Cases!C488="M",AND(Cases!D488="I",Cases!C488="C"),AND(Cases!D488="I",Cases!C488="F")),IF(M488="DA",Accounts!C$3,CONCATENATE(
   IF(B488="EB",Accounts!E$3,""
   ),IF(B488="EL",Accounts!G$3,""
   ),IF(AND(B488="OA",Cases!B488="3"),Accounts!G$3,""
   ),IF(AND(B488="OA",Cases!B488="Z"),Accounts!E$3,""
   )
  )
 ),IF(M488="DA",Accounts!C$12,CONCATENATE(
   IF(B488="EB",Accounts!E$12,""
   ),IF(B488="EL",Accounts!G$12,""
   ),IF(AND(B488="OA",Cases!B488="3"),Accounts!G$12,""
   ),IF(AND(B488="OA",Cases!B488="Z"),Accounts!E$12,""
   )
  )
 )
)
))</f>
        <v>HU46104000237157565454551017</v>
      </c>
      <c r="T488" t="str">
        <f>IF(Cases!F488="SHA","SLEV",IF(Cases!F488="OUR","DEBT",IF(Cases!F488="BEN","CRED","")))</f>
        <v/>
      </c>
      <c r="U488" s="5" t="str">
        <f>IF(Cases!H488="N","Instrukciók","")</f>
        <v>Instrukciók</v>
      </c>
      <c r="V488" s="5" t="str">
        <f>IF(Cases!E488="I","URGP","")</f>
        <v/>
      </c>
      <c r="W488" t="str">
        <f>Cases!L488</f>
        <v>Közl-14P  -Ebank EBNL referencia-KötelezettSzla HUF-FCY-EQ átutalás-Konverziós-KöltsVis Nincs</v>
      </c>
    </row>
    <row r="489" spans="1:23" x14ac:dyDescent="0.3">
      <c r="A489" t="str">
        <f>CONCATENATE(IF(B489="EB",CONCATENATE(IF(Cases!B489&lt;&gt;"7","EBNG","EBNL"),TEXT(Refszámok!$B$1+ROW()-2,"000000000000")),""),IF(B489="EL",CONCATENATE("E",TEXT(Refszámok!$B$2+ROW()-2,"0000000000"),"00001"),""),IF(B489="OA",CONCATENATE("EBNGOA",TEXT(Refszámok!$B$3+ROW()-2,"0000000000")),""))</f>
        <v>EBNL000000901488</v>
      </c>
      <c r="B489" t="str">
        <f>CONCATENATE(IF(Cases!B489="E","EL",""),IF(Cases!B489="B","EB",""),IF(Cases!B489="Q","EB",""),IF(Cases!B489="7","EB",""),IF(Cases!B489="Z","OA",""),IF(Cases!B489="3","OA",""))</f>
        <v>EB</v>
      </c>
      <c r="C489" t="str">
        <f t="shared" si="35"/>
        <v>EBNL000000901488</v>
      </c>
      <c r="D489" t="str">
        <f>IF(Cases!K489="Y","2018-11-10","")</f>
        <v/>
      </c>
      <c r="E489" s="5" t="str">
        <f>IF(Cases!C489="Q","BANKKÁRTYA ELSZ",IF(OR(Cases!C489="A",Cases!C489="E",Cases!C489="B",Cases!C489="K",Cases!C489="M"),CONCATENATE(IF(B489="EB",Accounts!B$7,""),IF(B489="EL",Accounts!B$8,""),IF(AND(B489="OA",Cases!B489="3"),Accounts!B$8,""),IF(AND(B489="OA",Cases!B489="Z"),Accounts!B$7,"")),CONCATENATE(IF(B489="EB",Accounts!B$9,""),IF(B489="EL",Accounts!B$10,""),IF(AND(B489="OA",Cases!B489="3"),Accounts!B$10,""),IF(AND(B489="OA",Cases!B489="Z"),Accounts!B$9,""))))</f>
        <v>KALOCZKAY JNÉ EUR</v>
      </c>
      <c r="F489" s="5" t="str">
        <f>IF(Cases!C489="Q","0983731042101",IF(OR(Cases!C489="A",Cases!C489="E",Cases!C489="B",Cases!C489="K",Cases!C489="M"),CONCATENATE(IF(B489="EB",Accounts!C$7,""),IF(B489="EL",Accounts!C$8,""),IF(AND(B489="OA",Cases!B489="3"),Accounts!C$8,""),IF(AND(B489="OA",Cases!B489="Z"),Accounts!C$7,"")),CONCATENATE(IF(B489="EB",Accounts!C$9,""),IF(B489="EL",Accounts!C$10,""),IF(AND(B489="OA",Cases!B489="3"),Accounts!C$10,""),IF(AND(B489="OA",Cases!B489="Z"),Accounts!C$9,""))))</f>
        <v>0002G94287102</v>
      </c>
      <c r="G489" t="s">
        <v>17</v>
      </c>
      <c r="H489" s="5" t="str">
        <f t="shared" si="36"/>
        <v>KALOCZKAY JNÉ EUR</v>
      </c>
      <c r="I489" t="s">
        <v>18</v>
      </c>
      <c r="J489" t="str">
        <f t="shared" si="37"/>
        <v>EBNL000000901488</v>
      </c>
      <c r="K489" t="str">
        <f t="shared" si="38"/>
        <v>EBNL000000901488</v>
      </c>
      <c r="L489" s="2" t="s">
        <v>22</v>
      </c>
      <c r="M489" s="2" t="str">
        <f>IF(OR(Cases!C489="A",Cases!C489="C",Cases!C489="G",Cases!C489="J",Cases!C489="O"),"DV","DA")</f>
        <v>DA</v>
      </c>
      <c r="N489" t="s">
        <v>1207</v>
      </c>
      <c r="O489" t="str">
        <f>IF(OR(Cases!C489="A",Cases!C489="B",Cases!C489="C",Cases!C489="E",Cases!C489="F",Cases!C489="I",Cases!C489="J",Cases!C489="K",Cases!C489="L",Cases!C489="Q"),"EUR","HUF")</f>
        <v>EUR</v>
      </c>
      <c r="P489" s="5" t="str">
        <f t="shared" si="39"/>
        <v>1.3</v>
      </c>
      <c r="Q489" t="str">
        <f>IF(Cases!I489="Y","INTC","")</f>
        <v/>
      </c>
      <c r="R489" t="str">
        <f>IF(OR(Cases!C489="K",Cases!C489="L"),IF(M489="DA",Accounts!B$1,CONCATENATE(
IF(B489="EB",Accounts!D$1,""
),IF(B489="EL",Accounts!F$1,""
),IF(AND(B489="OA",Cases!B489="3"),Accounts!F$1,""
),IF(AND(B489="OA",Cases!B489="Z"),Accounts!D$1,""
)
)
),IF(OR(Cases!C489="B",Cases!C489="I",Cases!C489="O",Cases!C489="J",Cases!C489="H"),IF(M489="DA",Accounts!B$4,CONCATENATE(
IF(B489="EB",Accounts!D$4,""
),IF(B489="EL",Accounts!F$4,""
),IF(AND(B489="OA",Cases!B489="3"),Accounts!F$4,""
),IF(AND(B489="OA",Cases!B489="Z"),Accounts!D$4,""
)
)
),IF(OR(Cases!C489="D",Cases!C489="G",Cases!C489="O",Cases!C489="H",Cases!C489="M",AND(Cases!D489="I",Cases!C489="C"),AND(Cases!D489="I",Cases!C489="F")),IF(M489="DA",Accounts!B$3,CONCATENATE(
IF(B489="EB",Accounts!D$3,""
),IF(B489="EL",Accounts!F$3,""
),IF(AND(B489="OA",Cases!B489="3"),Accounts!F$3,""
),IF(AND(B489="OA",Cases!B489="Z"),Accounts!D$3,""
)
)
),IF(M489="DA",Accounts!B$12,CONCATENATE(
IF(B489="EB",Accounts!D$12,""
),IF(B489="EL",Accounts!F$12,""
),IF(AND(B489="OA",Cases!B489="3"),Accounts!F$12,""
),IF(AND(B489="OA",Cases!B489="Z"),Accounts!D$12,""
)
)
)
)
))</f>
        <v>UPC Magyarország</v>
      </c>
      <c r="S489" t="str">
        <f>IF(OR(Cases!C489="K",Cases!C489="L"),IF(M489="DA",Accounts!C$1,CONCATENATE(
   IF(B489="EB",Accounts!E$1,""
   ),IF(B489="EL",Accounts!G$1,""
   ),IF(AND(B489="OA",Cases!B489="3"),Accounts!G$1,""
   ),IF(AND(B489="OA",Cases!B489="Z"),Accounts!E$1,""
   )
  )
 ),IF(OR(Cases!C489="B",Cases!C489="I",Cases!C489="O",Cases!C489="J",Cases!C489="H"),IF(M489="DA",Accounts!C$4,CONCATENATE(
   IF(B489="EB",Accounts!E$4,""
   ),IF(B489="EL",Accounts!G$4,""
   ),IF(AND(B489="OA",Cases!B489="3"),Accounts!G$4,""
   ),IF(AND(B489="OA",Cases!B489="Z"),Accounts!E$4,""
   )
  )
 ),IF(OR(Cases!C489="D",Cases!C489="G",Cases!C489="O",Cases!C489="H",Cases!C489="M",AND(Cases!D489="I",Cases!C489="C"),AND(Cases!D489="I",Cases!C489="F")),IF(M489="DA",Accounts!C$3,CONCATENATE(
   IF(B489="EB",Accounts!E$3,""
   ),IF(B489="EL",Accounts!G$3,""
   ),IF(AND(B489="OA",Cases!B489="3"),Accounts!G$3,""
   ),IF(AND(B489="OA",Cases!B489="Z"),Accounts!E$3,""
   )
  )
 ),IF(M489="DA",Accounts!C$12,CONCATENATE(
   IF(B489="EB",Accounts!E$12,""
   ),IF(B489="EL",Accounts!G$12,""
   ),IF(AND(B489="OA",Cases!B489="3"),Accounts!G$12,""
   ),IF(AND(B489="OA",Cases!B489="Z"),Accounts!E$12,""
   )
  )
 )
)
))</f>
        <v>HU78104100220021994330000100</v>
      </c>
      <c r="T489" t="str">
        <f>IF(Cases!F489="SHA","SLEV",IF(Cases!F489="OUR","DEBT",IF(Cases!F489="BEN","CRED","")))</f>
        <v/>
      </c>
      <c r="U489" s="5" t="str">
        <f>IF(Cases!H489="N","Instrukciók","")</f>
        <v>Instrukciók</v>
      </c>
      <c r="V489" s="5" t="str">
        <f>IF(Cases!E489="I","URGP","")</f>
        <v/>
      </c>
      <c r="W489" t="str">
        <f>Cases!L489</f>
        <v>Közl-15B  -Ebank EBNL referencia-KötelezettSzla FCY-FCY-Bankon belüli átutalás-Konverziós-KöltsVis Nincs</v>
      </c>
    </row>
    <row r="490" spans="1:23" x14ac:dyDescent="0.3">
      <c r="A490" t="str">
        <f>CONCATENATE(IF(B490="EB",CONCATENATE(IF(Cases!B490&lt;&gt;"7","EBNG","EBNL"),TEXT(Refszámok!$B$1+ROW()-2,"000000000000")),""),IF(B490="EL",CONCATENATE("E",TEXT(Refszámok!$B$2+ROW()-2,"0000000000"),"00001"),""),IF(B490="OA",CONCATENATE("EBNGOA",TEXT(Refszámok!$B$3+ROW()-2,"0000000000")),""))</f>
        <v>EBNL000000901489</v>
      </c>
      <c r="B490" t="str">
        <f>CONCATENATE(IF(Cases!B490="E","EL",""),IF(Cases!B490="B","EB",""),IF(Cases!B490="Q","EB",""),IF(Cases!B490="7","EB",""),IF(Cases!B490="Z","OA",""),IF(Cases!B490="3","OA",""))</f>
        <v>EB</v>
      </c>
      <c r="C490" t="str">
        <f t="shared" si="35"/>
        <v>EBNL000000901489</v>
      </c>
      <c r="D490" t="str">
        <f>IF(Cases!K490="Y","2018-11-10","")</f>
        <v/>
      </c>
      <c r="E490" s="5" t="str">
        <f>IF(Cases!C490="Q","BANKKÁRTYA ELSZ",IF(OR(Cases!C490="A",Cases!C490="E",Cases!C490="B",Cases!C490="K",Cases!C490="M"),CONCATENATE(IF(B490="EB",Accounts!B$7,""),IF(B490="EL",Accounts!B$8,""),IF(AND(B490="OA",Cases!B490="3"),Accounts!B$8,""),IF(AND(B490="OA",Cases!B490="Z"),Accounts!B$7,"")),CONCATENATE(IF(B490="EB",Accounts!B$9,""),IF(B490="EL",Accounts!B$10,""),IF(AND(B490="OA",Cases!B490="3"),Accounts!B$10,""),IF(AND(B490="OA",Cases!B490="Z"),Accounts!B$9,""))))</f>
        <v>KALOCZKAY JNÉ EUR</v>
      </c>
      <c r="F490" s="5" t="str">
        <f>IF(Cases!C490="Q","0983731042101",IF(OR(Cases!C490="A",Cases!C490="E",Cases!C490="B",Cases!C490="K",Cases!C490="M"),CONCATENATE(IF(B490="EB",Accounts!C$7,""),IF(B490="EL",Accounts!C$8,""),IF(AND(B490="OA",Cases!B490="3"),Accounts!C$8,""),IF(AND(B490="OA",Cases!B490="Z"),Accounts!C$7,"")),CONCATENATE(IF(B490="EB",Accounts!C$9,""),IF(B490="EL",Accounts!C$10,""),IF(AND(B490="OA",Cases!B490="3"),Accounts!C$10,""),IF(AND(B490="OA",Cases!B490="Z"),Accounts!C$9,""))))</f>
        <v>0002G94287102</v>
      </c>
      <c r="G490" t="s">
        <v>17</v>
      </c>
      <c r="H490" s="5" t="str">
        <f t="shared" si="36"/>
        <v>KALOCZKAY JNÉ EUR</v>
      </c>
      <c r="I490" t="s">
        <v>18</v>
      </c>
      <c r="J490" t="str">
        <f t="shared" si="37"/>
        <v>EBNL000000901489</v>
      </c>
      <c r="K490" t="str">
        <f t="shared" si="38"/>
        <v>EBNL000000901489</v>
      </c>
      <c r="L490" s="2" t="s">
        <v>22</v>
      </c>
      <c r="M490" s="2" t="str">
        <f>IF(OR(Cases!C490="A",Cases!C490="C",Cases!C490="G",Cases!C490="J",Cases!C490="O"),"DV","DA")</f>
        <v>DA</v>
      </c>
      <c r="N490" t="s">
        <v>1207</v>
      </c>
      <c r="O490" t="str">
        <f>IF(OR(Cases!C490="A",Cases!C490="B",Cases!C490="C",Cases!C490="E",Cases!C490="F",Cases!C490="I",Cases!C490="J",Cases!C490="K",Cases!C490="L",Cases!C490="Q"),"EUR","HUF")</f>
        <v>EUR</v>
      </c>
      <c r="P490" s="5" t="str">
        <f t="shared" si="39"/>
        <v>1.3</v>
      </c>
      <c r="Q490" t="str">
        <f>IF(Cases!I490="Y","INTC","")</f>
        <v/>
      </c>
      <c r="R490" t="str">
        <f>IF(OR(Cases!C490="K",Cases!C490="L"),IF(M490="DA",Accounts!B$1,CONCATENATE(
IF(B490="EB",Accounts!D$1,""
),IF(B490="EL",Accounts!F$1,""
),IF(AND(B490="OA",Cases!B490="3"),Accounts!F$1,""
),IF(AND(B490="OA",Cases!B490="Z"),Accounts!D$1,""
)
)
),IF(OR(Cases!C490="B",Cases!C490="I",Cases!C490="O",Cases!C490="J",Cases!C490="H"),IF(M490="DA",Accounts!B$4,CONCATENATE(
IF(B490="EB",Accounts!D$4,""
),IF(B490="EL",Accounts!F$4,""
),IF(AND(B490="OA",Cases!B490="3"),Accounts!F$4,""
),IF(AND(B490="OA",Cases!B490="Z"),Accounts!D$4,""
)
)
),IF(OR(Cases!C490="D",Cases!C490="G",Cases!C490="O",Cases!C490="H",Cases!C490="M",AND(Cases!D490="I",Cases!C490="C"),AND(Cases!D490="I",Cases!C490="F")),IF(M490="DA",Accounts!B$3,CONCATENATE(
IF(B490="EB",Accounts!D$3,""
),IF(B490="EL",Accounts!F$3,""
),IF(AND(B490="OA",Cases!B490="3"),Accounts!F$3,""
),IF(AND(B490="OA",Cases!B490="Z"),Accounts!D$3,""
)
)
),IF(M490="DA",Accounts!B$12,CONCATENATE(
IF(B490="EB",Accounts!D$12,""
),IF(B490="EL",Accounts!F$12,""
),IF(AND(B490="OA",Cases!B490="3"),Accounts!F$12,""
),IF(AND(B490="OA",Cases!B490="Z"),Accounts!D$12,""
)
)
)
)
))</f>
        <v>UPC Magyarország</v>
      </c>
      <c r="S490" t="str">
        <f>IF(OR(Cases!C490="K",Cases!C490="L"),IF(M490="DA",Accounts!C$1,CONCATENATE(
   IF(B490="EB",Accounts!E$1,""
   ),IF(B490="EL",Accounts!G$1,""
   ),IF(AND(B490="OA",Cases!B490="3"),Accounts!G$1,""
   ),IF(AND(B490="OA",Cases!B490="Z"),Accounts!E$1,""
   )
  )
 ),IF(OR(Cases!C490="B",Cases!C490="I",Cases!C490="O",Cases!C490="J",Cases!C490="H"),IF(M490="DA",Accounts!C$4,CONCATENATE(
   IF(B490="EB",Accounts!E$4,""
   ),IF(B490="EL",Accounts!G$4,""
   ),IF(AND(B490="OA",Cases!B490="3"),Accounts!G$4,""
   ),IF(AND(B490="OA",Cases!B490="Z"),Accounts!E$4,""
   )
  )
 ),IF(OR(Cases!C490="D",Cases!C490="G",Cases!C490="O",Cases!C490="H",Cases!C490="M",AND(Cases!D490="I",Cases!C490="C"),AND(Cases!D490="I",Cases!C490="F")),IF(M490="DA",Accounts!C$3,CONCATENATE(
   IF(B490="EB",Accounts!E$3,""
   ),IF(B490="EL",Accounts!G$3,""
   ),IF(AND(B490="OA",Cases!B490="3"),Accounts!G$3,""
   ),IF(AND(B490="OA",Cases!B490="Z"),Accounts!E$3,""
   )
  )
 ),IF(M490="DA",Accounts!C$12,CONCATENATE(
   IF(B490="EB",Accounts!E$12,""
   ),IF(B490="EL",Accounts!G$12,""
   ),IF(AND(B490="OA",Cases!B490="3"),Accounts!G$12,""
   ),IF(AND(B490="OA",Cases!B490="Z"),Accounts!E$12,""
   )
  )
 )
)
))</f>
        <v>HU78104100220021994330000100</v>
      </c>
      <c r="T490" t="str">
        <f>IF(Cases!F490="SHA","SLEV",IF(Cases!F490="OUR","DEBT",IF(Cases!F490="BEN","CRED","")))</f>
        <v/>
      </c>
      <c r="U490" s="5" t="str">
        <f>IF(Cases!H490="N","Instrukciók","")</f>
        <v>Instrukciók</v>
      </c>
      <c r="V490" s="5" t="str">
        <f>IF(Cases!E490="I","URGP","")</f>
        <v>URGP</v>
      </c>
      <c r="W490" t="str">
        <f>Cases!L490</f>
        <v>Közl-181  -Ebank EBNL referencia-KötelezettSzla FCY-FCY-Bankon belüli átutalás-Sürgős/AzonKonv-KöltsVis Nincs</v>
      </c>
    </row>
    <row r="491" spans="1:23" x14ac:dyDescent="0.3">
      <c r="A491" t="str">
        <f>CONCATENATE(IF(B491="EB",CONCATENATE(IF(Cases!B491&lt;&gt;"7","EBNG","EBNL"),TEXT(Refszámok!$B$1+ROW()-2,"000000000000")),""),IF(B491="EL",CONCATENATE("E",TEXT(Refszámok!$B$2+ROW()-2,"0000000000"),"00001"),""),IF(B491="OA",CONCATENATE("EBNGOA",TEXT(Refszámok!$B$3+ROW()-2,"0000000000")),""))</f>
        <v>EBNL000000901490</v>
      </c>
      <c r="B491" t="str">
        <f>CONCATENATE(IF(Cases!B491="E","EL",""),IF(Cases!B491="B","EB",""),IF(Cases!B491="Q","EB",""),IF(Cases!B491="7","EB",""),IF(Cases!B491="Z","OA",""),IF(Cases!B491="3","OA",""))</f>
        <v>EB</v>
      </c>
      <c r="C491" t="str">
        <f t="shared" si="35"/>
        <v>EBNL000000901490</v>
      </c>
      <c r="D491" t="str">
        <f>IF(Cases!K491="Y","2018-11-10","")</f>
        <v/>
      </c>
      <c r="E491" s="5" t="str">
        <f>IF(Cases!C491="Q","BANKKÁRTYA ELSZ",IF(OR(Cases!C491="A",Cases!C491="E",Cases!C491="B",Cases!C491="K",Cases!C491="M"),CONCATENATE(IF(B491="EB",Accounts!B$7,""),IF(B491="EL",Accounts!B$8,""),IF(AND(B491="OA",Cases!B491="3"),Accounts!B$8,""),IF(AND(B491="OA",Cases!B491="Z"),Accounts!B$7,"")),CONCATENATE(IF(B491="EB",Accounts!B$9,""),IF(B491="EL",Accounts!B$10,""),IF(AND(B491="OA",Cases!B491="3"),Accounts!B$10,""),IF(AND(B491="OA",Cases!B491="Z"),Accounts!B$9,""))))</f>
        <v>KALOCZKAY JNÉ EUR</v>
      </c>
      <c r="F491" s="5" t="str">
        <f>IF(Cases!C491="Q","0983731042101",IF(OR(Cases!C491="A",Cases!C491="E",Cases!C491="B",Cases!C491="K",Cases!C491="M"),CONCATENATE(IF(B491="EB",Accounts!C$7,""),IF(B491="EL",Accounts!C$8,""),IF(AND(B491="OA",Cases!B491="3"),Accounts!C$8,""),IF(AND(B491="OA",Cases!B491="Z"),Accounts!C$7,"")),CONCATENATE(IF(B491="EB",Accounts!C$9,""),IF(B491="EL",Accounts!C$10,""),IF(AND(B491="OA",Cases!B491="3"),Accounts!C$10,""),IF(AND(B491="OA",Cases!B491="Z"),Accounts!C$9,""))))</f>
        <v>0002G94287102</v>
      </c>
      <c r="G491" t="s">
        <v>17</v>
      </c>
      <c r="H491" s="5" t="str">
        <f t="shared" si="36"/>
        <v>KALOCZKAY JNÉ EUR</v>
      </c>
      <c r="I491" t="s">
        <v>18</v>
      </c>
      <c r="J491" t="str">
        <f t="shared" si="37"/>
        <v>EBNL000000901490</v>
      </c>
      <c r="K491" t="str">
        <f t="shared" si="38"/>
        <v>EBNL000000901490</v>
      </c>
      <c r="L491" s="2" t="s">
        <v>22</v>
      </c>
      <c r="M491" s="2" t="str">
        <f>IF(OR(Cases!C491="A",Cases!C491="C",Cases!C491="G",Cases!C491="J",Cases!C491="O"),"DV","DA")</f>
        <v>DA</v>
      </c>
      <c r="N491" t="s">
        <v>1207</v>
      </c>
      <c r="O491" t="str">
        <f>IF(OR(Cases!C491="A",Cases!C491="B",Cases!C491="C",Cases!C491="E",Cases!C491="F",Cases!C491="I",Cases!C491="J",Cases!C491="K",Cases!C491="L",Cases!C491="Q"),"EUR","HUF")</f>
        <v>EUR</v>
      </c>
      <c r="P491" s="5" t="str">
        <f t="shared" si="39"/>
        <v>1.3</v>
      </c>
      <c r="Q491" t="str">
        <f>IF(Cases!I491="Y","INTC","")</f>
        <v/>
      </c>
      <c r="R491" t="str">
        <f>IF(OR(Cases!C491="K",Cases!C491="L"),IF(M491="DA",Accounts!B$1,CONCATENATE(
IF(B491="EB",Accounts!D$1,""
),IF(B491="EL",Accounts!F$1,""
),IF(AND(B491="OA",Cases!B491="3"),Accounts!F$1,""
),IF(AND(B491="OA",Cases!B491="Z"),Accounts!D$1,""
)
)
),IF(OR(Cases!C491="B",Cases!C491="I",Cases!C491="O",Cases!C491="J",Cases!C491="H"),IF(M491="DA",Accounts!B$4,CONCATENATE(
IF(B491="EB",Accounts!D$4,""
),IF(B491="EL",Accounts!F$4,""
),IF(AND(B491="OA",Cases!B491="3"),Accounts!F$4,""
),IF(AND(B491="OA",Cases!B491="Z"),Accounts!D$4,""
)
)
),IF(OR(Cases!C491="D",Cases!C491="G",Cases!C491="O",Cases!C491="H",Cases!C491="M",AND(Cases!D491="I",Cases!C491="C"),AND(Cases!D491="I",Cases!C491="F")),IF(M491="DA",Accounts!B$3,CONCATENATE(
IF(B491="EB",Accounts!D$3,""
),IF(B491="EL",Accounts!F$3,""
),IF(AND(B491="OA",Cases!B491="3"),Accounts!F$3,""
),IF(AND(B491="OA",Cases!B491="Z"),Accounts!D$3,""
)
)
),IF(M491="DA",Accounts!B$12,CONCATENATE(
IF(B491="EB",Accounts!D$12,""
),IF(B491="EL",Accounts!F$12,""
),IF(AND(B491="OA",Cases!B491="3"),Accounts!F$12,""
),IF(AND(B491="OA",Cases!B491="Z"),Accounts!D$12,""
)
)
)
)
))</f>
        <v>UPC Magyarország</v>
      </c>
      <c r="S491" t="str">
        <f>IF(OR(Cases!C491="K",Cases!C491="L"),IF(M491="DA",Accounts!C$1,CONCATENATE(
   IF(B491="EB",Accounts!E$1,""
   ),IF(B491="EL",Accounts!G$1,""
   ),IF(AND(B491="OA",Cases!B491="3"),Accounts!G$1,""
   ),IF(AND(B491="OA",Cases!B491="Z"),Accounts!E$1,""
   )
  )
 ),IF(OR(Cases!C491="B",Cases!C491="I",Cases!C491="O",Cases!C491="J",Cases!C491="H"),IF(M491="DA",Accounts!C$4,CONCATENATE(
   IF(B491="EB",Accounts!E$4,""
   ),IF(B491="EL",Accounts!G$4,""
   ),IF(AND(B491="OA",Cases!B491="3"),Accounts!G$4,""
   ),IF(AND(B491="OA",Cases!B491="Z"),Accounts!E$4,""
   )
  )
 ),IF(OR(Cases!C491="D",Cases!C491="G",Cases!C491="O",Cases!C491="H",Cases!C491="M",AND(Cases!D491="I",Cases!C491="C"),AND(Cases!D491="I",Cases!C491="F")),IF(M491="DA",Accounts!C$3,CONCATENATE(
   IF(B491="EB",Accounts!E$3,""
   ),IF(B491="EL",Accounts!G$3,""
   ),IF(AND(B491="OA",Cases!B491="3"),Accounts!G$3,""
   ),IF(AND(B491="OA",Cases!B491="Z"),Accounts!E$3,""
   )
  )
 ),IF(M491="DA",Accounts!C$12,CONCATENATE(
   IF(B491="EB",Accounts!E$12,""
   ),IF(B491="EL",Accounts!G$12,""
   ),IF(AND(B491="OA",Cases!B491="3"),Accounts!G$12,""
   ),IF(AND(B491="OA",Cases!B491="Z"),Accounts!E$12,""
   )
  )
 )
)
))</f>
        <v>HU78104100220021994330000100</v>
      </c>
      <c r="T491" t="str">
        <f>IF(Cases!F491="SHA","SLEV",IF(Cases!F491="OUR","DEBT",IF(Cases!F491="BEN","CRED","")))</f>
        <v/>
      </c>
      <c r="U491" s="5" t="str">
        <f>IF(Cases!H491="N","Instrukciók","")</f>
        <v>Instrukciók</v>
      </c>
      <c r="V491" s="5" t="str">
        <f>IF(Cases!E491="I","URGP","")</f>
        <v/>
      </c>
      <c r="W491" t="str">
        <f>Cases!L491</f>
        <v>Közl-181  -Ebank EBNL referencia-KötelezettSzla FCY-FCY-Bankon belüli átutalás-KöltsVis Nincs</v>
      </c>
    </row>
    <row r="492" spans="1:23" x14ac:dyDescent="0.3">
      <c r="A492" t="str">
        <f>CONCATENATE(IF(B492="EB",CONCATENATE(IF(Cases!B492&lt;&gt;"7","EBNG","EBNL"),TEXT(Refszámok!$B$1+ROW()-2,"000000000000")),""),IF(B492="EL",CONCATENATE("E",TEXT(Refszámok!$B$2+ROW()-2,"0000000000"),"00001"),""),IF(B492="OA",CONCATENATE("EBNGOA",TEXT(Refszámok!$B$3+ROW()-2,"0000000000")),""))</f>
        <v>EBNL000000901491</v>
      </c>
      <c r="B492" t="str">
        <f>CONCATENATE(IF(Cases!B492="E","EL",""),IF(Cases!B492="B","EB",""),IF(Cases!B492="Q","EB",""),IF(Cases!B492="7","EB",""),IF(Cases!B492="Z","OA",""),IF(Cases!B492="3","OA",""))</f>
        <v>EB</v>
      </c>
      <c r="C492" t="str">
        <f t="shared" si="35"/>
        <v>EBNL000000901491</v>
      </c>
      <c r="D492" t="str">
        <f>IF(Cases!K492="Y","2018-11-10","")</f>
        <v/>
      </c>
      <c r="E492" s="5" t="str">
        <f>IF(Cases!C492="Q","BANKKÁRTYA ELSZ",IF(OR(Cases!C492="A",Cases!C492="E",Cases!C492="B",Cases!C492="K",Cases!C492="M"),CONCATENATE(IF(B492="EB",Accounts!B$7,""),IF(B492="EL",Accounts!B$8,""),IF(AND(B492="OA",Cases!B492="3"),Accounts!B$8,""),IF(AND(B492="OA",Cases!B492="Z"),Accounts!B$7,"")),CONCATENATE(IF(B492="EB",Accounts!B$9,""),IF(B492="EL",Accounts!B$10,""),IF(AND(B492="OA",Cases!B492="3"),Accounts!B$10,""),IF(AND(B492="OA",Cases!B492="Z"),Accounts!B$9,""))))</f>
        <v>KALOCZKAY JNÉ EUR</v>
      </c>
      <c r="F492" s="5" t="str">
        <f>IF(Cases!C492="Q","0983731042101",IF(OR(Cases!C492="A",Cases!C492="E",Cases!C492="B",Cases!C492="K",Cases!C492="M"),CONCATENATE(IF(B492="EB",Accounts!C$7,""),IF(B492="EL",Accounts!C$8,""),IF(AND(B492="OA",Cases!B492="3"),Accounts!C$8,""),IF(AND(B492="OA",Cases!B492="Z"),Accounts!C$7,"")),CONCATENATE(IF(B492="EB",Accounts!C$9,""),IF(B492="EL",Accounts!C$10,""),IF(AND(B492="OA",Cases!B492="3"),Accounts!C$10,""),IF(AND(B492="OA",Cases!B492="Z"),Accounts!C$9,""))))</f>
        <v>0002G94287102</v>
      </c>
      <c r="G492" t="s">
        <v>17</v>
      </c>
      <c r="H492" s="5" t="str">
        <f t="shared" si="36"/>
        <v>KALOCZKAY JNÉ EUR</v>
      </c>
      <c r="I492" t="s">
        <v>18</v>
      </c>
      <c r="J492" t="str">
        <f t="shared" si="37"/>
        <v>EBNL000000901491</v>
      </c>
      <c r="K492" t="str">
        <f t="shared" si="38"/>
        <v>EBNL000000901491</v>
      </c>
      <c r="L492" s="2" t="s">
        <v>22</v>
      </c>
      <c r="M492" s="2" t="str">
        <f>IF(OR(Cases!C492="A",Cases!C492="C",Cases!C492="G",Cases!C492="J",Cases!C492="O"),"DV","DA")</f>
        <v>DA</v>
      </c>
      <c r="N492" t="s">
        <v>1207</v>
      </c>
      <c r="O492" t="str">
        <f>IF(OR(Cases!C492="A",Cases!C492="B",Cases!C492="C",Cases!C492="E",Cases!C492="F",Cases!C492="I",Cases!C492="J",Cases!C492="K",Cases!C492="L",Cases!C492="Q"),"EUR","HUF")</f>
        <v>HUF</v>
      </c>
      <c r="P492" s="5" t="str">
        <f t="shared" si="39"/>
        <v>2</v>
      </c>
      <c r="Q492" t="str">
        <f>IF(Cases!I492="Y","INTC","")</f>
        <v/>
      </c>
      <c r="R492" t="str">
        <f>IF(OR(Cases!C492="K",Cases!C492="L"),IF(M492="DA",Accounts!B$1,CONCATENATE(
IF(B492="EB",Accounts!D$1,""
),IF(B492="EL",Accounts!F$1,""
),IF(AND(B492="OA",Cases!B492="3"),Accounts!F$1,""
),IF(AND(B492="OA",Cases!B492="Z"),Accounts!D$1,""
)
)
),IF(OR(Cases!C492="B",Cases!C492="I",Cases!C492="O",Cases!C492="J",Cases!C492="H"),IF(M492="DA",Accounts!B$4,CONCATENATE(
IF(B492="EB",Accounts!D$4,""
),IF(B492="EL",Accounts!F$4,""
),IF(AND(B492="OA",Cases!B492="3"),Accounts!F$4,""
),IF(AND(B492="OA",Cases!B492="Z"),Accounts!D$4,""
)
)
),IF(OR(Cases!C492="D",Cases!C492="G",Cases!C492="O",Cases!C492="H",Cases!C492="M",AND(Cases!D492="I",Cases!C492="C"),AND(Cases!D492="I",Cases!C492="F")),IF(M492="DA",Accounts!B$3,CONCATENATE(
IF(B492="EB",Accounts!D$3,""
),IF(B492="EL",Accounts!F$3,""
),IF(AND(B492="OA",Cases!B492="3"),Accounts!F$3,""
),IF(AND(B492="OA",Cases!B492="Z"),Accounts!D$3,""
)
)
),IF(M492="DA",Accounts!B$12,CONCATENATE(
IF(B492="EB",Accounts!D$12,""
),IF(B492="EL",Accounts!F$12,""
),IF(AND(B492="OA",Cases!B492="3"),Accounts!F$12,""
),IF(AND(B492="OA",Cases!B492="Z"),Accounts!D$12,""
)
)
)
)
))</f>
        <v>UPC Magyarország</v>
      </c>
      <c r="S492" t="str">
        <f>IF(OR(Cases!C492="K",Cases!C492="L"),IF(M492="DA",Accounts!C$1,CONCATENATE(
   IF(B492="EB",Accounts!E$1,""
   ),IF(B492="EL",Accounts!G$1,""
   ),IF(AND(B492="OA",Cases!B492="3"),Accounts!G$1,""
   ),IF(AND(B492="OA",Cases!B492="Z"),Accounts!E$1,""
   )
  )
 ),IF(OR(Cases!C492="B",Cases!C492="I",Cases!C492="O",Cases!C492="J",Cases!C492="H"),IF(M492="DA",Accounts!C$4,CONCATENATE(
   IF(B492="EB",Accounts!E$4,""
   ),IF(B492="EL",Accounts!G$4,""
   ),IF(AND(B492="OA",Cases!B492="3"),Accounts!G$4,""
   ),IF(AND(B492="OA",Cases!B492="Z"),Accounts!E$4,""
   )
  )
 ),IF(OR(Cases!C492="D",Cases!C492="G",Cases!C492="O",Cases!C492="H",Cases!C492="M",AND(Cases!D492="I",Cases!C492="C"),AND(Cases!D492="I",Cases!C492="F")),IF(M492="DA",Accounts!C$3,CONCATENATE(
   IF(B492="EB",Accounts!E$3,""
   ),IF(B492="EL",Accounts!G$3,""
   ),IF(AND(B492="OA",Cases!B492="3"),Accounts!G$3,""
   ),IF(AND(B492="OA",Cases!B492="Z"),Accounts!E$3,""
   )
  )
 ),IF(M492="DA",Accounts!C$12,CONCATENATE(
   IF(B492="EB",Accounts!E$12,""
   ),IF(B492="EL",Accounts!G$12,""
   ),IF(AND(B492="OA",Cases!B492="3"),Accounts!G$12,""
   ),IF(AND(B492="OA",Cases!B492="Z"),Accounts!E$12,""
   )
  )
 )
)
))</f>
        <v>HU78104100220021994330000100</v>
      </c>
      <c r="T492" t="str">
        <f>IF(Cases!F492="SHA","SLEV",IF(Cases!F492="OUR","DEBT",IF(Cases!F492="BEN","CRED","")))</f>
        <v/>
      </c>
      <c r="U492" s="5" t="str">
        <f>IF(Cases!H492="N","Instrukciók","")</f>
        <v>Instrukciók</v>
      </c>
      <c r="V492" s="5" t="str">
        <f>IF(Cases!E492="I","URGP","")</f>
        <v>URGP</v>
      </c>
      <c r="W492" t="str">
        <f>Cases!L492</f>
        <v>Közl-21E  -Forint konverziós-Ebank EBNL referencia-KötelezettSzla FCY-HUF-Bankon belüli átutalás-Konverziós-Sürgős/AzonKonv-KöltsVis Nincs</v>
      </c>
    </row>
    <row r="493" spans="1:23" x14ac:dyDescent="0.3">
      <c r="A493" t="str">
        <f>CONCATENATE(IF(B493="EB",CONCATENATE(IF(Cases!B493&lt;&gt;"7","EBNG","EBNL"),TEXT(Refszámok!$B$1+ROW()-2,"000000000000")),""),IF(B493="EL",CONCATENATE("E",TEXT(Refszámok!$B$2+ROW()-2,"0000000000"),"00001"),""),IF(B493="OA",CONCATENATE("EBNGOA",TEXT(Refszámok!$B$3+ROW()-2,"0000000000")),""))</f>
        <v>EBNL000000901492</v>
      </c>
      <c r="B493" t="str">
        <f>CONCATENATE(IF(Cases!B493="E","EL",""),IF(Cases!B493="B","EB",""),IF(Cases!B493="Q","EB",""),IF(Cases!B493="7","EB",""),IF(Cases!B493="Z","OA",""),IF(Cases!B493="3","OA",""))</f>
        <v>EB</v>
      </c>
      <c r="C493" t="str">
        <f t="shared" si="35"/>
        <v>EBNL000000901492</v>
      </c>
      <c r="D493" t="str">
        <f>IF(Cases!K493="Y","2018-11-10","")</f>
        <v/>
      </c>
      <c r="E493" s="5" t="str">
        <f>IF(Cases!C493="Q","BANKKÁRTYA ELSZ",IF(OR(Cases!C493="A",Cases!C493="E",Cases!C493="B",Cases!C493="K",Cases!C493="M"),CONCATENATE(IF(B493="EB",Accounts!B$7,""),IF(B493="EL",Accounts!B$8,""),IF(AND(B493="OA",Cases!B493="3"),Accounts!B$8,""),IF(AND(B493="OA",Cases!B493="Z"),Accounts!B$7,"")),CONCATENATE(IF(B493="EB",Accounts!B$9,""),IF(B493="EL",Accounts!B$10,""),IF(AND(B493="OA",Cases!B493="3"),Accounts!B$10,""),IF(AND(B493="OA",Cases!B493="Z"),Accounts!B$9,""))))</f>
        <v>KALOCZKAY JNÉ EUR</v>
      </c>
      <c r="F493" s="5" t="str">
        <f>IF(Cases!C493="Q","0983731042101",IF(OR(Cases!C493="A",Cases!C493="E",Cases!C493="B",Cases!C493="K",Cases!C493="M"),CONCATENATE(IF(B493="EB",Accounts!C$7,""),IF(B493="EL",Accounts!C$8,""),IF(AND(B493="OA",Cases!B493="3"),Accounts!C$8,""),IF(AND(B493="OA",Cases!B493="Z"),Accounts!C$7,"")),CONCATENATE(IF(B493="EB",Accounts!C$9,""),IF(B493="EL",Accounts!C$10,""),IF(AND(B493="OA",Cases!B493="3"),Accounts!C$10,""),IF(AND(B493="OA",Cases!B493="Z"),Accounts!C$9,""))))</f>
        <v>0002G94287102</v>
      </c>
      <c r="G493" t="s">
        <v>17</v>
      </c>
      <c r="H493" s="5" t="str">
        <f t="shared" si="36"/>
        <v>KALOCZKAY JNÉ EUR</v>
      </c>
      <c r="I493" t="s">
        <v>18</v>
      </c>
      <c r="J493" t="str">
        <f t="shared" si="37"/>
        <v>EBNL000000901492</v>
      </c>
      <c r="K493" t="str">
        <f t="shared" si="38"/>
        <v>EBNL000000901492</v>
      </c>
      <c r="L493" s="2" t="s">
        <v>22</v>
      </c>
      <c r="M493" s="2" t="str">
        <f>IF(OR(Cases!C493="A",Cases!C493="C",Cases!C493="G",Cases!C493="J",Cases!C493="O"),"DV","DA")</f>
        <v>DA</v>
      </c>
      <c r="N493" t="s">
        <v>1207</v>
      </c>
      <c r="O493" t="str">
        <f>IF(OR(Cases!C493="A",Cases!C493="B",Cases!C493="C",Cases!C493="E",Cases!C493="F",Cases!C493="I",Cases!C493="J",Cases!C493="K",Cases!C493="L",Cases!C493="Q"),"EUR","HUF")</f>
        <v>HUF</v>
      </c>
      <c r="P493" s="5" t="str">
        <f t="shared" si="39"/>
        <v>2</v>
      </c>
      <c r="Q493" t="str">
        <f>IF(Cases!I493="Y","INTC","")</f>
        <v/>
      </c>
      <c r="R493" t="str">
        <f>IF(OR(Cases!C493="K",Cases!C493="L"),IF(M493="DA",Accounts!B$1,CONCATENATE(
IF(B493="EB",Accounts!D$1,""
),IF(B493="EL",Accounts!F$1,""
),IF(AND(B493="OA",Cases!B493="3"),Accounts!F$1,""
),IF(AND(B493="OA",Cases!B493="Z"),Accounts!D$1,""
)
)
),IF(OR(Cases!C493="B",Cases!C493="I",Cases!C493="O",Cases!C493="J",Cases!C493="H"),IF(M493="DA",Accounts!B$4,CONCATENATE(
IF(B493="EB",Accounts!D$4,""
),IF(B493="EL",Accounts!F$4,""
),IF(AND(B493="OA",Cases!B493="3"),Accounts!F$4,""
),IF(AND(B493="OA",Cases!B493="Z"),Accounts!D$4,""
)
)
),IF(OR(Cases!C493="D",Cases!C493="G",Cases!C493="O",Cases!C493="H",Cases!C493="M",AND(Cases!D493="I",Cases!C493="C"),AND(Cases!D493="I",Cases!C493="F")),IF(M493="DA",Accounts!B$3,CONCATENATE(
IF(B493="EB",Accounts!D$3,""
),IF(B493="EL",Accounts!F$3,""
),IF(AND(B493="OA",Cases!B493="3"),Accounts!F$3,""
),IF(AND(B493="OA",Cases!B493="Z"),Accounts!D$3,""
)
)
),IF(M493="DA",Accounts!B$12,CONCATENATE(
IF(B493="EB",Accounts!D$12,""
),IF(B493="EL",Accounts!F$12,""
),IF(AND(B493="OA",Cases!B493="3"),Accounts!F$12,""
),IF(AND(B493="OA",Cases!B493="Z"),Accounts!D$12,""
)
)
)
)
))</f>
        <v>UPC Magyarország</v>
      </c>
      <c r="S493" t="str">
        <f>IF(OR(Cases!C493="K",Cases!C493="L"),IF(M493="DA",Accounts!C$1,CONCATENATE(
   IF(B493="EB",Accounts!E$1,""
   ),IF(B493="EL",Accounts!G$1,""
   ),IF(AND(B493="OA",Cases!B493="3"),Accounts!G$1,""
   ),IF(AND(B493="OA",Cases!B493="Z"),Accounts!E$1,""
   )
  )
 ),IF(OR(Cases!C493="B",Cases!C493="I",Cases!C493="O",Cases!C493="J",Cases!C493="H"),IF(M493="DA",Accounts!C$4,CONCATENATE(
   IF(B493="EB",Accounts!E$4,""
   ),IF(B493="EL",Accounts!G$4,""
   ),IF(AND(B493="OA",Cases!B493="3"),Accounts!G$4,""
   ),IF(AND(B493="OA",Cases!B493="Z"),Accounts!E$4,""
   )
  )
 ),IF(OR(Cases!C493="D",Cases!C493="G",Cases!C493="O",Cases!C493="H",Cases!C493="M",AND(Cases!D493="I",Cases!C493="C"),AND(Cases!D493="I",Cases!C493="F")),IF(M493="DA",Accounts!C$3,CONCATENATE(
   IF(B493="EB",Accounts!E$3,""
   ),IF(B493="EL",Accounts!G$3,""
   ),IF(AND(B493="OA",Cases!B493="3"),Accounts!G$3,""
   ),IF(AND(B493="OA",Cases!B493="Z"),Accounts!E$3,""
   )
  )
 ),IF(M493="DA",Accounts!C$12,CONCATENATE(
   IF(B493="EB",Accounts!E$12,""
   ),IF(B493="EL",Accounts!G$12,""
   ),IF(AND(B493="OA",Cases!B493="3"),Accounts!G$12,""
   ),IF(AND(B493="OA",Cases!B493="Z"),Accounts!E$12,""
   )
  )
 )
)
))</f>
        <v>HU78104100220021994330000100</v>
      </c>
      <c r="T493" t="str">
        <f>IF(Cases!F493="SHA","SLEV",IF(Cases!F493="OUR","DEBT",IF(Cases!F493="BEN","CRED","")))</f>
        <v/>
      </c>
      <c r="U493" s="5" t="str">
        <f>IF(Cases!H493="N","Instrukciók","")</f>
        <v>Instrukciók</v>
      </c>
      <c r="V493" s="5" t="str">
        <f>IF(Cases!E493="I","URGP","")</f>
        <v/>
      </c>
      <c r="W493" t="str">
        <f>Cases!L493</f>
        <v>Közl-21E  -Forint konverziós-Ebank EBNL referencia-KötelezettSzla FCY-HUF-Bankon belüli átutalás-Konverziós-KöltsVis Nincs</v>
      </c>
    </row>
    <row r="494" spans="1:23" x14ac:dyDescent="0.3">
      <c r="A494" t="str">
        <f>CONCATENATE(IF(B494="EB",CONCATENATE(IF(Cases!B494&lt;&gt;"7","EBNG","EBNL"),TEXT(Refszámok!$B$1+ROW()-2,"000000000000")),""),IF(B494="EL",CONCATENATE("E",TEXT(Refszámok!$B$2+ROW()-2,"0000000000"),"00001"),""),IF(B494="OA",CONCATENATE("EBNGOA",TEXT(Refszámok!$B$3+ROW()-2,"0000000000")),""))</f>
        <v>EBNL000000901493</v>
      </c>
      <c r="B494" t="str">
        <f>CONCATENATE(IF(Cases!B494="E","EL",""),IF(Cases!B494="B","EB",""),IF(Cases!B494="Q","EB",""),IF(Cases!B494="7","EB",""),IF(Cases!B494="Z","OA",""),IF(Cases!B494="3","OA",""))</f>
        <v>EB</v>
      </c>
      <c r="C494" t="str">
        <f t="shared" si="35"/>
        <v>EBNL000000901493</v>
      </c>
      <c r="D494" t="str">
        <f>IF(Cases!K494="Y","2018-11-10","")</f>
        <v/>
      </c>
      <c r="E494" s="5" t="str">
        <f>IF(Cases!C494="Q","BANKKÁRTYA ELSZ",IF(OR(Cases!C494="A",Cases!C494="E",Cases!C494="B",Cases!C494="K",Cases!C494="M"),CONCATENATE(IF(B494="EB",Accounts!B$7,""),IF(B494="EL",Accounts!B$8,""),IF(AND(B494="OA",Cases!B494="3"),Accounts!B$8,""),IF(AND(B494="OA",Cases!B494="Z"),Accounts!B$7,"")),CONCATENATE(IF(B494="EB",Accounts!B$9,""),IF(B494="EL",Accounts!B$10,""),IF(AND(B494="OA",Cases!B494="3"),Accounts!B$10,""),IF(AND(B494="OA",Cases!B494="Z"),Accounts!B$9,""))))</f>
        <v>KALOCZKAY JNÉ EUR</v>
      </c>
      <c r="F494" s="5" t="str">
        <f>IF(Cases!C494="Q","0983731042101",IF(OR(Cases!C494="A",Cases!C494="E",Cases!C494="B",Cases!C494="K",Cases!C494="M"),CONCATENATE(IF(B494="EB",Accounts!C$7,""),IF(B494="EL",Accounts!C$8,""),IF(AND(B494="OA",Cases!B494="3"),Accounts!C$8,""),IF(AND(B494="OA",Cases!B494="Z"),Accounts!C$7,"")),CONCATENATE(IF(B494="EB",Accounts!C$9,""),IF(B494="EL",Accounts!C$10,""),IF(AND(B494="OA",Cases!B494="3"),Accounts!C$10,""),IF(AND(B494="OA",Cases!B494="Z"),Accounts!C$9,""))))</f>
        <v>0002G94287102</v>
      </c>
      <c r="G494" t="s">
        <v>17</v>
      </c>
      <c r="H494" s="5" t="str">
        <f t="shared" si="36"/>
        <v>KALOCZKAY JNÉ EUR</v>
      </c>
      <c r="I494" t="s">
        <v>18</v>
      </c>
      <c r="J494" t="str">
        <f t="shared" si="37"/>
        <v>EBNL000000901493</v>
      </c>
      <c r="K494" t="str">
        <f t="shared" si="38"/>
        <v>EBNL000000901493</v>
      </c>
      <c r="L494" s="2" t="s">
        <v>22</v>
      </c>
      <c r="M494" s="2" t="str">
        <f>IF(OR(Cases!C494="A",Cases!C494="C",Cases!C494="G",Cases!C494="J",Cases!C494="O"),"DV","DA")</f>
        <v>DV</v>
      </c>
      <c r="N494" t="s">
        <v>1207</v>
      </c>
      <c r="O494" t="str">
        <f>IF(OR(Cases!C494="A",Cases!C494="B",Cases!C494="C",Cases!C494="E",Cases!C494="F",Cases!C494="I",Cases!C494="J",Cases!C494="K",Cases!C494="L",Cases!C494="Q"),"EUR","HUF")</f>
        <v>HUF</v>
      </c>
      <c r="P494" s="5" t="str">
        <f t="shared" si="39"/>
        <v>2</v>
      </c>
      <c r="Q494" t="str">
        <f>IF(Cases!I494="Y","INTC","")</f>
        <v/>
      </c>
      <c r="R494" t="str">
        <f>IF(OR(Cases!C494="K",Cases!C494="L"),IF(M494="DA",Accounts!B$1,CONCATENATE(
IF(B494="EB",Accounts!D$1,""
),IF(B494="EL",Accounts!F$1,""
),IF(AND(B494="OA",Cases!B494="3"),Accounts!F$1,""
),IF(AND(B494="OA",Cases!B494="Z"),Accounts!D$1,""
)
)
),IF(OR(Cases!C494="B",Cases!C494="I",Cases!C494="O",Cases!C494="J",Cases!C494="H"),IF(M494="DA",Accounts!B$4,CONCATENATE(
IF(B494="EB",Accounts!D$4,""
),IF(B494="EL",Accounts!F$4,""
),IF(AND(B494="OA",Cases!B494="3"),Accounts!F$4,""
),IF(AND(B494="OA",Cases!B494="Z"),Accounts!D$4,""
)
)
),IF(OR(Cases!C494="D",Cases!C494="G",Cases!C494="O",Cases!C494="H",Cases!C494="M",AND(Cases!D494="I",Cases!C494="C"),AND(Cases!D494="I",Cases!C494="F")),IF(M494="DA",Accounts!B$3,CONCATENATE(
IF(B494="EB",Accounts!D$3,""
),IF(B494="EL",Accounts!F$3,""
),IF(AND(B494="OA",Cases!B494="3"),Accounts!F$3,""
),IF(AND(B494="OA",Cases!B494="Z"),Accounts!D$3,""
)
)
),IF(M494="DA",Accounts!B$12,CONCATENATE(
IF(B494="EB",Accounts!D$12,""
),IF(B494="EL",Accounts!F$12,""
),IF(AND(B494="OA",Cases!B494="3"),Accounts!F$12,""
),IF(AND(B494="OA",Cases!B494="Z"),Accounts!D$12,""
)
)
)
)
))</f>
        <v>Haidai Viachesl</v>
      </c>
      <c r="S494" t="str">
        <f>IF(OR(Cases!C494="K",Cases!C494="L"),IF(M494="DA",Accounts!C$1,CONCATENATE(
   IF(B494="EB",Accounts!E$1,""
   ),IF(B494="EL",Accounts!G$1,""
   ),IF(AND(B494="OA",Cases!B494="3"),Accounts!G$1,""
   ),IF(AND(B494="OA",Cases!B494="Z"),Accounts!E$1,""
   )
  )
 ),IF(OR(Cases!C494="B",Cases!C494="I",Cases!C494="O",Cases!C494="J",Cases!C494="H"),IF(M494="DA",Accounts!C$4,CONCATENATE(
   IF(B494="EB",Accounts!E$4,""
   ),IF(B494="EL",Accounts!G$4,""
   ),IF(AND(B494="OA",Cases!B494="3"),Accounts!G$4,""
   ),IF(AND(B494="OA",Cases!B494="Z"),Accounts!E$4,""
   )
  )
 ),IF(OR(Cases!C494="D",Cases!C494="G",Cases!C494="O",Cases!C494="H",Cases!C494="M",AND(Cases!D494="I",Cases!C494="C"),AND(Cases!D494="I",Cases!C494="F")),IF(M494="DA",Accounts!C$3,CONCATENATE(
   IF(B494="EB",Accounts!E$3,""
   ),IF(B494="EL",Accounts!G$3,""
   ),IF(AND(B494="OA",Cases!B494="3"),Accounts!G$3,""
   ),IF(AND(B494="OA",Cases!B494="Z"),Accounts!E$3,""
   )
  )
 ),IF(M494="DA",Accounts!C$12,CONCATENATE(
   IF(B494="EB",Accounts!E$12,""
   ),IF(B494="EL",Accounts!G$12,""
   ),IF(AND(B494="OA",Cases!B494="3"),Accounts!G$12,""
   ),IF(AND(B494="OA",Cases!B494="Z"),Accounts!E$12,""
   )
  )
 )
)
))</f>
        <v>HU24104075017811111100480681</v>
      </c>
      <c r="T494" t="str">
        <f>IF(Cases!F494="SHA","SLEV",IF(Cases!F494="OUR","DEBT",IF(Cases!F494="BEN","CRED","")))</f>
        <v/>
      </c>
      <c r="U494" s="5" t="str">
        <f>IF(Cases!H494="N","Instrukciók","")</f>
        <v>Instrukciók</v>
      </c>
      <c r="V494" s="5" t="str">
        <f>IF(Cases!E494="I","URGP","")</f>
        <v>URGP</v>
      </c>
      <c r="W494" t="str">
        <f>Cases!L494</f>
        <v>Közl-21O  -Forint konverziós-Ebank EBNL referencia-KötelezettSzla FCY-HUF-Bankon belüli átvezetés-Konverziós-Sürgős/AzonKonv-KöltsVis Nincs</v>
      </c>
    </row>
    <row r="495" spans="1:23" x14ac:dyDescent="0.3">
      <c r="A495" t="str">
        <f>CONCATENATE(IF(B495="EB",CONCATENATE(IF(Cases!B495&lt;&gt;"7","EBNG","EBNL"),TEXT(Refszámok!$B$1+ROW()-2,"000000000000")),""),IF(B495="EL",CONCATENATE("E",TEXT(Refszámok!$B$2+ROW()-2,"0000000000"),"00001"),""),IF(B495="OA",CONCATENATE("EBNGOA",TEXT(Refszámok!$B$3+ROW()-2,"0000000000")),""))</f>
        <v>EBNL000000901494</v>
      </c>
      <c r="B495" t="str">
        <f>CONCATENATE(IF(Cases!B495="E","EL",""),IF(Cases!B495="B","EB",""),IF(Cases!B495="Q","EB",""),IF(Cases!B495="7","EB",""),IF(Cases!B495="Z","OA",""),IF(Cases!B495="3","OA",""))</f>
        <v>EB</v>
      </c>
      <c r="C495" t="str">
        <f t="shared" si="35"/>
        <v>EBNL000000901494</v>
      </c>
      <c r="D495" t="str">
        <f>IF(Cases!K495="Y","2018-11-10","")</f>
        <v/>
      </c>
      <c r="E495" s="5" t="str">
        <f>IF(Cases!C495="Q","BANKKÁRTYA ELSZ",IF(OR(Cases!C495="A",Cases!C495="E",Cases!C495="B",Cases!C495="K",Cases!C495="M"),CONCATENATE(IF(B495="EB",Accounts!B$7,""),IF(B495="EL",Accounts!B$8,""),IF(AND(B495="OA",Cases!B495="3"),Accounts!B$8,""),IF(AND(B495="OA",Cases!B495="Z"),Accounts!B$7,"")),CONCATENATE(IF(B495="EB",Accounts!B$9,""),IF(B495="EL",Accounts!B$10,""),IF(AND(B495="OA",Cases!B495="3"),Accounts!B$10,""),IF(AND(B495="OA",Cases!B495="Z"),Accounts!B$9,""))))</f>
        <v>KALOCZKAY JNÉ EUR</v>
      </c>
      <c r="F495" s="5" t="str">
        <f>IF(Cases!C495="Q","0983731042101",IF(OR(Cases!C495="A",Cases!C495="E",Cases!C495="B",Cases!C495="K",Cases!C495="M"),CONCATENATE(IF(B495="EB",Accounts!C$7,""),IF(B495="EL",Accounts!C$8,""),IF(AND(B495="OA",Cases!B495="3"),Accounts!C$8,""),IF(AND(B495="OA",Cases!B495="Z"),Accounts!C$7,"")),CONCATENATE(IF(B495="EB",Accounts!C$9,""),IF(B495="EL",Accounts!C$10,""),IF(AND(B495="OA",Cases!B495="3"),Accounts!C$10,""),IF(AND(B495="OA",Cases!B495="Z"),Accounts!C$9,""))))</f>
        <v>0002G94287102</v>
      </c>
      <c r="G495" t="s">
        <v>17</v>
      </c>
      <c r="H495" s="5" t="str">
        <f t="shared" si="36"/>
        <v>KALOCZKAY JNÉ EUR</v>
      </c>
      <c r="I495" t="s">
        <v>18</v>
      </c>
      <c r="J495" t="str">
        <f t="shared" si="37"/>
        <v>EBNL000000901494</v>
      </c>
      <c r="K495" t="str">
        <f t="shared" si="38"/>
        <v>EBNL000000901494</v>
      </c>
      <c r="L495" s="2" t="s">
        <v>22</v>
      </c>
      <c r="M495" s="2" t="str">
        <f>IF(OR(Cases!C495="A",Cases!C495="C",Cases!C495="G",Cases!C495="J",Cases!C495="O"),"DV","DA")</f>
        <v>DV</v>
      </c>
      <c r="N495" t="s">
        <v>1207</v>
      </c>
      <c r="O495" t="str">
        <f>IF(OR(Cases!C495="A",Cases!C495="B",Cases!C495="C",Cases!C495="E",Cases!C495="F",Cases!C495="I",Cases!C495="J",Cases!C495="K",Cases!C495="L",Cases!C495="Q"),"EUR","HUF")</f>
        <v>HUF</v>
      </c>
      <c r="P495" s="5" t="str">
        <f t="shared" si="39"/>
        <v>2</v>
      </c>
      <c r="Q495" t="str">
        <f>IF(Cases!I495="Y","INTC","")</f>
        <v/>
      </c>
      <c r="R495" t="str">
        <f>IF(OR(Cases!C495="K",Cases!C495="L"),IF(M495="DA",Accounts!B$1,CONCATENATE(
IF(B495="EB",Accounts!D$1,""
),IF(B495="EL",Accounts!F$1,""
),IF(AND(B495="OA",Cases!B495="3"),Accounts!F$1,""
),IF(AND(B495="OA",Cases!B495="Z"),Accounts!D$1,""
)
)
),IF(OR(Cases!C495="B",Cases!C495="I",Cases!C495="O",Cases!C495="J",Cases!C495="H"),IF(M495="DA",Accounts!B$4,CONCATENATE(
IF(B495="EB",Accounts!D$4,""
),IF(B495="EL",Accounts!F$4,""
),IF(AND(B495="OA",Cases!B495="3"),Accounts!F$4,""
),IF(AND(B495="OA",Cases!B495="Z"),Accounts!D$4,""
)
)
),IF(OR(Cases!C495="D",Cases!C495="G",Cases!C495="O",Cases!C495="H",Cases!C495="M",AND(Cases!D495="I",Cases!C495="C"),AND(Cases!D495="I",Cases!C495="F")),IF(M495="DA",Accounts!B$3,CONCATENATE(
IF(B495="EB",Accounts!D$3,""
),IF(B495="EL",Accounts!F$3,""
),IF(AND(B495="OA",Cases!B495="3"),Accounts!F$3,""
),IF(AND(B495="OA",Cases!B495="Z"),Accounts!D$3,""
)
)
),IF(M495="DA",Accounts!B$12,CONCATENATE(
IF(B495="EB",Accounts!D$12,""
),IF(B495="EL",Accounts!F$12,""
),IF(AND(B495="OA",Cases!B495="3"),Accounts!F$12,""
),IF(AND(B495="OA",Cases!B495="Z"),Accounts!D$12,""
)
)
)
)
))</f>
        <v>Haidai Viachesl</v>
      </c>
      <c r="S495" t="str">
        <f>IF(OR(Cases!C495="K",Cases!C495="L"),IF(M495="DA",Accounts!C$1,CONCATENATE(
   IF(B495="EB",Accounts!E$1,""
   ),IF(B495="EL",Accounts!G$1,""
   ),IF(AND(B495="OA",Cases!B495="3"),Accounts!G$1,""
   ),IF(AND(B495="OA",Cases!B495="Z"),Accounts!E$1,""
   )
  )
 ),IF(OR(Cases!C495="B",Cases!C495="I",Cases!C495="O",Cases!C495="J",Cases!C495="H"),IF(M495="DA",Accounts!C$4,CONCATENATE(
   IF(B495="EB",Accounts!E$4,""
   ),IF(B495="EL",Accounts!G$4,""
   ),IF(AND(B495="OA",Cases!B495="3"),Accounts!G$4,""
   ),IF(AND(B495="OA",Cases!B495="Z"),Accounts!E$4,""
   )
  )
 ),IF(OR(Cases!C495="D",Cases!C495="G",Cases!C495="O",Cases!C495="H",Cases!C495="M",AND(Cases!D495="I",Cases!C495="C"),AND(Cases!D495="I",Cases!C495="F")),IF(M495="DA",Accounts!C$3,CONCATENATE(
   IF(B495="EB",Accounts!E$3,""
   ),IF(B495="EL",Accounts!G$3,""
   ),IF(AND(B495="OA",Cases!B495="3"),Accounts!G$3,""
   ),IF(AND(B495="OA",Cases!B495="Z"),Accounts!E$3,""
   )
  )
 ),IF(M495="DA",Accounts!C$12,CONCATENATE(
   IF(B495="EB",Accounts!E$12,""
   ),IF(B495="EL",Accounts!G$12,""
   ),IF(AND(B495="OA",Cases!B495="3"),Accounts!G$12,""
   ),IF(AND(B495="OA",Cases!B495="Z"),Accounts!E$12,""
   )
  )
 )
)
))</f>
        <v>HU24104075017811111100480681</v>
      </c>
      <c r="T495" t="str">
        <f>IF(Cases!F495="SHA","SLEV",IF(Cases!F495="OUR","DEBT",IF(Cases!F495="BEN","CRED","")))</f>
        <v/>
      </c>
      <c r="U495" s="5" t="str">
        <f>IF(Cases!H495="N","Instrukciók","")</f>
        <v>Instrukciók</v>
      </c>
      <c r="V495" s="5" t="str">
        <f>IF(Cases!E495="I","URGP","")</f>
        <v/>
      </c>
      <c r="W495" t="str">
        <f>Cases!L495</f>
        <v>Közl-21O  -Forint konverziós-Ebank EBNL referencia-KötelezettSzla FCY-HUF-Bankon belüli átvezetés-Konverziós-KöltsVis Nincs</v>
      </c>
    </row>
    <row r="496" spans="1:23" x14ac:dyDescent="0.3">
      <c r="A496" t="str">
        <f>CONCATENATE(IF(B496="EB",CONCATENATE(IF(Cases!B496&lt;&gt;"7","EBNG","EBNL"),TEXT(Refszámok!$B$1+ROW()-2,"000000000000")),""),IF(B496="EL",CONCATENATE("E",TEXT(Refszámok!$B$2+ROW()-2,"0000000000"),"00001"),""),IF(B496="OA",CONCATENATE("EBNGOA",TEXT(Refszámok!$B$3+ROW()-2,"0000000000")),""))</f>
        <v>EBNL000000901495</v>
      </c>
      <c r="B496" t="str">
        <f>CONCATENATE(IF(Cases!B496="E","EL",""),IF(Cases!B496="B","EB",""),IF(Cases!B496="Q","EB",""),IF(Cases!B496="7","EB",""),IF(Cases!B496="Z","OA",""),IF(Cases!B496="3","OA",""))</f>
        <v>EB</v>
      </c>
      <c r="C496" t="str">
        <f t="shared" si="35"/>
        <v>EBNL000000901495</v>
      </c>
      <c r="D496" t="str">
        <f>IF(Cases!K496="Y","2018-11-10","")</f>
        <v/>
      </c>
      <c r="E496" s="5" t="str">
        <f>IF(Cases!C496="Q","BANKKÁRTYA ELSZ",IF(OR(Cases!C496="A",Cases!C496="E",Cases!C496="B",Cases!C496="K",Cases!C496="M"),CONCATENATE(IF(B496="EB",Accounts!B$7,""),IF(B496="EL",Accounts!B$8,""),IF(AND(B496="OA",Cases!B496="3"),Accounts!B$8,""),IF(AND(B496="OA",Cases!B496="Z"),Accounts!B$7,"")),CONCATENATE(IF(B496="EB",Accounts!B$9,""),IF(B496="EL",Accounts!B$10,""),IF(AND(B496="OA",Cases!B496="3"),Accounts!B$10,""),IF(AND(B496="OA",Cases!B496="Z"),Accounts!B$9,""))))</f>
        <v>KALOCZKAY JNÉ</v>
      </c>
      <c r="F496" s="5" t="str">
        <f>IF(Cases!C496="Q","0983731042101",IF(OR(Cases!C496="A",Cases!C496="E",Cases!C496="B",Cases!C496="K",Cases!C496="M"),CONCATENATE(IF(B496="EB",Accounts!C$7,""),IF(B496="EL",Accounts!C$8,""),IF(AND(B496="OA",Cases!B496="3"),Accounts!C$8,""),IF(AND(B496="OA",Cases!B496="Z"),Accounts!C$7,"")),CONCATENATE(IF(B496="EB",Accounts!C$9,""),IF(B496="EL",Accounts!C$10,""),IF(AND(B496="OA",Cases!B496="3"),Accounts!C$10,""),IF(AND(B496="OA",Cases!B496="Z"),Accounts!C$9,""))))</f>
        <v>0002G94287100</v>
      </c>
      <c r="G496" t="s">
        <v>17</v>
      </c>
      <c r="H496" s="5" t="str">
        <f t="shared" si="36"/>
        <v>KALOCZKAY JNÉ</v>
      </c>
      <c r="I496" t="s">
        <v>18</v>
      </c>
      <c r="J496" t="str">
        <f t="shared" si="37"/>
        <v>EBNL000000901495</v>
      </c>
      <c r="K496" t="str">
        <f t="shared" si="38"/>
        <v>EBNL000000901495</v>
      </c>
      <c r="L496" s="2" t="s">
        <v>22</v>
      </c>
      <c r="M496" s="2" t="str">
        <f>IF(OR(Cases!C496="A",Cases!C496="C",Cases!C496="G",Cases!C496="J",Cases!C496="O"),"DV","DA")</f>
        <v>DA</v>
      </c>
      <c r="N496" t="s">
        <v>1207</v>
      </c>
      <c r="O496" t="str">
        <f>IF(OR(Cases!C496="A",Cases!C496="B",Cases!C496="C",Cases!C496="E",Cases!C496="F",Cases!C496="I",Cases!C496="J",Cases!C496="K",Cases!C496="L",Cases!C496="Q"),"EUR","HUF")</f>
        <v>EUR</v>
      </c>
      <c r="P496" s="5" t="str">
        <f t="shared" si="39"/>
        <v>1.3</v>
      </c>
      <c r="Q496" t="str">
        <f>IF(Cases!I496="Y","INTC","")</f>
        <v/>
      </c>
      <c r="R496" t="str">
        <f>IF(OR(Cases!C496="K",Cases!C496="L"),IF(M496="DA",Accounts!B$1,CONCATENATE(
IF(B496="EB",Accounts!D$1,""
),IF(B496="EL",Accounts!F$1,""
),IF(AND(B496="OA",Cases!B496="3"),Accounts!F$1,""
),IF(AND(B496="OA",Cases!B496="Z"),Accounts!D$1,""
)
)
),IF(OR(Cases!C496="B",Cases!C496="I",Cases!C496="O",Cases!C496="J",Cases!C496="H"),IF(M496="DA",Accounts!B$4,CONCATENATE(
IF(B496="EB",Accounts!D$4,""
),IF(B496="EL",Accounts!F$4,""
),IF(AND(B496="OA",Cases!B496="3"),Accounts!F$4,""
),IF(AND(B496="OA",Cases!B496="Z"),Accounts!D$4,""
)
)
),IF(OR(Cases!C496="D",Cases!C496="G",Cases!C496="O",Cases!C496="H",Cases!C496="M",AND(Cases!D496="I",Cases!C496="C"),AND(Cases!D496="I",Cases!C496="F")),IF(M496="DA",Accounts!B$3,CONCATENATE(
IF(B496="EB",Accounts!D$3,""
),IF(B496="EL",Accounts!F$3,""
),IF(AND(B496="OA",Cases!B496="3"),Accounts!F$3,""
),IF(AND(B496="OA",Cases!B496="Z"),Accounts!D$3,""
)
)
),IF(M496="DA",Accounts!B$12,CONCATENATE(
IF(B496="EB",Accounts!D$12,""
),IF(B496="EL",Accounts!F$12,""
),IF(AND(B496="OA",Cases!B496="3"),Accounts!F$12,""
),IF(AND(B496="OA",Cases!B496="Z"),Accounts!D$12,""
)
)
)
)
))</f>
        <v>Bank kívüli Kedvezm.</v>
      </c>
      <c r="S496" t="str">
        <f>IF(OR(Cases!C496="K",Cases!C496="L"),IF(M496="DA",Accounts!C$1,CONCATENATE(
   IF(B496="EB",Accounts!E$1,""
   ),IF(B496="EL",Accounts!G$1,""
   ),IF(AND(B496="OA",Cases!B496="3"),Accounts!G$1,""
   ),IF(AND(B496="OA",Cases!B496="Z"),Accounts!E$1,""
   )
  )
 ),IF(OR(Cases!C496="B",Cases!C496="I",Cases!C496="O",Cases!C496="J",Cases!C496="H"),IF(M496="DA",Accounts!C$4,CONCATENATE(
   IF(B496="EB",Accounts!E$4,""
   ),IF(B496="EL",Accounts!G$4,""
   ),IF(AND(B496="OA",Cases!B496="3"),Accounts!G$4,""
   ),IF(AND(B496="OA",Cases!B496="Z"),Accounts!E$4,""
   )
  )
 ),IF(OR(Cases!C496="D",Cases!C496="G",Cases!C496="O",Cases!C496="H",Cases!C496="M",AND(Cases!D496="I",Cases!C496="C"),AND(Cases!D496="I",Cases!C496="F")),IF(M496="DA",Accounts!C$3,CONCATENATE(
   IF(B496="EB",Accounts!E$3,""
   ),IF(B496="EL",Accounts!G$3,""
   ),IF(AND(B496="OA",Cases!B496="3"),Accounts!G$3,""
   ),IF(AND(B496="OA",Cases!B496="Z"),Accounts!E$3,""
   )
  )
 ),IF(M496="DA",Accounts!C$12,CONCATENATE(
   IF(B496="EB",Accounts!E$12,""
   ),IF(B496="EL",Accounts!G$12,""
   ),IF(AND(B496="OA",Cases!B496="3"),Accounts!G$12,""
   ),IF(AND(B496="OA",Cases!B496="Z"),Accounts!E$12,""
   )
  )
 )
)
))</f>
        <v>HU71117490082015982100000000</v>
      </c>
      <c r="T496" t="str">
        <f>IF(Cases!F496="SHA","SLEV",IF(Cases!F496="OUR","DEBT",IF(Cases!F496="BEN","CRED","")))</f>
        <v>SLEV</v>
      </c>
      <c r="U496" s="5" t="str">
        <f>IF(Cases!H496="N","Instrukciók","")</f>
        <v>Instrukciók</v>
      </c>
      <c r="V496" s="5" t="str">
        <f>IF(Cases!E496="I","URGP","")</f>
        <v/>
      </c>
      <c r="W496" t="str">
        <f>Cases!L496</f>
        <v>Közl-33E  -Ebank EBNL referencia-KötelezettSzla HUF-FCY-Bankon kívül utalás-Konverziós-KöltsVis Osztott</v>
      </c>
    </row>
    <row r="497" spans="1:23" x14ac:dyDescent="0.3">
      <c r="A497" t="str">
        <f>CONCATENATE(IF(B497="EB",CONCATENATE(IF(Cases!B497&lt;&gt;"7","EBNG","EBNL"),TEXT(Refszámok!$B$1+ROW()-2,"000000000000")),""),IF(B497="EL",CONCATENATE("E",TEXT(Refszámok!$B$2+ROW()-2,"0000000000"),"00001"),""),IF(B497="OA",CONCATENATE("EBNGOA",TEXT(Refszámok!$B$3+ROW()-2,"0000000000")),""))</f>
        <v>EBNL000000901496</v>
      </c>
      <c r="B497" t="str">
        <f>CONCATENATE(IF(Cases!B497="E","EL",""),IF(Cases!B497="B","EB",""),IF(Cases!B497="Q","EB",""),IF(Cases!B497="7","EB",""),IF(Cases!B497="Z","OA",""),IF(Cases!B497="3","OA",""))</f>
        <v>EB</v>
      </c>
      <c r="C497" t="str">
        <f t="shared" si="35"/>
        <v>EBNL000000901496</v>
      </c>
      <c r="D497" t="str">
        <f>IF(Cases!K497="Y","2018-11-10","")</f>
        <v/>
      </c>
      <c r="E497" s="5" t="str">
        <f>IF(Cases!C497="Q","BANKKÁRTYA ELSZ",IF(OR(Cases!C497="A",Cases!C497="E",Cases!C497="B",Cases!C497="K",Cases!C497="M"),CONCATENATE(IF(B497="EB",Accounts!B$7,""),IF(B497="EL",Accounts!B$8,""),IF(AND(B497="OA",Cases!B497="3"),Accounts!B$8,""),IF(AND(B497="OA",Cases!B497="Z"),Accounts!B$7,"")),CONCATENATE(IF(B497="EB",Accounts!B$9,""),IF(B497="EL",Accounts!B$10,""),IF(AND(B497="OA",Cases!B497="3"),Accounts!B$10,""),IF(AND(B497="OA",Cases!B497="Z"),Accounts!B$9,""))))</f>
        <v>KALOCZKAY JNÉ</v>
      </c>
      <c r="F497" s="5" t="str">
        <f>IF(Cases!C497="Q","0983731042101",IF(OR(Cases!C497="A",Cases!C497="E",Cases!C497="B",Cases!C497="K",Cases!C497="M"),CONCATENATE(IF(B497="EB",Accounts!C$7,""),IF(B497="EL",Accounts!C$8,""),IF(AND(B497="OA",Cases!B497="3"),Accounts!C$8,""),IF(AND(B497="OA",Cases!B497="Z"),Accounts!C$7,"")),CONCATENATE(IF(B497="EB",Accounts!C$9,""),IF(B497="EL",Accounts!C$10,""),IF(AND(B497="OA",Cases!B497="3"),Accounts!C$10,""),IF(AND(B497="OA",Cases!B497="Z"),Accounts!C$9,""))))</f>
        <v>0002G94287100</v>
      </c>
      <c r="G497" t="s">
        <v>17</v>
      </c>
      <c r="H497" s="5" t="str">
        <f t="shared" si="36"/>
        <v>KALOCZKAY JNÉ</v>
      </c>
      <c r="I497" t="s">
        <v>18</v>
      </c>
      <c r="J497" t="str">
        <f t="shared" si="37"/>
        <v>EBNL000000901496</v>
      </c>
      <c r="K497" t="str">
        <f t="shared" si="38"/>
        <v>EBNL000000901496</v>
      </c>
      <c r="L497" s="2" t="s">
        <v>22</v>
      </c>
      <c r="M497" s="2" t="str">
        <f>IF(OR(Cases!C497="A",Cases!C497="C",Cases!C497="G",Cases!C497="J",Cases!C497="O"),"DV","DA")</f>
        <v>DA</v>
      </c>
      <c r="N497" t="s">
        <v>1207</v>
      </c>
      <c r="O497" t="str">
        <f>IF(OR(Cases!C497="A",Cases!C497="B",Cases!C497="C",Cases!C497="E",Cases!C497="F",Cases!C497="I",Cases!C497="J",Cases!C497="K",Cases!C497="L",Cases!C497="Q"),"EUR","HUF")</f>
        <v>EUR</v>
      </c>
      <c r="P497" s="5" t="str">
        <f t="shared" si="39"/>
        <v>1.3</v>
      </c>
      <c r="Q497" t="str">
        <f>IF(Cases!I497="Y","INTC","")</f>
        <v/>
      </c>
      <c r="R497" t="str">
        <f>IF(OR(Cases!C497="K",Cases!C497="L"),IF(M497="DA",Accounts!B$1,CONCATENATE(
IF(B497="EB",Accounts!D$1,""
),IF(B497="EL",Accounts!F$1,""
),IF(AND(B497="OA",Cases!B497="3"),Accounts!F$1,""
),IF(AND(B497="OA",Cases!B497="Z"),Accounts!D$1,""
)
)
),IF(OR(Cases!C497="B",Cases!C497="I",Cases!C497="O",Cases!C497="J",Cases!C497="H"),IF(M497="DA",Accounts!B$4,CONCATENATE(
IF(B497="EB",Accounts!D$4,""
),IF(B497="EL",Accounts!F$4,""
),IF(AND(B497="OA",Cases!B497="3"),Accounts!F$4,""
),IF(AND(B497="OA",Cases!B497="Z"),Accounts!D$4,""
)
)
),IF(OR(Cases!C497="D",Cases!C497="G",Cases!C497="O",Cases!C497="H",Cases!C497="M",AND(Cases!D497="I",Cases!C497="C"),AND(Cases!D497="I",Cases!C497="F")),IF(M497="DA",Accounts!B$3,CONCATENATE(
IF(B497="EB",Accounts!D$3,""
),IF(B497="EL",Accounts!F$3,""
),IF(AND(B497="OA",Cases!B497="3"),Accounts!F$3,""
),IF(AND(B497="OA",Cases!B497="Z"),Accounts!D$3,""
)
)
),IF(M497="DA",Accounts!B$12,CONCATENATE(
IF(B497="EB",Accounts!D$12,""
),IF(B497="EL",Accounts!F$12,""
),IF(AND(B497="OA",Cases!B497="3"),Accounts!F$12,""
),IF(AND(B497="OA",Cases!B497="Z"),Accounts!D$12,""
)
)
)
)
))</f>
        <v>Bank kívüli Kedvezm.</v>
      </c>
      <c r="S497" t="str">
        <f>IF(OR(Cases!C497="K",Cases!C497="L"),IF(M497="DA",Accounts!C$1,CONCATENATE(
   IF(B497="EB",Accounts!E$1,""
   ),IF(B497="EL",Accounts!G$1,""
   ),IF(AND(B497="OA",Cases!B497="3"),Accounts!G$1,""
   ),IF(AND(B497="OA",Cases!B497="Z"),Accounts!E$1,""
   )
  )
 ),IF(OR(Cases!C497="B",Cases!C497="I",Cases!C497="O",Cases!C497="J",Cases!C497="H"),IF(M497="DA",Accounts!C$4,CONCATENATE(
   IF(B497="EB",Accounts!E$4,""
   ),IF(B497="EL",Accounts!G$4,""
   ),IF(AND(B497="OA",Cases!B497="3"),Accounts!G$4,""
   ),IF(AND(B497="OA",Cases!B497="Z"),Accounts!E$4,""
   )
  )
 ),IF(OR(Cases!C497="D",Cases!C497="G",Cases!C497="O",Cases!C497="H",Cases!C497="M",AND(Cases!D497="I",Cases!C497="C"),AND(Cases!D497="I",Cases!C497="F")),IF(M497="DA",Accounts!C$3,CONCATENATE(
   IF(B497="EB",Accounts!E$3,""
   ),IF(B497="EL",Accounts!G$3,""
   ),IF(AND(B497="OA",Cases!B497="3"),Accounts!G$3,""
   ),IF(AND(B497="OA",Cases!B497="Z"),Accounts!E$3,""
   )
  )
 ),IF(M497="DA",Accounts!C$12,CONCATENATE(
   IF(B497="EB",Accounts!E$12,""
   ),IF(B497="EL",Accounts!G$12,""
   ),IF(AND(B497="OA",Cases!B497="3"),Accounts!G$12,""
   ),IF(AND(B497="OA",Cases!B497="Z"),Accounts!E$12,""
   )
  )
 )
)
))</f>
        <v>HU71117490082015982100000000</v>
      </c>
      <c r="T497" t="str">
        <f>IF(Cases!F497="SHA","SLEV",IF(Cases!F497="OUR","DEBT",IF(Cases!F497="BEN","CRED","")))</f>
        <v>DEBT</v>
      </c>
      <c r="U497" s="5" t="str">
        <f>IF(Cases!H497="N","Instrukciók","")</f>
        <v>Instrukciók</v>
      </c>
      <c r="V497" s="5" t="str">
        <f>IF(Cases!E497="I","URGP","")</f>
        <v/>
      </c>
      <c r="W497" t="str">
        <f>Cases!L497</f>
        <v>Közl-33F  -Ebank EBNL referencia-KötelezettSzla HUF-FCY-Bankon kívül utalás-Konverziós-KöltsVis Indító</v>
      </c>
    </row>
    <row r="498" spans="1:23" x14ac:dyDescent="0.3">
      <c r="A498" t="str">
        <f>CONCATENATE(IF(B498="EB",CONCATENATE(IF(Cases!B498&lt;&gt;"7","EBNG","EBNL"),TEXT(Refszámok!$B$1+ROW()-2,"000000000000")),""),IF(B498="EL",CONCATENATE("E",TEXT(Refszámok!$B$2+ROW()-2,"0000000000"),"00001"),""),IF(B498="OA",CONCATENATE("EBNGOA",TEXT(Refszámok!$B$3+ROW()-2,"0000000000")),""))</f>
        <v>EBNL000000901497</v>
      </c>
      <c r="B498" t="str">
        <f>CONCATENATE(IF(Cases!B498="E","EL",""),IF(Cases!B498="B","EB",""),IF(Cases!B498="Q","EB",""),IF(Cases!B498="7","EB",""),IF(Cases!B498="Z","OA",""),IF(Cases!B498="3","OA",""))</f>
        <v>EB</v>
      </c>
      <c r="C498" t="str">
        <f t="shared" si="35"/>
        <v>EBNL000000901497</v>
      </c>
      <c r="D498" t="str">
        <f>IF(Cases!K498="Y","2018-11-10","")</f>
        <v/>
      </c>
      <c r="E498" s="5" t="str">
        <f>IF(Cases!C498="Q","BANKKÁRTYA ELSZ",IF(OR(Cases!C498="A",Cases!C498="E",Cases!C498="B",Cases!C498="K",Cases!C498="M"),CONCATENATE(IF(B498="EB",Accounts!B$7,""),IF(B498="EL",Accounts!B$8,""),IF(AND(B498="OA",Cases!B498="3"),Accounts!B$8,""),IF(AND(B498="OA",Cases!B498="Z"),Accounts!B$7,"")),CONCATENATE(IF(B498="EB",Accounts!B$9,""),IF(B498="EL",Accounts!B$10,""),IF(AND(B498="OA",Cases!B498="3"),Accounts!B$10,""),IF(AND(B498="OA",Cases!B498="Z"),Accounts!B$9,""))))</f>
        <v>KALOCZKAY JNÉ</v>
      </c>
      <c r="F498" s="5" t="str">
        <f>IF(Cases!C498="Q","0983731042101",IF(OR(Cases!C498="A",Cases!C498="E",Cases!C498="B",Cases!C498="K",Cases!C498="M"),CONCATENATE(IF(B498="EB",Accounts!C$7,""),IF(B498="EL",Accounts!C$8,""),IF(AND(B498="OA",Cases!B498="3"),Accounts!C$8,""),IF(AND(B498="OA",Cases!B498="Z"),Accounts!C$7,"")),CONCATENATE(IF(B498="EB",Accounts!C$9,""),IF(B498="EL",Accounts!C$10,""),IF(AND(B498="OA",Cases!B498="3"),Accounts!C$10,""),IF(AND(B498="OA",Cases!B498="Z"),Accounts!C$9,""))))</f>
        <v>0002G94287100</v>
      </c>
      <c r="G498" t="s">
        <v>17</v>
      </c>
      <c r="H498" s="5" t="str">
        <f t="shared" si="36"/>
        <v>KALOCZKAY JNÉ</v>
      </c>
      <c r="I498" t="s">
        <v>18</v>
      </c>
      <c r="J498" t="str">
        <f t="shared" si="37"/>
        <v>EBNL000000901497</v>
      </c>
      <c r="K498" t="str">
        <f t="shared" si="38"/>
        <v>EBNL000000901497</v>
      </c>
      <c r="L498" s="2" t="s">
        <v>22</v>
      </c>
      <c r="M498" s="2" t="str">
        <f>IF(OR(Cases!C498="A",Cases!C498="C",Cases!C498="G",Cases!C498="J",Cases!C498="O"),"DV","DA")</f>
        <v>DA</v>
      </c>
      <c r="N498" t="s">
        <v>1207</v>
      </c>
      <c r="O498" t="str">
        <f>IF(OR(Cases!C498="A",Cases!C498="B",Cases!C498="C",Cases!C498="E",Cases!C498="F",Cases!C498="I",Cases!C498="J",Cases!C498="K",Cases!C498="L",Cases!C498="Q"),"EUR","HUF")</f>
        <v>EUR</v>
      </c>
      <c r="P498" s="5" t="str">
        <f t="shared" si="39"/>
        <v>1.3</v>
      </c>
      <c r="Q498" t="str">
        <f>IF(Cases!I498="Y","INTC","")</f>
        <v/>
      </c>
      <c r="R498" t="str">
        <f>IF(OR(Cases!C498="K",Cases!C498="L"),IF(M498="DA",Accounts!B$1,CONCATENATE(
IF(B498="EB",Accounts!D$1,""
),IF(B498="EL",Accounts!F$1,""
),IF(AND(B498="OA",Cases!B498="3"),Accounts!F$1,""
),IF(AND(B498="OA",Cases!B498="Z"),Accounts!D$1,""
)
)
),IF(OR(Cases!C498="B",Cases!C498="I",Cases!C498="O",Cases!C498="J",Cases!C498="H"),IF(M498="DA",Accounts!B$4,CONCATENATE(
IF(B498="EB",Accounts!D$4,""
),IF(B498="EL",Accounts!F$4,""
),IF(AND(B498="OA",Cases!B498="3"),Accounts!F$4,""
),IF(AND(B498="OA",Cases!B498="Z"),Accounts!D$4,""
)
)
),IF(OR(Cases!C498="D",Cases!C498="G",Cases!C498="O",Cases!C498="H",Cases!C498="M",AND(Cases!D498="I",Cases!C498="C"),AND(Cases!D498="I",Cases!C498="F")),IF(M498="DA",Accounts!B$3,CONCATENATE(
IF(B498="EB",Accounts!D$3,""
),IF(B498="EL",Accounts!F$3,""
),IF(AND(B498="OA",Cases!B498="3"),Accounts!F$3,""
),IF(AND(B498="OA",Cases!B498="Z"),Accounts!D$3,""
)
)
),IF(M498="DA",Accounts!B$12,CONCATENATE(
IF(B498="EB",Accounts!D$12,""
),IF(B498="EL",Accounts!F$12,""
),IF(AND(B498="OA",Cases!B498="3"),Accounts!F$12,""
),IF(AND(B498="OA",Cases!B498="Z"),Accounts!D$12,""
)
)
)
)
))</f>
        <v>Bank kívüli Kedvezm.</v>
      </c>
      <c r="S498" t="str">
        <f>IF(OR(Cases!C498="K",Cases!C498="L"),IF(M498="DA",Accounts!C$1,CONCATENATE(
   IF(B498="EB",Accounts!E$1,""
   ),IF(B498="EL",Accounts!G$1,""
   ),IF(AND(B498="OA",Cases!B498="3"),Accounts!G$1,""
   ),IF(AND(B498="OA",Cases!B498="Z"),Accounts!E$1,""
   )
  )
 ),IF(OR(Cases!C498="B",Cases!C498="I",Cases!C498="O",Cases!C498="J",Cases!C498="H"),IF(M498="DA",Accounts!C$4,CONCATENATE(
   IF(B498="EB",Accounts!E$4,""
   ),IF(B498="EL",Accounts!G$4,""
   ),IF(AND(B498="OA",Cases!B498="3"),Accounts!G$4,""
   ),IF(AND(B498="OA",Cases!B498="Z"),Accounts!E$4,""
   )
  )
 ),IF(OR(Cases!C498="D",Cases!C498="G",Cases!C498="O",Cases!C498="H",Cases!C498="M",AND(Cases!D498="I",Cases!C498="C"),AND(Cases!D498="I",Cases!C498="F")),IF(M498="DA",Accounts!C$3,CONCATENATE(
   IF(B498="EB",Accounts!E$3,""
   ),IF(B498="EL",Accounts!G$3,""
   ),IF(AND(B498="OA",Cases!B498="3"),Accounts!G$3,""
   ),IF(AND(B498="OA",Cases!B498="Z"),Accounts!E$3,""
   )
  )
 ),IF(M498="DA",Accounts!C$12,CONCATENATE(
   IF(B498="EB",Accounts!E$12,""
   ),IF(B498="EL",Accounts!G$12,""
   ),IF(AND(B498="OA",Cases!B498="3"),Accounts!G$12,""
   ),IF(AND(B498="OA",Cases!B498="Z"),Accounts!E$12,""
   )
  )
 )
)
))</f>
        <v>HU71117490082015982100000000</v>
      </c>
      <c r="T498" t="str">
        <f>IF(Cases!F498="SHA","SLEV",IF(Cases!F498="OUR","DEBT",IF(Cases!F498="BEN","CRED","")))</f>
        <v>CRED</v>
      </c>
      <c r="U498" s="5" t="str">
        <f>IF(Cases!H498="N","Instrukciók","")</f>
        <v>Instrukciók</v>
      </c>
      <c r="V498" s="5" t="str">
        <f>IF(Cases!E498="I","URGP","")</f>
        <v/>
      </c>
      <c r="W498" t="str">
        <f>Cases!L498</f>
        <v>Közl-33G  -Ebank EBNL referencia-KötelezettSzla HUF-FCY-Bankon kívül utalás-Konverziós-KöltsVis Kedvezm</v>
      </c>
    </row>
    <row r="499" spans="1:23" x14ac:dyDescent="0.3">
      <c r="A499" t="str">
        <f>CONCATENATE(IF(B499="EB",CONCATENATE(IF(Cases!B499&lt;&gt;"7","EBNG","EBNL"),TEXT(Refszámok!$B$1+ROW()-2,"000000000000")),""),IF(B499="EL",CONCATENATE("E",TEXT(Refszámok!$B$2+ROW()-2,"0000000000"),"00001"),""),IF(B499="OA",CONCATENATE("EBNGOA",TEXT(Refszámok!$B$3+ROW()-2,"0000000000")),""))</f>
        <v>EBNL000000901498</v>
      </c>
      <c r="B499" t="str">
        <f>CONCATENATE(IF(Cases!B499="E","EL",""),IF(Cases!B499="B","EB",""),IF(Cases!B499="Q","EB",""),IF(Cases!B499="7","EB",""),IF(Cases!B499="Z","OA",""),IF(Cases!B499="3","OA",""))</f>
        <v>EB</v>
      </c>
      <c r="C499" t="str">
        <f t="shared" si="35"/>
        <v>EBNL000000901498</v>
      </c>
      <c r="D499" t="str">
        <f>IF(Cases!K499="Y","2018-11-10","")</f>
        <v/>
      </c>
      <c r="E499" s="5" t="str">
        <f>IF(Cases!C499="Q","BANKKÁRTYA ELSZ",IF(OR(Cases!C499="A",Cases!C499="E",Cases!C499="B",Cases!C499="K",Cases!C499="M"),CONCATENATE(IF(B499="EB",Accounts!B$7,""),IF(B499="EL",Accounts!B$8,""),IF(AND(B499="OA",Cases!B499="3"),Accounts!B$8,""),IF(AND(B499="OA",Cases!B499="Z"),Accounts!B$7,"")),CONCATENATE(IF(B499="EB",Accounts!B$9,""),IF(B499="EL",Accounts!B$10,""),IF(AND(B499="OA",Cases!B499="3"),Accounts!B$10,""),IF(AND(B499="OA",Cases!B499="Z"),Accounts!B$9,""))))</f>
        <v>KALOCZKAY JNÉ EUR</v>
      </c>
      <c r="F499" s="5" t="str">
        <f>IF(Cases!C499="Q","0983731042101",IF(OR(Cases!C499="A",Cases!C499="E",Cases!C499="B",Cases!C499="K",Cases!C499="M"),CONCATENATE(IF(B499="EB",Accounts!C$7,""),IF(B499="EL",Accounts!C$8,""),IF(AND(B499="OA",Cases!B499="3"),Accounts!C$8,""),IF(AND(B499="OA",Cases!B499="Z"),Accounts!C$7,"")),CONCATENATE(IF(B499="EB",Accounts!C$9,""),IF(B499="EL",Accounts!C$10,""),IF(AND(B499="OA",Cases!B499="3"),Accounts!C$10,""),IF(AND(B499="OA",Cases!B499="Z"),Accounts!C$9,""))))</f>
        <v>0002G94287102</v>
      </c>
      <c r="G499" t="s">
        <v>17</v>
      </c>
      <c r="H499" s="5" t="str">
        <f t="shared" si="36"/>
        <v>KALOCZKAY JNÉ EUR</v>
      </c>
      <c r="I499" t="s">
        <v>18</v>
      </c>
      <c r="J499" t="str">
        <f t="shared" si="37"/>
        <v>EBNL000000901498</v>
      </c>
      <c r="K499" t="str">
        <f t="shared" si="38"/>
        <v>EBNL000000901498</v>
      </c>
      <c r="L499" s="2" t="s">
        <v>22</v>
      </c>
      <c r="M499" s="2" t="str">
        <f>IF(OR(Cases!C499="A",Cases!C499="C",Cases!C499="G",Cases!C499="J",Cases!C499="O"),"DV","DA")</f>
        <v>DA</v>
      </c>
      <c r="N499" t="s">
        <v>1207</v>
      </c>
      <c r="O499" t="str">
        <f>IF(OR(Cases!C499="A",Cases!C499="B",Cases!C499="C",Cases!C499="E",Cases!C499="F",Cases!C499="I",Cases!C499="J",Cases!C499="K",Cases!C499="L",Cases!C499="Q"),"EUR","HUF")</f>
        <v>EUR</v>
      </c>
      <c r="P499" s="5" t="str">
        <f t="shared" si="39"/>
        <v>1.3</v>
      </c>
      <c r="Q499" t="str">
        <f>IF(Cases!I499="Y","INTC","")</f>
        <v/>
      </c>
      <c r="R499" t="str">
        <f>IF(OR(Cases!C499="K",Cases!C499="L"),IF(M499="DA",Accounts!B$1,CONCATENATE(
IF(B499="EB",Accounts!D$1,""
),IF(B499="EL",Accounts!F$1,""
),IF(AND(B499="OA",Cases!B499="3"),Accounts!F$1,""
),IF(AND(B499="OA",Cases!B499="Z"),Accounts!D$1,""
)
)
),IF(OR(Cases!C499="B",Cases!C499="I",Cases!C499="O",Cases!C499="J",Cases!C499="H"),IF(M499="DA",Accounts!B$4,CONCATENATE(
IF(B499="EB",Accounts!D$4,""
),IF(B499="EL",Accounts!F$4,""
),IF(AND(B499="OA",Cases!B499="3"),Accounts!F$4,""
),IF(AND(B499="OA",Cases!B499="Z"),Accounts!D$4,""
)
)
),IF(OR(Cases!C499="D",Cases!C499="G",Cases!C499="O",Cases!C499="H",Cases!C499="M",AND(Cases!D499="I",Cases!C499="C"),AND(Cases!D499="I",Cases!C499="F")),IF(M499="DA",Accounts!B$3,CONCATENATE(
IF(B499="EB",Accounts!D$3,""
),IF(B499="EL",Accounts!F$3,""
),IF(AND(B499="OA",Cases!B499="3"),Accounts!F$3,""
),IF(AND(B499="OA",Cases!B499="Z"),Accounts!D$3,""
)
)
),IF(M499="DA",Accounts!B$12,CONCATENATE(
IF(B499="EB",Accounts!D$12,""
),IF(B499="EL",Accounts!F$12,""
),IF(AND(B499="OA",Cases!B499="3"),Accounts!F$12,""
),IF(AND(B499="OA",Cases!B499="Z"),Accounts!D$12,""
)
)
)
)
))</f>
        <v>Bank kívüli Kedvezm.</v>
      </c>
      <c r="S499" t="str">
        <f>IF(OR(Cases!C499="K",Cases!C499="L"),IF(M499="DA",Accounts!C$1,CONCATENATE(
   IF(B499="EB",Accounts!E$1,""
   ),IF(B499="EL",Accounts!G$1,""
   ),IF(AND(B499="OA",Cases!B499="3"),Accounts!G$1,""
   ),IF(AND(B499="OA",Cases!B499="Z"),Accounts!E$1,""
   )
  )
 ),IF(OR(Cases!C499="B",Cases!C499="I",Cases!C499="O",Cases!C499="J",Cases!C499="H"),IF(M499="DA",Accounts!C$4,CONCATENATE(
   IF(B499="EB",Accounts!E$4,""
   ),IF(B499="EL",Accounts!G$4,""
   ),IF(AND(B499="OA",Cases!B499="3"),Accounts!G$4,""
   ),IF(AND(B499="OA",Cases!B499="Z"),Accounts!E$4,""
   )
  )
 ),IF(OR(Cases!C499="D",Cases!C499="G",Cases!C499="O",Cases!C499="H",Cases!C499="M",AND(Cases!D499="I",Cases!C499="C"),AND(Cases!D499="I",Cases!C499="F")),IF(M499="DA",Accounts!C$3,CONCATENATE(
   IF(B499="EB",Accounts!E$3,""
   ),IF(B499="EL",Accounts!G$3,""
   ),IF(AND(B499="OA",Cases!B499="3"),Accounts!G$3,""
   ),IF(AND(B499="OA",Cases!B499="Z"),Accounts!E$3,""
   )
  )
 ),IF(M499="DA",Accounts!C$12,CONCATENATE(
   IF(B499="EB",Accounts!E$12,""
   ),IF(B499="EL",Accounts!G$12,""
   ),IF(AND(B499="OA",Cases!B499="3"),Accounts!G$12,""
   ),IF(AND(B499="OA",Cases!B499="Z"),Accounts!E$12,""
   )
  )
 )
)
))</f>
        <v>HU71117490082015982100000000</v>
      </c>
      <c r="T499" t="str">
        <f>IF(Cases!F499="SHA","SLEV",IF(Cases!F499="OUR","DEBT",IF(Cases!F499="BEN","CRED","")))</f>
        <v>SLEV</v>
      </c>
      <c r="U499" s="5" t="str">
        <f>IF(Cases!H499="N","Instrukciók","")</f>
        <v>Instrukciók</v>
      </c>
      <c r="V499" s="5" t="str">
        <f>IF(Cases!E499="I","URGP","")</f>
        <v/>
      </c>
      <c r="W499" t="str">
        <f>Cases!L499</f>
        <v>Közl-36N  -Ebank EBNL referencia-KötelezettSzla FCY-FCY Bankon kívül utalás-Konverziós-KöltsVis Osztott</v>
      </c>
    </row>
    <row r="500" spans="1:23" x14ac:dyDescent="0.3">
      <c r="A500" t="str">
        <f>CONCATENATE(IF(B500="EB",CONCATENATE(IF(Cases!B500&lt;&gt;"7","EBNG","EBNL"),TEXT(Refszámok!$B$1+ROW()-2,"000000000000")),""),IF(B500="EL",CONCATENATE("E",TEXT(Refszámok!$B$2+ROW()-2,"0000000000"),"00001"),""),IF(B500="OA",CONCATENATE("EBNGOA",TEXT(Refszámok!$B$3+ROW()-2,"0000000000")),""))</f>
        <v>EBNL000000901499</v>
      </c>
      <c r="B500" t="str">
        <f>CONCATENATE(IF(Cases!B500="E","EL",""),IF(Cases!B500="B","EB",""),IF(Cases!B500="Q","EB",""),IF(Cases!B500="7","EB",""),IF(Cases!B500="Z","OA",""),IF(Cases!B500="3","OA",""))</f>
        <v>EB</v>
      </c>
      <c r="C500" t="str">
        <f t="shared" si="35"/>
        <v>EBNL000000901499</v>
      </c>
      <c r="D500" t="str">
        <f>IF(Cases!K500="Y","2018-11-10","")</f>
        <v/>
      </c>
      <c r="E500" s="5" t="str">
        <f>IF(Cases!C500="Q","BANKKÁRTYA ELSZ",IF(OR(Cases!C500="A",Cases!C500="E",Cases!C500="B",Cases!C500="K",Cases!C500="M"),CONCATENATE(IF(B500="EB",Accounts!B$7,""),IF(B500="EL",Accounts!B$8,""),IF(AND(B500="OA",Cases!B500="3"),Accounts!B$8,""),IF(AND(B500="OA",Cases!B500="Z"),Accounts!B$7,"")),CONCATENATE(IF(B500="EB",Accounts!B$9,""),IF(B500="EL",Accounts!B$10,""),IF(AND(B500="OA",Cases!B500="3"),Accounts!B$10,""),IF(AND(B500="OA",Cases!B500="Z"),Accounts!B$9,""))))</f>
        <v>KALOCZKAY JNÉ EUR</v>
      </c>
      <c r="F500" s="5" t="str">
        <f>IF(Cases!C500="Q","0983731042101",IF(OR(Cases!C500="A",Cases!C500="E",Cases!C500="B",Cases!C500="K",Cases!C500="M"),CONCATENATE(IF(B500="EB",Accounts!C$7,""),IF(B500="EL",Accounts!C$8,""),IF(AND(B500="OA",Cases!B500="3"),Accounts!C$8,""),IF(AND(B500="OA",Cases!B500="Z"),Accounts!C$7,"")),CONCATENATE(IF(B500="EB",Accounts!C$9,""),IF(B500="EL",Accounts!C$10,""),IF(AND(B500="OA",Cases!B500="3"),Accounts!C$10,""),IF(AND(B500="OA",Cases!B500="Z"),Accounts!C$9,""))))</f>
        <v>0002G94287102</v>
      </c>
      <c r="G500" t="s">
        <v>17</v>
      </c>
      <c r="H500" s="5" t="str">
        <f t="shared" si="36"/>
        <v>KALOCZKAY JNÉ EUR</v>
      </c>
      <c r="I500" t="s">
        <v>18</v>
      </c>
      <c r="J500" t="str">
        <f t="shared" si="37"/>
        <v>EBNL000000901499</v>
      </c>
      <c r="K500" t="str">
        <f t="shared" si="38"/>
        <v>EBNL000000901499</v>
      </c>
      <c r="L500" s="2" t="s">
        <v>22</v>
      </c>
      <c r="M500" s="2" t="str">
        <f>IF(OR(Cases!C500="A",Cases!C500="C",Cases!C500="G",Cases!C500="J",Cases!C500="O"),"DV","DA")</f>
        <v>DA</v>
      </c>
      <c r="N500" t="s">
        <v>1207</v>
      </c>
      <c r="O500" t="str">
        <f>IF(OR(Cases!C500="A",Cases!C500="B",Cases!C500="C",Cases!C500="E",Cases!C500="F",Cases!C500="I",Cases!C500="J",Cases!C500="K",Cases!C500="L",Cases!C500="Q"),"EUR","HUF")</f>
        <v>EUR</v>
      </c>
      <c r="P500" s="5" t="str">
        <f t="shared" si="39"/>
        <v>1.3</v>
      </c>
      <c r="Q500" t="str">
        <f>IF(Cases!I500="Y","INTC","")</f>
        <v/>
      </c>
      <c r="R500" t="str">
        <f>IF(OR(Cases!C500="K",Cases!C500="L"),IF(M500="DA",Accounts!B$1,CONCATENATE(
IF(B500="EB",Accounts!D$1,""
),IF(B500="EL",Accounts!F$1,""
),IF(AND(B500="OA",Cases!B500="3"),Accounts!F$1,""
),IF(AND(B500="OA",Cases!B500="Z"),Accounts!D$1,""
)
)
),IF(OR(Cases!C500="B",Cases!C500="I",Cases!C500="O",Cases!C500="J",Cases!C500="H"),IF(M500="DA",Accounts!B$4,CONCATENATE(
IF(B500="EB",Accounts!D$4,""
),IF(B500="EL",Accounts!F$4,""
),IF(AND(B500="OA",Cases!B500="3"),Accounts!F$4,""
),IF(AND(B500="OA",Cases!B500="Z"),Accounts!D$4,""
)
)
),IF(OR(Cases!C500="D",Cases!C500="G",Cases!C500="O",Cases!C500="H",Cases!C500="M",AND(Cases!D500="I",Cases!C500="C"),AND(Cases!D500="I",Cases!C500="F")),IF(M500="DA",Accounts!B$3,CONCATENATE(
IF(B500="EB",Accounts!D$3,""
),IF(B500="EL",Accounts!F$3,""
),IF(AND(B500="OA",Cases!B500="3"),Accounts!F$3,""
),IF(AND(B500="OA",Cases!B500="Z"),Accounts!D$3,""
)
)
),IF(M500="DA",Accounts!B$12,CONCATENATE(
IF(B500="EB",Accounts!D$12,""
),IF(B500="EL",Accounts!F$12,""
),IF(AND(B500="OA",Cases!B500="3"),Accounts!F$12,""
),IF(AND(B500="OA",Cases!B500="Z"),Accounts!D$12,""
)
)
)
)
))</f>
        <v>Bank kívüli Kedvezm.</v>
      </c>
      <c r="S500" t="str">
        <f>IF(OR(Cases!C500="K",Cases!C500="L"),IF(M500="DA",Accounts!C$1,CONCATENATE(
   IF(B500="EB",Accounts!E$1,""
   ),IF(B500="EL",Accounts!G$1,""
   ),IF(AND(B500="OA",Cases!B500="3"),Accounts!G$1,""
   ),IF(AND(B500="OA",Cases!B500="Z"),Accounts!E$1,""
   )
  )
 ),IF(OR(Cases!C500="B",Cases!C500="I",Cases!C500="O",Cases!C500="J",Cases!C500="H"),IF(M500="DA",Accounts!C$4,CONCATENATE(
   IF(B500="EB",Accounts!E$4,""
   ),IF(B500="EL",Accounts!G$4,""
   ),IF(AND(B500="OA",Cases!B500="3"),Accounts!G$4,""
   ),IF(AND(B500="OA",Cases!B500="Z"),Accounts!E$4,""
   )
  )
 ),IF(OR(Cases!C500="D",Cases!C500="G",Cases!C500="O",Cases!C500="H",Cases!C500="M",AND(Cases!D500="I",Cases!C500="C"),AND(Cases!D500="I",Cases!C500="F")),IF(M500="DA",Accounts!C$3,CONCATENATE(
   IF(B500="EB",Accounts!E$3,""
   ),IF(B500="EL",Accounts!G$3,""
   ),IF(AND(B500="OA",Cases!B500="3"),Accounts!G$3,""
   ),IF(AND(B500="OA",Cases!B500="Z"),Accounts!E$3,""
   )
  )
 ),IF(M500="DA",Accounts!C$12,CONCATENATE(
   IF(B500="EB",Accounts!E$12,""
   ),IF(B500="EL",Accounts!G$12,""
   ),IF(AND(B500="OA",Cases!B500="3"),Accounts!G$12,""
   ),IF(AND(B500="OA",Cases!B500="Z"),Accounts!E$12,""
   )
  )
 )
)
))</f>
        <v>HU71117490082015982100000000</v>
      </c>
      <c r="T500" t="str">
        <f>IF(Cases!F500="SHA","SLEV",IF(Cases!F500="OUR","DEBT",IF(Cases!F500="BEN","CRED","")))</f>
        <v>DEBT</v>
      </c>
      <c r="U500" s="5" t="str">
        <f>IF(Cases!H500="N","Instrukciók","")</f>
        <v>Instrukciók</v>
      </c>
      <c r="V500" s="5" t="str">
        <f>IF(Cases!E500="I","URGP","")</f>
        <v/>
      </c>
      <c r="W500" t="str">
        <f>Cases!L500</f>
        <v>Közl-36O  -Ebank EBNL referencia-KötelezettSzla FCY-FCY Bankon kívül utalás-Konverziós-KöltsVis Indító</v>
      </c>
    </row>
    <row r="501" spans="1:23" x14ac:dyDescent="0.3">
      <c r="A501" t="str">
        <f>CONCATENATE(IF(B501="EB",CONCATENATE(IF(Cases!B501&lt;&gt;"7","EBNG","EBNL"),TEXT(Refszámok!$B$1+ROW()-2,"000000000000")),""),IF(B501="EL",CONCATENATE("E",TEXT(Refszámok!$B$2+ROW()-2,"0000000000"),"00001"),""),IF(B501="OA",CONCATENATE("EBNGOA",TEXT(Refszámok!$B$3+ROW()-2,"0000000000")),""))</f>
        <v>EBNL000000901500</v>
      </c>
      <c r="B501" t="str">
        <f>CONCATENATE(IF(Cases!B501="E","EL",""),IF(Cases!B501="B","EB",""),IF(Cases!B501="Q","EB",""),IF(Cases!B501="7","EB",""),IF(Cases!B501="Z","OA",""),IF(Cases!B501="3","OA",""))</f>
        <v>EB</v>
      </c>
      <c r="C501" t="str">
        <f t="shared" si="35"/>
        <v>EBNL000000901500</v>
      </c>
      <c r="D501" t="str">
        <f>IF(Cases!K501="Y","2018-11-10","")</f>
        <v/>
      </c>
      <c r="E501" s="5" t="str">
        <f>IF(Cases!C501="Q","BANKKÁRTYA ELSZ",IF(OR(Cases!C501="A",Cases!C501="E",Cases!C501="B",Cases!C501="K",Cases!C501="M"),CONCATENATE(IF(B501="EB",Accounts!B$7,""),IF(B501="EL",Accounts!B$8,""),IF(AND(B501="OA",Cases!B501="3"),Accounts!B$8,""),IF(AND(B501="OA",Cases!B501="Z"),Accounts!B$7,"")),CONCATENATE(IF(B501="EB",Accounts!B$9,""),IF(B501="EL",Accounts!B$10,""),IF(AND(B501="OA",Cases!B501="3"),Accounts!B$10,""),IF(AND(B501="OA",Cases!B501="Z"),Accounts!B$9,""))))</f>
        <v>KALOCZKAY JNÉ EUR</v>
      </c>
      <c r="F501" s="5" t="str">
        <f>IF(Cases!C501="Q","0983731042101",IF(OR(Cases!C501="A",Cases!C501="E",Cases!C501="B",Cases!C501="K",Cases!C501="M"),CONCATENATE(IF(B501="EB",Accounts!C$7,""),IF(B501="EL",Accounts!C$8,""),IF(AND(B501="OA",Cases!B501="3"),Accounts!C$8,""),IF(AND(B501="OA",Cases!B501="Z"),Accounts!C$7,"")),CONCATENATE(IF(B501="EB",Accounts!C$9,""),IF(B501="EL",Accounts!C$10,""),IF(AND(B501="OA",Cases!B501="3"),Accounts!C$10,""),IF(AND(B501="OA",Cases!B501="Z"),Accounts!C$9,""))))</f>
        <v>0002G94287102</v>
      </c>
      <c r="G501" t="s">
        <v>17</v>
      </c>
      <c r="H501" s="5" t="str">
        <f t="shared" si="36"/>
        <v>KALOCZKAY JNÉ EUR</v>
      </c>
      <c r="I501" t="s">
        <v>18</v>
      </c>
      <c r="J501" t="str">
        <f t="shared" si="37"/>
        <v>EBNL000000901500</v>
      </c>
      <c r="K501" t="str">
        <f t="shared" si="38"/>
        <v>EBNL000000901500</v>
      </c>
      <c r="L501" s="2" t="s">
        <v>22</v>
      </c>
      <c r="M501" s="2" t="str">
        <f>IF(OR(Cases!C501="A",Cases!C501="C",Cases!C501="G",Cases!C501="J",Cases!C501="O"),"DV","DA")</f>
        <v>DA</v>
      </c>
      <c r="N501" t="s">
        <v>1207</v>
      </c>
      <c r="O501" t="str">
        <f>IF(OR(Cases!C501="A",Cases!C501="B",Cases!C501="C",Cases!C501="E",Cases!C501="F",Cases!C501="I",Cases!C501="J",Cases!C501="K",Cases!C501="L",Cases!C501="Q"),"EUR","HUF")</f>
        <v>EUR</v>
      </c>
      <c r="P501" s="5" t="str">
        <f t="shared" si="39"/>
        <v>1.3</v>
      </c>
      <c r="Q501" t="str">
        <f>IF(Cases!I501="Y","INTC","")</f>
        <v/>
      </c>
      <c r="R501" t="str">
        <f>IF(OR(Cases!C501="K",Cases!C501="L"),IF(M501="DA",Accounts!B$1,CONCATENATE(
IF(B501="EB",Accounts!D$1,""
),IF(B501="EL",Accounts!F$1,""
),IF(AND(B501="OA",Cases!B501="3"),Accounts!F$1,""
),IF(AND(B501="OA",Cases!B501="Z"),Accounts!D$1,""
)
)
),IF(OR(Cases!C501="B",Cases!C501="I",Cases!C501="O",Cases!C501="J",Cases!C501="H"),IF(M501="DA",Accounts!B$4,CONCATENATE(
IF(B501="EB",Accounts!D$4,""
),IF(B501="EL",Accounts!F$4,""
),IF(AND(B501="OA",Cases!B501="3"),Accounts!F$4,""
),IF(AND(B501="OA",Cases!B501="Z"),Accounts!D$4,""
)
)
),IF(OR(Cases!C501="D",Cases!C501="G",Cases!C501="O",Cases!C501="H",Cases!C501="M",AND(Cases!D501="I",Cases!C501="C"),AND(Cases!D501="I",Cases!C501="F")),IF(M501="DA",Accounts!B$3,CONCATENATE(
IF(B501="EB",Accounts!D$3,""
),IF(B501="EL",Accounts!F$3,""
),IF(AND(B501="OA",Cases!B501="3"),Accounts!F$3,""
),IF(AND(B501="OA",Cases!B501="Z"),Accounts!D$3,""
)
)
),IF(M501="DA",Accounts!B$12,CONCATENATE(
IF(B501="EB",Accounts!D$12,""
),IF(B501="EL",Accounts!F$12,""
),IF(AND(B501="OA",Cases!B501="3"),Accounts!F$12,""
),IF(AND(B501="OA",Cases!B501="Z"),Accounts!D$12,""
)
)
)
)
))</f>
        <v>Bank kívüli Kedvezm.</v>
      </c>
      <c r="S501" t="str">
        <f>IF(OR(Cases!C501="K",Cases!C501="L"),IF(M501="DA",Accounts!C$1,CONCATENATE(
   IF(B501="EB",Accounts!E$1,""
   ),IF(B501="EL",Accounts!G$1,""
   ),IF(AND(B501="OA",Cases!B501="3"),Accounts!G$1,""
   ),IF(AND(B501="OA",Cases!B501="Z"),Accounts!E$1,""
   )
  )
 ),IF(OR(Cases!C501="B",Cases!C501="I",Cases!C501="O",Cases!C501="J",Cases!C501="H"),IF(M501="DA",Accounts!C$4,CONCATENATE(
   IF(B501="EB",Accounts!E$4,""
   ),IF(B501="EL",Accounts!G$4,""
   ),IF(AND(B501="OA",Cases!B501="3"),Accounts!G$4,""
   ),IF(AND(B501="OA",Cases!B501="Z"),Accounts!E$4,""
   )
  )
 ),IF(OR(Cases!C501="D",Cases!C501="G",Cases!C501="O",Cases!C501="H",Cases!C501="M",AND(Cases!D501="I",Cases!C501="C"),AND(Cases!D501="I",Cases!C501="F")),IF(M501="DA",Accounts!C$3,CONCATENATE(
   IF(B501="EB",Accounts!E$3,""
   ),IF(B501="EL",Accounts!G$3,""
   ),IF(AND(B501="OA",Cases!B501="3"),Accounts!G$3,""
   ),IF(AND(B501="OA",Cases!B501="Z"),Accounts!E$3,""
   )
  )
 ),IF(M501="DA",Accounts!C$12,CONCATENATE(
   IF(B501="EB",Accounts!E$12,""
   ),IF(B501="EL",Accounts!G$12,""
   ),IF(AND(B501="OA",Cases!B501="3"),Accounts!G$12,""
   ),IF(AND(B501="OA",Cases!B501="Z"),Accounts!E$12,""
   )
  )
 )
)
))</f>
        <v>HU71117490082015982100000000</v>
      </c>
      <c r="T501" t="str">
        <f>IF(Cases!F501="SHA","SLEV",IF(Cases!F501="OUR","DEBT",IF(Cases!F501="BEN","CRED","")))</f>
        <v>CRED</v>
      </c>
      <c r="U501" s="5" t="str">
        <f>IF(Cases!H501="N","Instrukciók","")</f>
        <v>Instrukciók</v>
      </c>
      <c r="V501" s="5" t="str">
        <f>IF(Cases!E501="I","URGP","")</f>
        <v/>
      </c>
      <c r="W501" t="str">
        <f>Cases!L501</f>
        <v>Közl-36P  -Ebank EBNL referencia-KötelezettSzla FCY-FCY Bankon kívül utalás-Konverziós-KöltsVis Kedvezm</v>
      </c>
    </row>
    <row r="502" spans="1:23" x14ac:dyDescent="0.3">
      <c r="A502" t="str">
        <f>CONCATENATE(IF(B502="EB",CONCATENATE(IF(Cases!B502&lt;&gt;"7","EBNG","EBNL"),TEXT(Refszámok!$B$1+ROW()-2,"000000000000")),""),IF(B502="EL",CONCATENATE("E",TEXT(Refszámok!$B$2+ROW()-2,"0000000000"),"00001"),""),IF(B502="OA",CONCATENATE("EBNGOA",TEXT(Refszámok!$B$3+ROW()-2,"0000000000")),""))</f>
        <v>EBNL000000901501</v>
      </c>
      <c r="B502" t="str">
        <f>CONCATENATE(IF(Cases!B502="E","EL",""),IF(Cases!B502="B","EB",""),IF(Cases!B502="Q","EB",""),IF(Cases!B502="7","EB",""),IF(Cases!B502="Z","OA",""),IF(Cases!B502="3","OA",""))</f>
        <v>EB</v>
      </c>
      <c r="C502" t="str">
        <f t="shared" si="35"/>
        <v>EBNL000000901501</v>
      </c>
      <c r="D502" t="str">
        <f>IF(Cases!K502="Y","2018-11-10","")</f>
        <v/>
      </c>
      <c r="E502" s="5" t="str">
        <f>IF(Cases!C502="Q","BANKKÁRTYA ELSZ",IF(OR(Cases!C502="A",Cases!C502="E",Cases!C502="B",Cases!C502="K",Cases!C502="M"),CONCATENATE(IF(B502="EB",Accounts!B$7,""),IF(B502="EL",Accounts!B$8,""),IF(AND(B502="OA",Cases!B502="3"),Accounts!B$8,""),IF(AND(B502="OA",Cases!B502="Z"),Accounts!B$7,"")),CONCATENATE(IF(B502="EB",Accounts!B$9,""),IF(B502="EL",Accounts!B$10,""),IF(AND(B502="OA",Cases!B502="3"),Accounts!B$10,""),IF(AND(B502="OA",Cases!B502="Z"),Accounts!B$9,""))))</f>
        <v>KALOCZKAY JNÉ EUR</v>
      </c>
      <c r="F502" s="5" t="str">
        <f>IF(Cases!C502="Q","0983731042101",IF(OR(Cases!C502="A",Cases!C502="E",Cases!C502="B",Cases!C502="K",Cases!C502="M"),CONCATENATE(IF(B502="EB",Accounts!C$7,""),IF(B502="EL",Accounts!C$8,""),IF(AND(B502="OA",Cases!B502="3"),Accounts!C$8,""),IF(AND(B502="OA",Cases!B502="Z"),Accounts!C$7,"")),CONCATENATE(IF(B502="EB",Accounts!C$9,""),IF(B502="EL",Accounts!C$10,""),IF(AND(B502="OA",Cases!B502="3"),Accounts!C$10,""),IF(AND(B502="OA",Cases!B502="Z"),Accounts!C$9,""))))</f>
        <v>0002G94287102</v>
      </c>
      <c r="G502" t="s">
        <v>17</v>
      </c>
      <c r="H502" s="5" t="str">
        <f t="shared" si="36"/>
        <v>KALOCZKAY JNÉ EUR</v>
      </c>
      <c r="I502" t="s">
        <v>18</v>
      </c>
      <c r="J502" t="str">
        <f t="shared" si="37"/>
        <v>EBNL000000901501</v>
      </c>
      <c r="K502" t="str">
        <f t="shared" si="38"/>
        <v>EBNL000000901501</v>
      </c>
      <c r="L502" s="2" t="s">
        <v>22</v>
      </c>
      <c r="M502" s="2" t="str">
        <f>IF(OR(Cases!C502="A",Cases!C502="C",Cases!C502="G",Cases!C502="J",Cases!C502="O"),"DV","DA")</f>
        <v>DA</v>
      </c>
      <c r="N502" t="s">
        <v>1207</v>
      </c>
      <c r="O502" t="str">
        <f>IF(OR(Cases!C502="A",Cases!C502="B",Cases!C502="C",Cases!C502="E",Cases!C502="F",Cases!C502="I",Cases!C502="J",Cases!C502="K",Cases!C502="L",Cases!C502="Q"),"EUR","HUF")</f>
        <v>EUR</v>
      </c>
      <c r="P502" s="5" t="str">
        <f t="shared" si="39"/>
        <v>1.3</v>
      </c>
      <c r="Q502" t="str">
        <f>IF(Cases!I502="Y","INTC","")</f>
        <v/>
      </c>
      <c r="R502" t="str">
        <f>IF(OR(Cases!C502="K",Cases!C502="L"),IF(M502="DA",Accounts!B$1,CONCATENATE(
IF(B502="EB",Accounts!D$1,""
),IF(B502="EL",Accounts!F$1,""
),IF(AND(B502="OA",Cases!B502="3"),Accounts!F$1,""
),IF(AND(B502="OA",Cases!B502="Z"),Accounts!D$1,""
)
)
),IF(OR(Cases!C502="B",Cases!C502="I",Cases!C502="O",Cases!C502="J",Cases!C502="H"),IF(M502="DA",Accounts!B$4,CONCATENATE(
IF(B502="EB",Accounts!D$4,""
),IF(B502="EL",Accounts!F$4,""
),IF(AND(B502="OA",Cases!B502="3"),Accounts!F$4,""
),IF(AND(B502="OA",Cases!B502="Z"),Accounts!D$4,""
)
)
),IF(OR(Cases!C502="D",Cases!C502="G",Cases!C502="O",Cases!C502="H",Cases!C502="M",AND(Cases!D502="I",Cases!C502="C"),AND(Cases!D502="I",Cases!C502="F")),IF(M502="DA",Accounts!B$3,CONCATENATE(
IF(B502="EB",Accounts!D$3,""
),IF(B502="EL",Accounts!F$3,""
),IF(AND(B502="OA",Cases!B502="3"),Accounts!F$3,""
),IF(AND(B502="OA",Cases!B502="Z"),Accounts!D$3,""
)
)
),IF(M502="DA",Accounts!B$12,CONCATENATE(
IF(B502="EB",Accounts!D$12,""
),IF(B502="EL",Accounts!F$12,""
),IF(AND(B502="OA",Cases!B502="3"),Accounts!F$12,""
),IF(AND(B502="OA",Cases!B502="Z"),Accounts!D$12,""
)
)
)
)
))</f>
        <v>Bank kívüli Kedvezm.</v>
      </c>
      <c r="S502" t="str">
        <f>IF(OR(Cases!C502="K",Cases!C502="L"),IF(M502="DA",Accounts!C$1,CONCATENATE(
   IF(B502="EB",Accounts!E$1,""
   ),IF(B502="EL",Accounts!G$1,""
   ),IF(AND(B502="OA",Cases!B502="3"),Accounts!G$1,""
   ),IF(AND(B502="OA",Cases!B502="Z"),Accounts!E$1,""
   )
  )
 ),IF(OR(Cases!C502="B",Cases!C502="I",Cases!C502="O",Cases!C502="J",Cases!C502="H"),IF(M502="DA",Accounts!C$4,CONCATENATE(
   IF(B502="EB",Accounts!E$4,""
   ),IF(B502="EL",Accounts!G$4,""
   ),IF(AND(B502="OA",Cases!B502="3"),Accounts!G$4,""
   ),IF(AND(B502="OA",Cases!B502="Z"),Accounts!E$4,""
   )
  )
 ),IF(OR(Cases!C502="D",Cases!C502="G",Cases!C502="O",Cases!C502="H",Cases!C502="M",AND(Cases!D502="I",Cases!C502="C"),AND(Cases!D502="I",Cases!C502="F")),IF(M502="DA",Accounts!C$3,CONCATENATE(
   IF(B502="EB",Accounts!E$3,""
   ),IF(B502="EL",Accounts!G$3,""
   ),IF(AND(B502="OA",Cases!B502="3"),Accounts!G$3,""
   ),IF(AND(B502="OA",Cases!B502="Z"),Accounts!E$3,""
   )
  )
 ),IF(M502="DA",Accounts!C$12,CONCATENATE(
   IF(B502="EB",Accounts!E$12,""
   ),IF(B502="EL",Accounts!G$12,""
   ),IF(AND(B502="OA",Cases!B502="3"),Accounts!G$12,""
   ),IF(AND(B502="OA",Cases!B502="Z"),Accounts!E$12,""
   )
  )
 )
)
))</f>
        <v>HU71117490082015982100000000</v>
      </c>
      <c r="T502" t="str">
        <f>IF(Cases!F502="SHA","SLEV",IF(Cases!F502="OUR","DEBT",IF(Cases!F502="BEN","CRED","")))</f>
        <v>SLEV</v>
      </c>
      <c r="U502" s="5" t="str">
        <f>IF(Cases!H502="N","Instrukciók","")</f>
        <v>Instrukciók</v>
      </c>
      <c r="V502" s="5" t="str">
        <f>IF(Cases!E502="I","URGP","")</f>
        <v/>
      </c>
      <c r="W502" t="str">
        <f>Cases!L502</f>
        <v>Közl-38O  -Ebank EBNL referencia-KötelezettSzla FCY-FCY Bankon kívül utalás-KöltsVis Osztott</v>
      </c>
    </row>
    <row r="503" spans="1:23" x14ac:dyDescent="0.3">
      <c r="A503" t="str">
        <f>CONCATENATE(IF(B503="EB",CONCATENATE(IF(Cases!B503&lt;&gt;"7","EBNG","EBNL"),TEXT(Refszámok!$B$1+ROW()-2,"000000000000")),""),IF(B503="EL",CONCATENATE("E",TEXT(Refszámok!$B$2+ROW()-2,"0000000000"),"00001"),""),IF(B503="OA",CONCATENATE("EBNGOA",TEXT(Refszámok!$B$3+ROW()-2,"0000000000")),""))</f>
        <v>EBNL000000901502</v>
      </c>
      <c r="B503" t="str">
        <f>CONCATENATE(IF(Cases!B503="E","EL",""),IF(Cases!B503="B","EB",""),IF(Cases!B503="Q","EB",""),IF(Cases!B503="7","EB",""),IF(Cases!B503="Z","OA",""),IF(Cases!B503="3","OA",""))</f>
        <v>EB</v>
      </c>
      <c r="C503" t="str">
        <f t="shared" si="35"/>
        <v>EBNL000000901502</v>
      </c>
      <c r="D503" t="str">
        <f>IF(Cases!K503="Y","2018-11-10","")</f>
        <v/>
      </c>
      <c r="E503" s="5" t="str">
        <f>IF(Cases!C503="Q","BANKKÁRTYA ELSZ",IF(OR(Cases!C503="A",Cases!C503="E",Cases!C503="B",Cases!C503="K",Cases!C503="M"),CONCATENATE(IF(B503="EB",Accounts!B$7,""),IF(B503="EL",Accounts!B$8,""),IF(AND(B503="OA",Cases!B503="3"),Accounts!B$8,""),IF(AND(B503="OA",Cases!B503="Z"),Accounts!B$7,"")),CONCATENATE(IF(B503="EB",Accounts!B$9,""),IF(B503="EL",Accounts!B$10,""),IF(AND(B503="OA",Cases!B503="3"),Accounts!B$10,""),IF(AND(B503="OA",Cases!B503="Z"),Accounts!B$9,""))))</f>
        <v>KALOCZKAY JNÉ EUR</v>
      </c>
      <c r="F503" s="5" t="str">
        <f>IF(Cases!C503="Q","0983731042101",IF(OR(Cases!C503="A",Cases!C503="E",Cases!C503="B",Cases!C503="K",Cases!C503="M"),CONCATENATE(IF(B503="EB",Accounts!C$7,""),IF(B503="EL",Accounts!C$8,""),IF(AND(B503="OA",Cases!B503="3"),Accounts!C$8,""),IF(AND(B503="OA",Cases!B503="Z"),Accounts!C$7,"")),CONCATENATE(IF(B503="EB",Accounts!C$9,""),IF(B503="EL",Accounts!C$10,""),IF(AND(B503="OA",Cases!B503="3"),Accounts!C$10,""),IF(AND(B503="OA",Cases!B503="Z"),Accounts!C$9,""))))</f>
        <v>0002G94287102</v>
      </c>
      <c r="G503" t="s">
        <v>17</v>
      </c>
      <c r="H503" s="5" t="str">
        <f t="shared" si="36"/>
        <v>KALOCZKAY JNÉ EUR</v>
      </c>
      <c r="I503" t="s">
        <v>18</v>
      </c>
      <c r="J503" t="str">
        <f t="shared" si="37"/>
        <v>EBNL000000901502</v>
      </c>
      <c r="K503" t="str">
        <f t="shared" si="38"/>
        <v>EBNL000000901502</v>
      </c>
      <c r="L503" s="2" t="s">
        <v>22</v>
      </c>
      <c r="M503" s="2" t="str">
        <f>IF(OR(Cases!C503="A",Cases!C503="C",Cases!C503="G",Cases!C503="J",Cases!C503="O"),"DV","DA")</f>
        <v>DA</v>
      </c>
      <c r="N503" t="s">
        <v>1207</v>
      </c>
      <c r="O503" t="str">
        <f>IF(OR(Cases!C503="A",Cases!C503="B",Cases!C503="C",Cases!C503="E",Cases!C503="F",Cases!C503="I",Cases!C503="J",Cases!C503="K",Cases!C503="L",Cases!C503="Q"),"EUR","HUF")</f>
        <v>EUR</v>
      </c>
      <c r="P503" s="5" t="str">
        <f t="shared" si="39"/>
        <v>1.3</v>
      </c>
      <c r="Q503" t="str">
        <f>IF(Cases!I503="Y","INTC","")</f>
        <v/>
      </c>
      <c r="R503" t="str">
        <f>IF(OR(Cases!C503="K",Cases!C503="L"),IF(M503="DA",Accounts!B$1,CONCATENATE(
IF(B503="EB",Accounts!D$1,""
),IF(B503="EL",Accounts!F$1,""
),IF(AND(B503="OA",Cases!B503="3"),Accounts!F$1,""
),IF(AND(B503="OA",Cases!B503="Z"),Accounts!D$1,""
)
)
),IF(OR(Cases!C503="B",Cases!C503="I",Cases!C503="O",Cases!C503="J",Cases!C503="H"),IF(M503="DA",Accounts!B$4,CONCATENATE(
IF(B503="EB",Accounts!D$4,""
),IF(B503="EL",Accounts!F$4,""
),IF(AND(B503="OA",Cases!B503="3"),Accounts!F$4,""
),IF(AND(B503="OA",Cases!B503="Z"),Accounts!D$4,""
)
)
),IF(OR(Cases!C503="D",Cases!C503="G",Cases!C503="O",Cases!C503="H",Cases!C503="M",AND(Cases!D503="I",Cases!C503="C"),AND(Cases!D503="I",Cases!C503="F")),IF(M503="DA",Accounts!B$3,CONCATENATE(
IF(B503="EB",Accounts!D$3,""
),IF(B503="EL",Accounts!F$3,""
),IF(AND(B503="OA",Cases!B503="3"),Accounts!F$3,""
),IF(AND(B503="OA",Cases!B503="Z"),Accounts!D$3,""
)
)
),IF(M503="DA",Accounts!B$12,CONCATENATE(
IF(B503="EB",Accounts!D$12,""
),IF(B503="EL",Accounts!F$12,""
),IF(AND(B503="OA",Cases!B503="3"),Accounts!F$12,""
),IF(AND(B503="OA",Cases!B503="Z"),Accounts!D$12,""
)
)
)
)
))</f>
        <v>Bank kívüli Kedvezm.</v>
      </c>
      <c r="S503" t="str">
        <f>IF(OR(Cases!C503="K",Cases!C503="L"),IF(M503="DA",Accounts!C$1,CONCATENATE(
   IF(B503="EB",Accounts!E$1,""
   ),IF(B503="EL",Accounts!G$1,""
   ),IF(AND(B503="OA",Cases!B503="3"),Accounts!G$1,""
   ),IF(AND(B503="OA",Cases!B503="Z"),Accounts!E$1,""
   )
  )
 ),IF(OR(Cases!C503="B",Cases!C503="I",Cases!C503="O",Cases!C503="J",Cases!C503="H"),IF(M503="DA",Accounts!C$4,CONCATENATE(
   IF(B503="EB",Accounts!E$4,""
   ),IF(B503="EL",Accounts!G$4,""
   ),IF(AND(B503="OA",Cases!B503="3"),Accounts!G$4,""
   ),IF(AND(B503="OA",Cases!B503="Z"),Accounts!E$4,""
   )
  )
 ),IF(OR(Cases!C503="D",Cases!C503="G",Cases!C503="O",Cases!C503="H",Cases!C503="M",AND(Cases!D503="I",Cases!C503="C"),AND(Cases!D503="I",Cases!C503="F")),IF(M503="DA",Accounts!C$3,CONCATENATE(
   IF(B503="EB",Accounts!E$3,""
   ),IF(B503="EL",Accounts!G$3,""
   ),IF(AND(B503="OA",Cases!B503="3"),Accounts!G$3,""
   ),IF(AND(B503="OA",Cases!B503="Z"),Accounts!E$3,""
   )
  )
 ),IF(M503="DA",Accounts!C$12,CONCATENATE(
   IF(B503="EB",Accounts!E$12,""
   ),IF(B503="EL",Accounts!G$12,""
   ),IF(AND(B503="OA",Cases!B503="3"),Accounts!G$12,""
   ),IF(AND(B503="OA",Cases!B503="Z"),Accounts!E$12,""
   )
  )
 )
)
))</f>
        <v>HU71117490082015982100000000</v>
      </c>
      <c r="T503" t="str">
        <f>IF(Cases!F503="SHA","SLEV",IF(Cases!F503="OUR","DEBT",IF(Cases!F503="BEN","CRED","")))</f>
        <v>DEBT</v>
      </c>
      <c r="U503" s="5" t="str">
        <f>IF(Cases!H503="N","Instrukciók","")</f>
        <v>Instrukciók</v>
      </c>
      <c r="V503" s="5" t="str">
        <f>IF(Cases!E503="I","URGP","")</f>
        <v/>
      </c>
      <c r="W503" t="str">
        <f>Cases!L503</f>
        <v>Közl-38P  -Ebank EBNL referencia-KötelezettSzla FCY-FCY Bankon kívül utalás-KöltsVis Indító</v>
      </c>
    </row>
    <row r="504" spans="1:23" x14ac:dyDescent="0.3">
      <c r="A504" t="str">
        <f>CONCATENATE(IF(B504="EB",CONCATENATE(IF(Cases!B504&lt;&gt;"7","EBNG","EBNL"),TEXT(Refszámok!$B$1+ROW()-2,"000000000000")),""),IF(B504="EL",CONCATENATE("E",TEXT(Refszámok!$B$2+ROW()-2,"0000000000"),"00001"),""),IF(B504="OA",CONCATENATE("EBNGOA",TEXT(Refszámok!$B$3+ROW()-2,"0000000000")),""))</f>
        <v>EBNL000000901503</v>
      </c>
      <c r="B504" t="str">
        <f>CONCATENATE(IF(Cases!B504="E","EL",""),IF(Cases!B504="B","EB",""),IF(Cases!B504="Q","EB",""),IF(Cases!B504="7","EB",""),IF(Cases!B504="Z","OA",""),IF(Cases!B504="3","OA",""))</f>
        <v>EB</v>
      </c>
      <c r="C504" t="str">
        <f t="shared" si="35"/>
        <v>EBNL000000901503</v>
      </c>
      <c r="D504" t="str">
        <f>IF(Cases!K504="Y","2018-11-10","")</f>
        <v/>
      </c>
      <c r="E504" s="5" t="str">
        <f>IF(Cases!C504="Q","BANKKÁRTYA ELSZ",IF(OR(Cases!C504="A",Cases!C504="E",Cases!C504="B",Cases!C504="K",Cases!C504="M"),CONCATENATE(IF(B504="EB",Accounts!B$7,""),IF(B504="EL",Accounts!B$8,""),IF(AND(B504="OA",Cases!B504="3"),Accounts!B$8,""),IF(AND(B504="OA",Cases!B504="Z"),Accounts!B$7,"")),CONCATENATE(IF(B504="EB",Accounts!B$9,""),IF(B504="EL",Accounts!B$10,""),IF(AND(B504="OA",Cases!B504="3"),Accounts!B$10,""),IF(AND(B504="OA",Cases!B504="Z"),Accounts!B$9,""))))</f>
        <v>KALOCZKAY JNÉ EUR</v>
      </c>
      <c r="F504" s="5" t="str">
        <f>IF(Cases!C504="Q","0983731042101",IF(OR(Cases!C504="A",Cases!C504="E",Cases!C504="B",Cases!C504="K",Cases!C504="M"),CONCATENATE(IF(B504="EB",Accounts!C$7,""),IF(B504="EL",Accounts!C$8,""),IF(AND(B504="OA",Cases!B504="3"),Accounts!C$8,""),IF(AND(B504="OA",Cases!B504="Z"),Accounts!C$7,"")),CONCATENATE(IF(B504="EB",Accounts!C$9,""),IF(B504="EL",Accounts!C$10,""),IF(AND(B504="OA",Cases!B504="3"),Accounts!C$10,""),IF(AND(B504="OA",Cases!B504="Z"),Accounts!C$9,""))))</f>
        <v>0002G94287102</v>
      </c>
      <c r="G504" t="s">
        <v>17</v>
      </c>
      <c r="H504" s="5" t="str">
        <f t="shared" si="36"/>
        <v>KALOCZKAY JNÉ EUR</v>
      </c>
      <c r="I504" t="s">
        <v>18</v>
      </c>
      <c r="J504" t="str">
        <f t="shared" si="37"/>
        <v>EBNL000000901503</v>
      </c>
      <c r="K504" t="str">
        <f t="shared" si="38"/>
        <v>EBNL000000901503</v>
      </c>
      <c r="L504" s="2" t="s">
        <v>22</v>
      </c>
      <c r="M504" s="2" t="str">
        <f>IF(OR(Cases!C504="A",Cases!C504="C",Cases!C504="G",Cases!C504="J",Cases!C504="O"),"DV","DA")</f>
        <v>DA</v>
      </c>
      <c r="N504" t="s">
        <v>1207</v>
      </c>
      <c r="O504" t="str">
        <f>IF(OR(Cases!C504="A",Cases!C504="B",Cases!C504="C",Cases!C504="E",Cases!C504="F",Cases!C504="I",Cases!C504="J",Cases!C504="K",Cases!C504="L",Cases!C504="Q"),"EUR","HUF")</f>
        <v>EUR</v>
      </c>
      <c r="P504" s="5" t="str">
        <f t="shared" si="39"/>
        <v>1.3</v>
      </c>
      <c r="Q504" t="str">
        <f>IF(Cases!I504="Y","INTC","")</f>
        <v/>
      </c>
      <c r="R504" t="str">
        <f>IF(OR(Cases!C504="K",Cases!C504="L"),IF(M504="DA",Accounts!B$1,CONCATENATE(
IF(B504="EB",Accounts!D$1,""
),IF(B504="EL",Accounts!F$1,""
),IF(AND(B504="OA",Cases!B504="3"),Accounts!F$1,""
),IF(AND(B504="OA",Cases!B504="Z"),Accounts!D$1,""
)
)
),IF(OR(Cases!C504="B",Cases!C504="I",Cases!C504="O",Cases!C504="J",Cases!C504="H"),IF(M504="DA",Accounts!B$4,CONCATENATE(
IF(B504="EB",Accounts!D$4,""
),IF(B504="EL",Accounts!F$4,""
),IF(AND(B504="OA",Cases!B504="3"),Accounts!F$4,""
),IF(AND(B504="OA",Cases!B504="Z"),Accounts!D$4,""
)
)
),IF(OR(Cases!C504="D",Cases!C504="G",Cases!C504="O",Cases!C504="H",Cases!C504="M",AND(Cases!D504="I",Cases!C504="C"),AND(Cases!D504="I",Cases!C504="F")),IF(M504="DA",Accounts!B$3,CONCATENATE(
IF(B504="EB",Accounts!D$3,""
),IF(B504="EL",Accounts!F$3,""
),IF(AND(B504="OA",Cases!B504="3"),Accounts!F$3,""
),IF(AND(B504="OA",Cases!B504="Z"),Accounts!D$3,""
)
)
),IF(M504="DA",Accounts!B$12,CONCATENATE(
IF(B504="EB",Accounts!D$12,""
),IF(B504="EL",Accounts!F$12,""
),IF(AND(B504="OA",Cases!B504="3"),Accounts!F$12,""
),IF(AND(B504="OA",Cases!B504="Z"),Accounts!D$12,""
)
)
)
)
))</f>
        <v>Bank kívüli Kedvezm.</v>
      </c>
      <c r="S504" t="str">
        <f>IF(OR(Cases!C504="K",Cases!C504="L"),IF(M504="DA",Accounts!C$1,CONCATENATE(
   IF(B504="EB",Accounts!E$1,""
   ),IF(B504="EL",Accounts!G$1,""
   ),IF(AND(B504="OA",Cases!B504="3"),Accounts!G$1,""
   ),IF(AND(B504="OA",Cases!B504="Z"),Accounts!E$1,""
   )
  )
 ),IF(OR(Cases!C504="B",Cases!C504="I",Cases!C504="O",Cases!C504="J",Cases!C504="H"),IF(M504="DA",Accounts!C$4,CONCATENATE(
   IF(B504="EB",Accounts!E$4,""
   ),IF(B504="EL",Accounts!G$4,""
   ),IF(AND(B504="OA",Cases!B504="3"),Accounts!G$4,""
   ),IF(AND(B504="OA",Cases!B504="Z"),Accounts!E$4,""
   )
  )
 ),IF(OR(Cases!C504="D",Cases!C504="G",Cases!C504="O",Cases!C504="H",Cases!C504="M",AND(Cases!D504="I",Cases!C504="C"),AND(Cases!D504="I",Cases!C504="F")),IF(M504="DA",Accounts!C$3,CONCATENATE(
   IF(B504="EB",Accounts!E$3,""
   ),IF(B504="EL",Accounts!G$3,""
   ),IF(AND(B504="OA",Cases!B504="3"),Accounts!G$3,""
   ),IF(AND(B504="OA",Cases!B504="Z"),Accounts!E$3,""
   )
  )
 ),IF(M504="DA",Accounts!C$12,CONCATENATE(
   IF(B504="EB",Accounts!E$12,""
   ),IF(B504="EL",Accounts!G$12,""
   ),IF(AND(B504="OA",Cases!B504="3"),Accounts!G$12,""
   ),IF(AND(B504="OA",Cases!B504="Z"),Accounts!E$12,""
   )
  )
 )
)
))</f>
        <v>HU71117490082015982100000000</v>
      </c>
      <c r="T504" t="str">
        <f>IF(Cases!F504="SHA","SLEV",IF(Cases!F504="OUR","DEBT",IF(Cases!F504="BEN","CRED","")))</f>
        <v>CRED</v>
      </c>
      <c r="U504" s="5" t="str">
        <f>IF(Cases!H504="N","Instrukciók","")</f>
        <v>Instrukciók</v>
      </c>
      <c r="V504" s="5" t="str">
        <f>IF(Cases!E504="I","URGP","")</f>
        <v/>
      </c>
      <c r="W504" t="str">
        <f>Cases!L504</f>
        <v>Közl-38Q  -Ebank EBNL referencia-KötelezettSzla FCY-FCY Bankon kívül utalás-KöltsVis Kedvezm</v>
      </c>
    </row>
    <row r="505" spans="1:23" x14ac:dyDescent="0.3">
      <c r="B505" t="str">
        <f>CONCATENATE(IF(Cases!B505="E","EL",""),IF(Cases!B505="B","EB",""),IF(Cases!B505="Q","EB",""),IF(Cases!B505="7","EB",""),IF(Cases!B505="Z","OA",""),IF(Cases!B505="3","OA",""))</f>
        <v/>
      </c>
      <c r="M505" s="2" t="str">
        <f>IF(OR(Cases!C505="A",Cases!C505="C",Cases!C505="G",Cases!C505="J",Cases!C505="O"),"DV","DA")</f>
        <v>DA</v>
      </c>
      <c r="T505" t="str">
        <f>IF(Cases!F505="SHA","SLEV",IF(Cases!F505="OUR","DEBT",IF(Cases!F505="BEN","CRED","")))</f>
        <v/>
      </c>
      <c r="U505" s="5" t="str">
        <f>IF(Cases!H505="N","Instrukciók","")</f>
        <v/>
      </c>
      <c r="V505" s="5" t="str">
        <f>IF(Cases!E505="I","URGP","")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4"/>
  <sheetViews>
    <sheetView topLeftCell="D146" workbookViewId="0">
      <selection activeCell="M165" sqref="M165"/>
    </sheetView>
  </sheetViews>
  <sheetFormatPr defaultRowHeight="14.4" x14ac:dyDescent="0.3"/>
  <cols>
    <col min="1" max="1" width="6.33203125" style="8" bestFit="1" customWidth="1"/>
    <col min="2" max="2" width="8.6640625" style="8" bestFit="1" customWidth="1"/>
    <col min="3" max="3" width="6.33203125" style="9" bestFit="1" customWidth="1"/>
    <col min="4" max="4" width="19.44140625" style="8" bestFit="1" customWidth="1"/>
    <col min="5" max="5" width="26.6640625" style="8" bestFit="1" customWidth="1"/>
    <col min="6" max="6" width="7.44140625" style="8" bestFit="1" customWidth="1"/>
    <col min="7" max="7" width="15" style="8" bestFit="1" customWidth="1"/>
    <col min="8" max="8" width="13.6640625" style="8" bestFit="1" customWidth="1"/>
    <col min="9" max="9" width="21.88671875" style="8" bestFit="1" customWidth="1"/>
    <col min="10" max="10" width="21.5546875" style="8" bestFit="1" customWidth="1"/>
    <col min="11" max="11" width="21.5546875" style="8" customWidth="1"/>
    <col min="12" max="12" width="46.88671875" bestFit="1" customWidth="1"/>
  </cols>
  <sheetData>
    <row r="1" spans="1:13" x14ac:dyDescent="0.3">
      <c r="A1" s="8" t="s">
        <v>26</v>
      </c>
      <c r="B1" s="8" t="s">
        <v>27</v>
      </c>
      <c r="C1" s="9" t="s">
        <v>64</v>
      </c>
      <c r="D1" s="8" t="s">
        <v>75</v>
      </c>
      <c r="E1" s="8" t="s">
        <v>74</v>
      </c>
      <c r="F1" s="8" t="s">
        <v>65</v>
      </c>
      <c r="G1" s="8" t="s">
        <v>373</v>
      </c>
      <c r="H1" s="8" t="s">
        <v>66</v>
      </c>
      <c r="I1" s="8" t="s">
        <v>67</v>
      </c>
      <c r="J1" s="8" t="s">
        <v>68</v>
      </c>
      <c r="K1" s="8" t="s">
        <v>375</v>
      </c>
      <c r="L1" s="4" t="s">
        <v>28</v>
      </c>
      <c r="M1" s="3"/>
    </row>
    <row r="2" spans="1:13" x14ac:dyDescent="0.3">
      <c r="A2" s="8" t="s">
        <v>69</v>
      </c>
      <c r="B2" s="8" t="s">
        <v>29</v>
      </c>
      <c r="C2" s="9" t="s">
        <v>70</v>
      </c>
      <c r="D2" s="8" t="s">
        <v>31</v>
      </c>
      <c r="E2" s="8" t="s">
        <v>31</v>
      </c>
      <c r="F2" s="8" t="s">
        <v>71</v>
      </c>
      <c r="G2" s="8" t="s">
        <v>31</v>
      </c>
      <c r="H2" s="8" t="s">
        <v>72</v>
      </c>
      <c r="I2" s="8" t="s">
        <v>31</v>
      </c>
      <c r="J2" s="8" t="s">
        <v>73</v>
      </c>
      <c r="K2" s="8" t="s">
        <v>31</v>
      </c>
      <c r="L2" s="4" t="str">
        <f>CONCATENATE("Közl-",J2,IF(C2="Q","-Devizakártya",""),IF(AND(C2&lt;&gt;"Q",A2="G"),"-Forint konverziós",""),IF(AND(C2&lt;&gt;"Q",B2="B"),"-Ebank lakossági",""),IF(AND(C2&lt;&gt;"Q",B2="E"),"-Elektra/Ebank KKV",""),IF(AND(C2&lt;&gt;"Q",B2="3"),"-OpenApi Vállalati",""),IF(AND(C2&lt;&gt;"Q",B2="Z"),"-OpenApi Lakossági",""),IF(AND(C2&lt;&gt;"Q",B2="Q"),"-Elektra/Ebank Zeus célszámla",""),IF(AND(C2&lt;&gt;"Q",B2="7"),"-Ebank EBNL referencia",""),IF(C2="A","-KötelezettSzla HUF-FCY-EQ átvezetés",""),IF(C2="C","-KötelezettSzla FCY-FCY-EQ átvezetés",""),IF(C2="E","-KötelezettSzla HUF-FCY-EQ átutalás",""),IF(C2="F","-KötelezettSzla FCY-FCY-EQ átutalás",""),IF(C2="D","-KötelezettSzla FCY-HUF-EQ átutalás",""),IF(C2="G","-KötelezettSzla FCY-HUF-EQ átvezetés",""),IF(C2="B","-KötelezettSzla HUF-FCY-Bankon belüli átutalás",""),IF(C2="J","-KötelezettSzla FCY-FCY Bankon belüli átvezetés",""),IF(C2="I","-KötelezettSzla FCY-FCY-Bankon belüli átutalás",""),IF(C2="O","-KötelezettSzla FCY-HUF-Bankon belüli átvezetés",""),IF(C2="H","-KötelezettSzla FCY-HUF-Bankon belüli átutalás",""),IF(C2="K","-KötelezettSzla HUF-FCY-Bankon kívül utalás",""),IF(C2="L","-KötelezettSzla FCY-FCY Bankon kívül utalás",""),IF(AND(C2&lt;&gt;"Q",I2="Y"),"-InterCompany",""),IF(AND(C2&lt;&gt;"Q",D2="I"),"-Konverziós",""),IF(AND(C2&lt;&gt;"Q",E2="I"),"-Sürgős/AzonKonv",""),IF(AND(C2&lt;&gt;"Q",H2="I"),"-EgyediÁrf/NonSTP",""),IF(AND(C2&lt;&gt;"Q",F2="XXX"),"-KöltsVis Nincs",""),IF(AND(C2&lt;&gt;"Q",F2="SHA"),"-KöltsVis Osztott",""),IF(AND(C2&lt;&gt;"Q",F2="OUR"),"-KöltsVis Indító",""),IF(AND(C2&lt;&gt;"Q",F2="BEN"),"-KöltsVis Kedvezm",""))</f>
        <v>Közl-04X-Devizakártya</v>
      </c>
      <c r="M2" s="3"/>
    </row>
    <row r="3" spans="1:13" x14ac:dyDescent="0.3">
      <c r="A3" s="1" t="s">
        <v>69</v>
      </c>
      <c r="B3" s="1" t="s">
        <v>34</v>
      </c>
      <c r="C3" s="1" t="s">
        <v>76</v>
      </c>
      <c r="D3" s="1" t="s">
        <v>31</v>
      </c>
      <c r="E3" s="1" t="s">
        <v>31</v>
      </c>
      <c r="F3" s="1" t="s">
        <v>71</v>
      </c>
      <c r="G3" s="1" t="s">
        <v>31</v>
      </c>
      <c r="H3" s="1" t="s">
        <v>72</v>
      </c>
      <c r="I3" s="1" t="s">
        <v>31</v>
      </c>
      <c r="J3" s="1" t="s">
        <v>77</v>
      </c>
      <c r="K3" s="8" t="s">
        <v>31</v>
      </c>
      <c r="L3" s="4" t="str">
        <f t="shared" ref="L3:L66" si="0">CONCATENATE("Közl-",J3,IF(C3="Q","-Devizakártya",""),IF(AND(C3&lt;&gt;"Q",A3="G"),"-Forint konverziós",""),IF(AND(C3&lt;&gt;"Q",B3="B"),"-Ebank lakossági",""),IF(AND(C3&lt;&gt;"Q",B3="E"),"-Elektra/Ebank KKV",""),IF(AND(C3&lt;&gt;"Q",B3="3"),"-OpenApi Vállalati",""),IF(AND(C3&lt;&gt;"Q",B3="Z"),"-OpenApi Lakossági",""),IF(AND(C3&lt;&gt;"Q",B3="Q"),"-Elektra/Ebank Zeus célszámla",""),IF(AND(C3&lt;&gt;"Q",B3="7"),"-Ebank EBNL referencia",""),IF(C3="A","-KötelezettSzla HUF-FCY-EQ átvezetés",""),IF(C3="C","-KötelezettSzla FCY-FCY-EQ átvezetés",""),IF(C3="E","-KötelezettSzla HUF-FCY-EQ átutalás",""),IF(C3="F","-KötelezettSzla FCY-FCY-EQ átutalás",""),IF(C3="D","-KötelezettSzla FCY-HUF-EQ átutalás",""),IF(C3="G","-KötelezettSzla FCY-HUF-EQ átvezetés",""),IF(C3="B","-KötelezettSzla HUF-FCY-Bankon belüli átutalás",""),IF(C3="J","-KötelezettSzla FCY-FCY Bankon belüli átvezetés",""),IF(C3="I","-KötelezettSzla FCY-FCY-Bankon belüli átutalás",""),IF(C3="O","-KötelezettSzla FCY-HUF-Bankon belüli átvezetés",""),IF(C3="H","-KötelezettSzla FCY-HUF-Bankon belüli átutalás",""),IF(C3="K","-KötelezettSzla HUF-FCY-Bankon kívül utalás",""),IF(C3="L","-KötelezettSzla FCY-FCY Bankon kívül utalás",""),IF(AND(C3&lt;&gt;"Q",I3="Y"),"-InterCompany",""),IF(AND(C3&lt;&gt;"Q",D3="I"),"-Konverziós",""),IF(AND(C3&lt;&gt;"Q",E3="I"),"-Sürgős/AzonKonv",""),IF(AND(C3&lt;&gt;"Q",H3="I"),"-EgyediÁrf/NonSTP",""),IF(AND(C3&lt;&gt;"Q",F3="XXX"),"-KöltsVis Nincs",""),IF(AND(C3&lt;&gt;"Q",F3="SHA"),"-KöltsVis Osztott",""),IF(AND(C3&lt;&gt;"Q",F3="OUR"),"-KöltsVis Indító",""),IF(AND(C3&lt;&gt;"Q",F3="BEN"),"-KöltsVis Kedvezm",""))</f>
        <v>Közl-04B-Ebank lakossági-KötelezettSzla FCY-FCY-EQ átvezetés-EgyediÁrf/NonSTP-KöltsVis Nincs</v>
      </c>
      <c r="M3" s="3"/>
    </row>
    <row r="4" spans="1:13" x14ac:dyDescent="0.3">
      <c r="A4" s="1" t="s">
        <v>69</v>
      </c>
      <c r="B4" s="1" t="s">
        <v>34</v>
      </c>
      <c r="C4" s="1" t="s">
        <v>173</v>
      </c>
      <c r="D4" s="1" t="s">
        <v>31</v>
      </c>
      <c r="E4" s="1" t="s">
        <v>31</v>
      </c>
      <c r="F4" s="1" t="s">
        <v>71</v>
      </c>
      <c r="G4" s="1" t="s">
        <v>31</v>
      </c>
      <c r="H4" s="1" t="s">
        <v>72</v>
      </c>
      <c r="I4" s="1" t="s">
        <v>31</v>
      </c>
      <c r="J4" s="1" t="s">
        <v>78</v>
      </c>
      <c r="K4" s="8" t="s">
        <v>31</v>
      </c>
      <c r="L4" s="4" t="str">
        <f t="shared" si="0"/>
        <v>Közl-04C-Ebank lakossági-KötelezettSzla FCY-FCY-EQ átutalás-EgyediÁrf/NonSTP-KöltsVis Nincs</v>
      </c>
      <c r="M4" s="3"/>
    </row>
    <row r="5" spans="1:13" x14ac:dyDescent="0.3">
      <c r="A5" s="1" t="s">
        <v>33</v>
      </c>
      <c r="B5" s="1" t="s">
        <v>34</v>
      </c>
      <c r="C5" s="1" t="s">
        <v>79</v>
      </c>
      <c r="D5" s="1" t="s">
        <v>72</v>
      </c>
      <c r="E5" s="1" t="s">
        <v>72</v>
      </c>
      <c r="F5" s="1" t="s">
        <v>71</v>
      </c>
      <c r="G5" s="1" t="s">
        <v>31</v>
      </c>
      <c r="H5" s="1" t="s">
        <v>72</v>
      </c>
      <c r="I5" s="1" t="s">
        <v>31</v>
      </c>
      <c r="J5" s="1" t="s">
        <v>103</v>
      </c>
      <c r="K5" s="8" t="s">
        <v>31</v>
      </c>
      <c r="L5" s="4" t="str">
        <f t="shared" si="0"/>
        <v>Közl-068-Forint konverziós-Ebank lakossági-KötelezettSzla FCY-HUF-EQ átutalás-Konverziós-Sürgős/AzonKonv-EgyediÁrf/NonSTP-KöltsVis Nincs</v>
      </c>
      <c r="M5" s="3"/>
    </row>
    <row r="6" spans="1:13" x14ac:dyDescent="0.3">
      <c r="A6" s="1" t="s">
        <v>33</v>
      </c>
      <c r="B6" s="1" t="s">
        <v>34</v>
      </c>
      <c r="C6" s="1" t="s">
        <v>79</v>
      </c>
      <c r="D6" s="1" t="s">
        <v>72</v>
      </c>
      <c r="E6" s="1" t="s">
        <v>31</v>
      </c>
      <c r="F6" s="1" t="s">
        <v>71</v>
      </c>
      <c r="G6" s="1" t="s">
        <v>31</v>
      </c>
      <c r="H6" s="1" t="s">
        <v>72</v>
      </c>
      <c r="I6" s="1" t="s">
        <v>31</v>
      </c>
      <c r="J6" s="1" t="s">
        <v>103</v>
      </c>
      <c r="K6" s="8" t="s">
        <v>31</v>
      </c>
      <c r="L6" s="4" t="str">
        <f t="shared" si="0"/>
        <v>Közl-068-Forint konverziós-Ebank lakossági-KötelezettSzla FCY-HUF-EQ átutalás-Konverziós-EgyediÁrf/NonSTP-KöltsVis Nincs</v>
      </c>
      <c r="M6" s="3"/>
    </row>
    <row r="7" spans="1:13" x14ac:dyDescent="0.3">
      <c r="A7" s="1" t="s">
        <v>33</v>
      </c>
      <c r="B7" s="1" t="s">
        <v>34</v>
      </c>
      <c r="C7" s="1" t="s">
        <v>33</v>
      </c>
      <c r="D7" s="1" t="s">
        <v>72</v>
      </c>
      <c r="E7" s="1" t="s">
        <v>72</v>
      </c>
      <c r="F7" s="1" t="s">
        <v>71</v>
      </c>
      <c r="G7" s="1" t="s">
        <v>31</v>
      </c>
      <c r="H7" s="1" t="s">
        <v>72</v>
      </c>
      <c r="I7" s="1" t="s">
        <v>31</v>
      </c>
      <c r="J7" s="1" t="s">
        <v>80</v>
      </c>
      <c r="K7" s="8" t="s">
        <v>31</v>
      </c>
      <c r="L7" s="4" t="str">
        <f t="shared" si="0"/>
        <v>Közl-07J-Forint konverziós-Ebank lakossági-KötelezettSzla FCY-HUF-EQ átvezetés-Konverziós-Sürgős/AzonKonv-EgyediÁrf/NonSTP-KöltsVis Nincs</v>
      </c>
      <c r="M7" s="3"/>
    </row>
    <row r="8" spans="1:13" x14ac:dyDescent="0.3">
      <c r="A8" s="1" t="s">
        <v>33</v>
      </c>
      <c r="B8" s="1" t="s">
        <v>34</v>
      </c>
      <c r="C8" s="1" t="s">
        <v>33</v>
      </c>
      <c r="D8" s="1" t="s">
        <v>72</v>
      </c>
      <c r="E8" s="1" t="s">
        <v>31</v>
      </c>
      <c r="F8" s="1" t="s">
        <v>71</v>
      </c>
      <c r="G8" s="1" t="s">
        <v>31</v>
      </c>
      <c r="H8" s="1" t="s">
        <v>72</v>
      </c>
      <c r="I8" s="1" t="s">
        <v>31</v>
      </c>
      <c r="J8" s="1" t="s">
        <v>80</v>
      </c>
      <c r="K8" s="8" t="s">
        <v>31</v>
      </c>
      <c r="L8" s="4" t="str">
        <f t="shared" si="0"/>
        <v>Közl-07J-Forint konverziós-Ebank lakossági-KötelezettSzla FCY-HUF-EQ átvezetés-Konverziós-EgyediÁrf/NonSTP-KöltsVis Nincs</v>
      </c>
      <c r="M8" s="3"/>
    </row>
    <row r="9" spans="1:13" x14ac:dyDescent="0.3">
      <c r="A9" s="1" t="s">
        <v>69</v>
      </c>
      <c r="B9" s="1" t="s">
        <v>34</v>
      </c>
      <c r="C9" s="1" t="s">
        <v>81</v>
      </c>
      <c r="D9" s="1" t="s">
        <v>72</v>
      </c>
      <c r="E9" s="1" t="s">
        <v>72</v>
      </c>
      <c r="F9" s="1" t="s">
        <v>71</v>
      </c>
      <c r="G9" s="1" t="s">
        <v>31</v>
      </c>
      <c r="H9" s="1" t="s">
        <v>72</v>
      </c>
      <c r="I9" s="1" t="s">
        <v>31</v>
      </c>
      <c r="J9" s="1" t="s">
        <v>82</v>
      </c>
      <c r="K9" s="8" t="s">
        <v>31</v>
      </c>
      <c r="L9" s="4" t="str">
        <f t="shared" si="0"/>
        <v>Közl-14E-Ebank lakossági-KötelezettSzla HUF-FCY-EQ átvezetés-Konverziós-Sürgős/AzonKonv-EgyediÁrf/NonSTP-KöltsVis Nincs</v>
      </c>
      <c r="M9" s="3"/>
    </row>
    <row r="10" spans="1:13" x14ac:dyDescent="0.3">
      <c r="A10" s="1" t="s">
        <v>69</v>
      </c>
      <c r="B10" s="1" t="s">
        <v>34</v>
      </c>
      <c r="C10" s="1" t="s">
        <v>81</v>
      </c>
      <c r="D10" s="1" t="s">
        <v>72</v>
      </c>
      <c r="E10" s="1" t="s">
        <v>31</v>
      </c>
      <c r="F10" s="1" t="s">
        <v>71</v>
      </c>
      <c r="G10" s="1" t="s">
        <v>31</v>
      </c>
      <c r="H10" s="1" t="s">
        <v>72</v>
      </c>
      <c r="I10" s="1" t="s">
        <v>31</v>
      </c>
      <c r="J10" s="1" t="s">
        <v>82</v>
      </c>
      <c r="K10" s="8" t="s">
        <v>31</v>
      </c>
      <c r="L10" s="4" t="str">
        <f t="shared" si="0"/>
        <v>Közl-14E-Ebank lakossági-KötelezettSzla HUF-FCY-EQ átvezetés-Konverziós-EgyediÁrf/NonSTP-KöltsVis Nincs</v>
      </c>
      <c r="M10" s="3"/>
    </row>
    <row r="11" spans="1:13" x14ac:dyDescent="0.3">
      <c r="A11" s="1" t="s">
        <v>69</v>
      </c>
      <c r="B11" s="1" t="s">
        <v>34</v>
      </c>
      <c r="C11" s="1" t="s">
        <v>29</v>
      </c>
      <c r="D11" s="1" t="s">
        <v>72</v>
      </c>
      <c r="E11" s="1" t="s">
        <v>72</v>
      </c>
      <c r="F11" s="1" t="s">
        <v>71</v>
      </c>
      <c r="G11" s="1" t="s">
        <v>31</v>
      </c>
      <c r="H11" s="1" t="s">
        <v>72</v>
      </c>
      <c r="I11" s="1" t="s">
        <v>31</v>
      </c>
      <c r="J11" s="1" t="s">
        <v>83</v>
      </c>
      <c r="K11" s="8" t="s">
        <v>31</v>
      </c>
      <c r="L11" s="4" t="str">
        <f t="shared" si="0"/>
        <v>Közl-14F-Ebank lakossági-KötelezettSzla HUF-FCY-EQ átutalás-Konverziós-Sürgős/AzonKonv-EgyediÁrf/NonSTP-KöltsVis Nincs</v>
      </c>
      <c r="M11" s="3"/>
    </row>
    <row r="12" spans="1:13" x14ac:dyDescent="0.3">
      <c r="A12" s="1" t="s">
        <v>69</v>
      </c>
      <c r="B12" s="1" t="s">
        <v>34</v>
      </c>
      <c r="C12" s="1" t="s">
        <v>29</v>
      </c>
      <c r="D12" s="1" t="s">
        <v>72</v>
      </c>
      <c r="E12" s="1" t="s">
        <v>31</v>
      </c>
      <c r="F12" s="1" t="s">
        <v>71</v>
      </c>
      <c r="G12" s="1" t="s">
        <v>31</v>
      </c>
      <c r="H12" s="1" t="s">
        <v>72</v>
      </c>
      <c r="I12" s="1" t="s">
        <v>31</v>
      </c>
      <c r="J12" s="1" t="s">
        <v>83</v>
      </c>
      <c r="K12" s="8" t="s">
        <v>31</v>
      </c>
      <c r="L12" s="4" t="str">
        <f t="shared" si="0"/>
        <v>Közl-14F-Ebank lakossági-KötelezettSzla HUF-FCY-EQ átutalás-Konverziós-EgyediÁrf/NonSTP-KöltsVis Nincs</v>
      </c>
      <c r="M12" s="3"/>
    </row>
    <row r="13" spans="1:13" x14ac:dyDescent="0.3">
      <c r="A13" s="1" t="s">
        <v>69</v>
      </c>
      <c r="B13" s="1" t="s">
        <v>34</v>
      </c>
      <c r="C13" s="1" t="s">
        <v>76</v>
      </c>
      <c r="D13" s="1" t="s">
        <v>72</v>
      </c>
      <c r="E13" s="1" t="s">
        <v>72</v>
      </c>
      <c r="F13" s="1" t="s">
        <v>71</v>
      </c>
      <c r="G13" s="1" t="s">
        <v>31</v>
      </c>
      <c r="H13" s="1" t="s">
        <v>72</v>
      </c>
      <c r="I13" s="1" t="s">
        <v>31</v>
      </c>
      <c r="J13" s="1" t="s">
        <v>84</v>
      </c>
      <c r="K13" s="8" t="s">
        <v>31</v>
      </c>
      <c r="L13" s="4" t="str">
        <f t="shared" si="0"/>
        <v>Közl-14K-Ebank lakossági-KötelezettSzla FCY-FCY-EQ átvezetés-Konverziós-Sürgős/AzonKonv-EgyediÁrf/NonSTP-KöltsVis Nincs</v>
      </c>
      <c r="M13" s="3"/>
    </row>
    <row r="14" spans="1:13" x14ac:dyDescent="0.3">
      <c r="A14" s="1" t="s">
        <v>69</v>
      </c>
      <c r="B14" s="1" t="s">
        <v>34</v>
      </c>
      <c r="C14" s="1" t="s">
        <v>76</v>
      </c>
      <c r="D14" s="1" t="s">
        <v>72</v>
      </c>
      <c r="E14" s="1" t="s">
        <v>31</v>
      </c>
      <c r="F14" s="1" t="s">
        <v>71</v>
      </c>
      <c r="G14" s="1" t="s">
        <v>31</v>
      </c>
      <c r="H14" s="1" t="s">
        <v>72</v>
      </c>
      <c r="I14" s="1" t="s">
        <v>31</v>
      </c>
      <c r="J14" s="1" t="s">
        <v>84</v>
      </c>
      <c r="K14" s="8" t="s">
        <v>31</v>
      </c>
      <c r="L14" s="4" t="str">
        <f t="shared" si="0"/>
        <v>Közl-14K-Ebank lakossági-KötelezettSzla FCY-FCY-EQ átvezetés-Konverziós-EgyediÁrf/NonSTP-KöltsVis Nincs</v>
      </c>
      <c r="M14" s="3"/>
    </row>
    <row r="15" spans="1:13" x14ac:dyDescent="0.3">
      <c r="A15" s="1" t="s">
        <v>69</v>
      </c>
      <c r="B15" s="1" t="s">
        <v>34</v>
      </c>
      <c r="C15" s="1" t="s">
        <v>173</v>
      </c>
      <c r="D15" s="1" t="s">
        <v>72</v>
      </c>
      <c r="E15" s="1" t="s">
        <v>72</v>
      </c>
      <c r="F15" s="1" t="s">
        <v>71</v>
      </c>
      <c r="G15" s="1" t="s">
        <v>31</v>
      </c>
      <c r="H15" s="1" t="s">
        <v>72</v>
      </c>
      <c r="I15" s="1" t="s">
        <v>31</v>
      </c>
      <c r="J15" s="1" t="s">
        <v>85</v>
      </c>
      <c r="K15" s="8" t="s">
        <v>31</v>
      </c>
      <c r="L15" s="4" t="str">
        <f t="shared" si="0"/>
        <v>Közl-14L-Ebank lakossági-KötelezettSzla FCY-FCY-EQ átutalás-Konverziós-Sürgős/AzonKonv-EgyediÁrf/NonSTP-KöltsVis Nincs</v>
      </c>
      <c r="M15" s="3"/>
    </row>
    <row r="16" spans="1:13" x14ac:dyDescent="0.3">
      <c r="A16" s="1" t="s">
        <v>69</v>
      </c>
      <c r="B16" s="1" t="s">
        <v>34</v>
      </c>
      <c r="C16" s="1" t="s">
        <v>173</v>
      </c>
      <c r="D16" s="1" t="s">
        <v>72</v>
      </c>
      <c r="E16" s="1" t="s">
        <v>31</v>
      </c>
      <c r="F16" s="1" t="s">
        <v>71</v>
      </c>
      <c r="G16" s="1" t="s">
        <v>31</v>
      </c>
      <c r="H16" s="1" t="s">
        <v>72</v>
      </c>
      <c r="I16" s="1" t="s">
        <v>31</v>
      </c>
      <c r="J16" s="1" t="s">
        <v>85</v>
      </c>
      <c r="K16" s="8" t="s">
        <v>31</v>
      </c>
      <c r="L16" s="4" t="str">
        <f t="shared" si="0"/>
        <v>Közl-14L-Ebank lakossági-KötelezettSzla FCY-FCY-EQ átutalás-Konverziós-EgyediÁrf/NonSTP-KöltsVis Nincs</v>
      </c>
      <c r="M16" s="3"/>
    </row>
    <row r="17" spans="1:13" x14ac:dyDescent="0.3">
      <c r="A17" s="1" t="s">
        <v>33</v>
      </c>
      <c r="B17" s="1" t="s">
        <v>34</v>
      </c>
      <c r="C17" s="1" t="s">
        <v>86</v>
      </c>
      <c r="D17" s="1" t="s">
        <v>72</v>
      </c>
      <c r="E17" s="1" t="s">
        <v>72</v>
      </c>
      <c r="F17" s="1" t="s">
        <v>71</v>
      </c>
      <c r="G17" s="1" t="s">
        <v>31</v>
      </c>
      <c r="H17" s="1" t="s">
        <v>72</v>
      </c>
      <c r="I17" s="1" t="s">
        <v>31</v>
      </c>
      <c r="J17" s="1" t="s">
        <v>87</v>
      </c>
      <c r="K17" s="8" t="s">
        <v>31</v>
      </c>
      <c r="L17" s="4" t="str">
        <f t="shared" si="0"/>
        <v>Közl-21N-Forint konverziós-Ebank lakossági-KötelezettSzla FCY-HUF-Bankon belüli átvezetés-Konverziós-Sürgős/AzonKonv-EgyediÁrf/NonSTP-KöltsVis Nincs</v>
      </c>
      <c r="M17" s="3"/>
    </row>
    <row r="18" spans="1:13" x14ac:dyDescent="0.3">
      <c r="A18" s="1" t="s">
        <v>33</v>
      </c>
      <c r="B18" s="1" t="s">
        <v>34</v>
      </c>
      <c r="C18" s="1" t="s">
        <v>86</v>
      </c>
      <c r="D18" s="1" t="s">
        <v>72</v>
      </c>
      <c r="E18" s="1" t="s">
        <v>31</v>
      </c>
      <c r="F18" s="1" t="s">
        <v>71</v>
      </c>
      <c r="G18" s="1" t="s">
        <v>31</v>
      </c>
      <c r="H18" s="1" t="s">
        <v>72</v>
      </c>
      <c r="I18" s="1" t="s">
        <v>31</v>
      </c>
      <c r="J18" s="1" t="s">
        <v>87</v>
      </c>
      <c r="K18" s="8" t="s">
        <v>31</v>
      </c>
      <c r="L18" s="4" t="str">
        <f t="shared" si="0"/>
        <v>Közl-21N-Forint konverziós-Ebank lakossági-KötelezettSzla FCY-HUF-Bankon belüli átvezetés-Konverziós-EgyediÁrf/NonSTP-KöltsVis Nincs</v>
      </c>
      <c r="M18" s="3"/>
    </row>
    <row r="19" spans="1:13" x14ac:dyDescent="0.3">
      <c r="A19" s="1" t="s">
        <v>33</v>
      </c>
      <c r="B19" s="1" t="s">
        <v>34</v>
      </c>
      <c r="C19" s="1" t="s">
        <v>88</v>
      </c>
      <c r="D19" s="1" t="s">
        <v>72</v>
      </c>
      <c r="E19" s="1" t="s">
        <v>72</v>
      </c>
      <c r="F19" s="1" t="s">
        <v>71</v>
      </c>
      <c r="G19" s="1" t="s">
        <v>31</v>
      </c>
      <c r="H19" s="1" t="s">
        <v>72</v>
      </c>
      <c r="I19" s="1" t="s">
        <v>31</v>
      </c>
      <c r="J19" s="1" t="s">
        <v>174</v>
      </c>
      <c r="K19" s="8" t="s">
        <v>31</v>
      </c>
      <c r="L19" s="4" t="str">
        <f t="shared" si="0"/>
        <v>Közl-218-Forint konverziós-Ebank lakossági-KötelezettSzla FCY-HUF-Bankon belüli átutalás-Konverziós-Sürgős/AzonKonv-EgyediÁrf/NonSTP-KöltsVis Nincs</v>
      </c>
      <c r="M19" s="3"/>
    </row>
    <row r="20" spans="1:13" x14ac:dyDescent="0.3">
      <c r="A20" s="1" t="s">
        <v>33</v>
      </c>
      <c r="B20" s="1" t="s">
        <v>34</v>
      </c>
      <c r="C20" s="1" t="s">
        <v>88</v>
      </c>
      <c r="D20" s="1" t="s">
        <v>72</v>
      </c>
      <c r="E20" s="1" t="s">
        <v>31</v>
      </c>
      <c r="F20" s="1" t="s">
        <v>71</v>
      </c>
      <c r="G20" s="1" t="s">
        <v>31</v>
      </c>
      <c r="H20" s="1" t="s">
        <v>72</v>
      </c>
      <c r="I20" s="1" t="s">
        <v>31</v>
      </c>
      <c r="J20" s="1" t="s">
        <v>174</v>
      </c>
      <c r="K20" s="8" t="s">
        <v>31</v>
      </c>
      <c r="L20" s="4" t="str">
        <f t="shared" si="0"/>
        <v>Közl-218-Forint konverziós-Ebank lakossági-KötelezettSzla FCY-HUF-Bankon belüli átutalás-Konverziós-EgyediÁrf/NonSTP-KöltsVis Nincs</v>
      </c>
      <c r="M20" s="3"/>
    </row>
    <row r="21" spans="1:13" x14ac:dyDescent="0.3">
      <c r="A21" s="1" t="s">
        <v>69</v>
      </c>
      <c r="B21" s="1" t="s">
        <v>34</v>
      </c>
      <c r="C21" s="1" t="s">
        <v>30</v>
      </c>
      <c r="D21" s="1" t="s">
        <v>72</v>
      </c>
      <c r="E21" s="1" t="s">
        <v>31</v>
      </c>
      <c r="F21" s="1" t="s">
        <v>89</v>
      </c>
      <c r="G21" s="1" t="s">
        <v>31</v>
      </c>
      <c r="H21" s="1" t="s">
        <v>72</v>
      </c>
      <c r="I21" s="1" t="s">
        <v>31</v>
      </c>
      <c r="J21" s="1" t="s">
        <v>90</v>
      </c>
      <c r="K21" s="8" t="s">
        <v>31</v>
      </c>
      <c r="L21" s="4" t="str">
        <f t="shared" si="0"/>
        <v>Közl-32A-Ebank lakossági-KötelezettSzla HUF-FCY-Bankon kívül utalás-Konverziós-EgyediÁrf/NonSTP-KöltsVis Osztott</v>
      </c>
      <c r="M21" s="3"/>
    </row>
    <row r="22" spans="1:13" x14ac:dyDescent="0.3">
      <c r="A22" s="1" t="s">
        <v>69</v>
      </c>
      <c r="B22" s="1" t="s">
        <v>34</v>
      </c>
      <c r="C22" s="1" t="s">
        <v>30</v>
      </c>
      <c r="D22" s="1" t="s">
        <v>72</v>
      </c>
      <c r="E22" s="1" t="s">
        <v>31</v>
      </c>
      <c r="F22" s="1" t="s">
        <v>91</v>
      </c>
      <c r="G22" s="1" t="s">
        <v>31</v>
      </c>
      <c r="H22" s="1" t="s">
        <v>72</v>
      </c>
      <c r="I22" s="1" t="s">
        <v>31</v>
      </c>
      <c r="J22" s="1" t="s">
        <v>175</v>
      </c>
      <c r="K22" s="8" t="s">
        <v>31</v>
      </c>
      <c r="L22" s="4" t="str">
        <f t="shared" si="0"/>
        <v>Közl-32B  -Ebank lakossági-KötelezettSzla HUF-FCY-Bankon kívül utalás-Konverziós-EgyediÁrf/NonSTP-KöltsVis Indító</v>
      </c>
    </row>
    <row r="23" spans="1:13" x14ac:dyDescent="0.3">
      <c r="A23" s="1" t="s">
        <v>69</v>
      </c>
      <c r="B23" s="1" t="s">
        <v>34</v>
      </c>
      <c r="C23" s="1" t="s">
        <v>30</v>
      </c>
      <c r="D23" s="1" t="s">
        <v>72</v>
      </c>
      <c r="E23" s="1" t="s">
        <v>31</v>
      </c>
      <c r="F23" s="1" t="s">
        <v>93</v>
      </c>
      <c r="G23" s="1" t="s">
        <v>31</v>
      </c>
      <c r="H23" s="1" t="s">
        <v>72</v>
      </c>
      <c r="I23" s="1" t="s">
        <v>31</v>
      </c>
      <c r="J23" s="1" t="s">
        <v>176</v>
      </c>
      <c r="K23" s="8" t="s">
        <v>31</v>
      </c>
      <c r="L23" s="4" t="str">
        <f t="shared" si="0"/>
        <v>Közl-32C  -Ebank lakossági-KötelezettSzla HUF-FCY-Bankon kívül utalás-Konverziós-EgyediÁrf/NonSTP-KöltsVis Kedvezm</v>
      </c>
    </row>
    <row r="24" spans="1:13" x14ac:dyDescent="0.3">
      <c r="A24" s="1" t="s">
        <v>69</v>
      </c>
      <c r="B24" s="1" t="s">
        <v>34</v>
      </c>
      <c r="C24" s="1" t="s">
        <v>95</v>
      </c>
      <c r="D24" s="1" t="s">
        <v>72</v>
      </c>
      <c r="E24" s="1" t="s">
        <v>31</v>
      </c>
      <c r="F24" s="1" t="s">
        <v>89</v>
      </c>
      <c r="G24" s="1" t="s">
        <v>31</v>
      </c>
      <c r="H24" s="1" t="s">
        <v>72</v>
      </c>
      <c r="I24" s="1" t="s">
        <v>31</v>
      </c>
      <c r="J24" s="1" t="s">
        <v>177</v>
      </c>
      <c r="K24" s="8" t="s">
        <v>31</v>
      </c>
      <c r="L24" s="4" t="str">
        <f t="shared" si="0"/>
        <v>Közl-35A  -Ebank lakossági-KötelezettSzla FCY-FCY Bankon kívül utalás-Konverziós-EgyediÁrf/NonSTP-KöltsVis Osztott</v>
      </c>
    </row>
    <row r="25" spans="1:13" x14ac:dyDescent="0.3">
      <c r="A25" s="1" t="s">
        <v>69</v>
      </c>
      <c r="B25" s="1" t="s">
        <v>34</v>
      </c>
      <c r="C25" s="1" t="s">
        <v>95</v>
      </c>
      <c r="D25" s="1" t="s">
        <v>72</v>
      </c>
      <c r="E25" s="1" t="s">
        <v>31</v>
      </c>
      <c r="F25" s="1" t="s">
        <v>91</v>
      </c>
      <c r="G25" s="1" t="s">
        <v>31</v>
      </c>
      <c r="H25" s="1" t="s">
        <v>72</v>
      </c>
      <c r="I25" s="1" t="s">
        <v>31</v>
      </c>
      <c r="J25" s="1" t="s">
        <v>178</v>
      </c>
      <c r="K25" s="8" t="s">
        <v>31</v>
      </c>
      <c r="L25" s="4" t="str">
        <f t="shared" si="0"/>
        <v>Közl-35B  -Ebank lakossági-KötelezettSzla FCY-FCY Bankon kívül utalás-Konverziós-EgyediÁrf/NonSTP-KöltsVis Indító</v>
      </c>
    </row>
    <row r="26" spans="1:13" x14ac:dyDescent="0.3">
      <c r="A26" s="1" t="s">
        <v>69</v>
      </c>
      <c r="B26" s="1" t="s">
        <v>34</v>
      </c>
      <c r="C26" s="1" t="s">
        <v>95</v>
      </c>
      <c r="D26" s="1" t="s">
        <v>72</v>
      </c>
      <c r="E26" s="1" t="s">
        <v>31</v>
      </c>
      <c r="F26" s="1" t="s">
        <v>93</v>
      </c>
      <c r="G26" s="1" t="s">
        <v>31</v>
      </c>
      <c r="H26" s="1" t="s">
        <v>72</v>
      </c>
      <c r="I26" s="1" t="s">
        <v>31</v>
      </c>
      <c r="J26" s="1" t="s">
        <v>179</v>
      </c>
      <c r="K26" s="8" t="s">
        <v>31</v>
      </c>
      <c r="L26" s="4" t="str">
        <f t="shared" si="0"/>
        <v>Közl-35C  -Ebank lakossági-KötelezettSzla FCY-FCY Bankon kívül utalás-Konverziós-EgyediÁrf/NonSTP-KöltsVis Kedvezm</v>
      </c>
    </row>
    <row r="27" spans="1:13" x14ac:dyDescent="0.3">
      <c r="A27" s="1" t="s">
        <v>69</v>
      </c>
      <c r="B27" s="1" t="s">
        <v>34</v>
      </c>
      <c r="C27" s="1" t="s">
        <v>95</v>
      </c>
      <c r="D27" s="1" t="s">
        <v>31</v>
      </c>
      <c r="E27" s="1" t="s">
        <v>31</v>
      </c>
      <c r="F27" s="1" t="s">
        <v>89</v>
      </c>
      <c r="G27" s="1" t="s">
        <v>31</v>
      </c>
      <c r="H27" s="1" t="s">
        <v>72</v>
      </c>
      <c r="I27" s="1" t="s">
        <v>31</v>
      </c>
      <c r="J27" s="1" t="s">
        <v>180</v>
      </c>
      <c r="K27" s="8" t="s">
        <v>31</v>
      </c>
      <c r="L27" s="4" t="str">
        <f t="shared" si="0"/>
        <v>Közl-401  -Ebank lakossági-KötelezettSzla FCY-FCY Bankon kívül utalás-EgyediÁrf/NonSTP-KöltsVis Osztott</v>
      </c>
    </row>
    <row r="28" spans="1:13" x14ac:dyDescent="0.3">
      <c r="A28" s="1" t="s">
        <v>69</v>
      </c>
      <c r="B28" s="1" t="s">
        <v>34</v>
      </c>
      <c r="C28" s="1" t="s">
        <v>95</v>
      </c>
      <c r="D28" s="1" t="s">
        <v>31</v>
      </c>
      <c r="E28" s="1" t="s">
        <v>31</v>
      </c>
      <c r="F28" s="1" t="s">
        <v>91</v>
      </c>
      <c r="G28" s="1" t="s">
        <v>31</v>
      </c>
      <c r="H28" s="1" t="s">
        <v>72</v>
      </c>
      <c r="I28" s="1" t="s">
        <v>31</v>
      </c>
      <c r="J28" s="1" t="s">
        <v>181</v>
      </c>
      <c r="K28" s="8" t="s">
        <v>31</v>
      </c>
      <c r="L28" s="4" t="str">
        <f t="shared" si="0"/>
        <v>Közl-402  -Ebank lakossági-KötelezettSzla FCY-FCY Bankon kívül utalás-EgyediÁrf/NonSTP-KöltsVis Indító</v>
      </c>
    </row>
    <row r="29" spans="1:13" x14ac:dyDescent="0.3">
      <c r="A29" s="1" t="s">
        <v>69</v>
      </c>
      <c r="B29" s="1" t="s">
        <v>34</v>
      </c>
      <c r="C29" s="1" t="s">
        <v>95</v>
      </c>
      <c r="D29" s="1" t="s">
        <v>31</v>
      </c>
      <c r="E29" s="1" t="s">
        <v>31</v>
      </c>
      <c r="F29" s="1" t="s">
        <v>93</v>
      </c>
      <c r="G29" s="1" t="s">
        <v>31</v>
      </c>
      <c r="H29" s="1" t="s">
        <v>72</v>
      </c>
      <c r="I29" s="1" t="s">
        <v>31</v>
      </c>
      <c r="J29" s="1" t="s">
        <v>182</v>
      </c>
      <c r="K29" s="8" t="s">
        <v>31</v>
      </c>
      <c r="L29" s="4" t="str">
        <f t="shared" si="0"/>
        <v>Közl-403  -Ebank lakossági-KötelezettSzla FCY-FCY Bankon kívül utalás-EgyediÁrf/NonSTP-KöltsVis Kedvezm</v>
      </c>
    </row>
    <row r="30" spans="1:13" x14ac:dyDescent="0.3">
      <c r="A30" s="1" t="s">
        <v>69</v>
      </c>
      <c r="B30" s="1" t="s">
        <v>34</v>
      </c>
      <c r="C30" s="1" t="s">
        <v>173</v>
      </c>
      <c r="D30" s="1" t="s">
        <v>31</v>
      </c>
      <c r="E30" s="1" t="s">
        <v>31</v>
      </c>
      <c r="F30" s="1" t="s">
        <v>71</v>
      </c>
      <c r="G30" s="1" t="s">
        <v>31</v>
      </c>
      <c r="H30" s="1" t="s">
        <v>31</v>
      </c>
      <c r="I30" s="1" t="s">
        <v>31</v>
      </c>
      <c r="J30" s="1" t="s">
        <v>183</v>
      </c>
      <c r="K30" s="8" t="s">
        <v>31</v>
      </c>
      <c r="L30" s="4" t="str">
        <f t="shared" si="0"/>
        <v>Közl-04A  -Ebank lakossági-KötelezettSzla FCY-FCY-EQ átutalás-KöltsVis Nincs</v>
      </c>
    </row>
    <row r="31" spans="1:13" x14ac:dyDescent="0.3">
      <c r="A31" s="1" t="s">
        <v>69</v>
      </c>
      <c r="B31" s="1" t="s">
        <v>34</v>
      </c>
      <c r="C31" s="1" t="s">
        <v>76</v>
      </c>
      <c r="D31" s="1" t="s">
        <v>31</v>
      </c>
      <c r="E31" s="1" t="s">
        <v>31</v>
      </c>
      <c r="F31" s="1" t="s">
        <v>71</v>
      </c>
      <c r="G31" s="1" t="s">
        <v>31</v>
      </c>
      <c r="H31" s="1" t="s">
        <v>31</v>
      </c>
      <c r="I31" s="1" t="s">
        <v>31</v>
      </c>
      <c r="J31" s="1" t="s">
        <v>184</v>
      </c>
      <c r="K31" s="8" t="s">
        <v>31</v>
      </c>
      <c r="L31" s="4" t="str">
        <f t="shared" si="0"/>
        <v>Közl-049  -Ebank lakossági-KötelezettSzla FCY-FCY-EQ átvezetés-KöltsVis Nincs</v>
      </c>
    </row>
    <row r="32" spans="1:13" x14ac:dyDescent="0.3">
      <c r="A32" s="1" t="s">
        <v>33</v>
      </c>
      <c r="B32" s="1" t="s">
        <v>34</v>
      </c>
      <c r="C32" s="1" t="s">
        <v>79</v>
      </c>
      <c r="D32" s="1" t="s">
        <v>72</v>
      </c>
      <c r="E32" s="1" t="s">
        <v>72</v>
      </c>
      <c r="F32" s="1" t="s">
        <v>71</v>
      </c>
      <c r="G32" s="1" t="s">
        <v>31</v>
      </c>
      <c r="H32" s="1" t="s">
        <v>31</v>
      </c>
      <c r="I32" s="1" t="s">
        <v>31</v>
      </c>
      <c r="J32" s="1" t="s">
        <v>185</v>
      </c>
      <c r="K32" s="8" t="s">
        <v>31</v>
      </c>
      <c r="L32" s="4" t="str">
        <f t="shared" si="0"/>
        <v>Közl-066  -Forint konverziós-Ebank lakossági-KötelezettSzla FCY-HUF-EQ átutalás-Konverziós-Sürgős/AzonKonv-KöltsVis Nincs</v>
      </c>
    </row>
    <row r="33" spans="1:12" x14ac:dyDescent="0.3">
      <c r="A33" s="1" t="s">
        <v>33</v>
      </c>
      <c r="B33" s="1" t="s">
        <v>34</v>
      </c>
      <c r="C33" s="1" t="s">
        <v>79</v>
      </c>
      <c r="D33" s="1" t="s">
        <v>72</v>
      </c>
      <c r="E33" s="1" t="s">
        <v>31</v>
      </c>
      <c r="F33" s="1" t="s">
        <v>71</v>
      </c>
      <c r="G33" s="1" t="s">
        <v>31</v>
      </c>
      <c r="H33" s="1" t="s">
        <v>31</v>
      </c>
      <c r="I33" s="1" t="s">
        <v>31</v>
      </c>
      <c r="J33" s="1" t="s">
        <v>185</v>
      </c>
      <c r="K33" s="8" t="s">
        <v>31</v>
      </c>
      <c r="L33" s="4" t="str">
        <f t="shared" si="0"/>
        <v>Közl-066  -Forint konverziós-Ebank lakossági-KötelezettSzla FCY-HUF-EQ átutalás-Konverziós-KöltsVis Nincs</v>
      </c>
    </row>
    <row r="34" spans="1:12" x14ac:dyDescent="0.3">
      <c r="A34" s="1" t="s">
        <v>33</v>
      </c>
      <c r="B34" s="1" t="s">
        <v>34</v>
      </c>
      <c r="C34" s="1" t="s">
        <v>33</v>
      </c>
      <c r="D34" s="1" t="s">
        <v>72</v>
      </c>
      <c r="E34" s="1" t="s">
        <v>72</v>
      </c>
      <c r="F34" s="1" t="s">
        <v>71</v>
      </c>
      <c r="G34" s="1" t="s">
        <v>31</v>
      </c>
      <c r="H34" s="1" t="s">
        <v>31</v>
      </c>
      <c r="I34" s="1" t="s">
        <v>31</v>
      </c>
      <c r="J34" s="1" t="s">
        <v>186</v>
      </c>
      <c r="K34" s="8" t="s">
        <v>31</v>
      </c>
      <c r="L34" s="4" t="str">
        <f t="shared" si="0"/>
        <v>Közl-07H  -Forint konverziós-Ebank lakossági-KötelezettSzla FCY-HUF-EQ átvezetés-Konverziós-Sürgős/AzonKonv-KöltsVis Nincs</v>
      </c>
    </row>
    <row r="35" spans="1:12" x14ac:dyDescent="0.3">
      <c r="A35" s="1" t="s">
        <v>33</v>
      </c>
      <c r="B35" s="1" t="s">
        <v>34</v>
      </c>
      <c r="C35" s="1" t="s">
        <v>33</v>
      </c>
      <c r="D35" s="1" t="s">
        <v>72</v>
      </c>
      <c r="E35" s="1" t="s">
        <v>31</v>
      </c>
      <c r="F35" s="1" t="s">
        <v>71</v>
      </c>
      <c r="G35" s="1" t="s">
        <v>31</v>
      </c>
      <c r="H35" s="1" t="s">
        <v>31</v>
      </c>
      <c r="I35" s="1" t="s">
        <v>31</v>
      </c>
      <c r="J35" s="1" t="s">
        <v>186</v>
      </c>
      <c r="K35" s="8" t="s">
        <v>31</v>
      </c>
      <c r="L35" s="4" t="str">
        <f t="shared" si="0"/>
        <v>Közl-07H  -Forint konverziós-Ebank lakossági-KötelezettSzla FCY-HUF-EQ átvezetés-Konverziós-KöltsVis Nincs</v>
      </c>
    </row>
    <row r="36" spans="1:12" x14ac:dyDescent="0.3">
      <c r="A36" s="1" t="s">
        <v>69</v>
      </c>
      <c r="B36" s="1" t="s">
        <v>34</v>
      </c>
      <c r="C36" s="1" t="s">
        <v>34</v>
      </c>
      <c r="D36" s="1" t="s">
        <v>72</v>
      </c>
      <c r="E36" s="1" t="s">
        <v>31</v>
      </c>
      <c r="F36" s="1" t="s">
        <v>71</v>
      </c>
      <c r="G36" s="1" t="s">
        <v>31</v>
      </c>
      <c r="H36" s="1" t="s">
        <v>31</v>
      </c>
      <c r="I36" s="1" t="s">
        <v>31</v>
      </c>
      <c r="J36" s="1" t="s">
        <v>187</v>
      </c>
      <c r="K36" s="8" t="s">
        <v>31</v>
      </c>
      <c r="L36" s="4" t="str">
        <f t="shared" si="0"/>
        <v>Közl-132  -Ebank lakossági-KötelezettSzla HUF-FCY-Bankon belüli átutalás-Konverziós-KöltsVis Nincs</v>
      </c>
    </row>
    <row r="37" spans="1:12" x14ac:dyDescent="0.3">
      <c r="A37" s="1" t="s">
        <v>69</v>
      </c>
      <c r="B37" s="1" t="s">
        <v>34</v>
      </c>
      <c r="C37" s="1" t="s">
        <v>81</v>
      </c>
      <c r="D37" s="1" t="s">
        <v>72</v>
      </c>
      <c r="E37" s="1" t="s">
        <v>72</v>
      </c>
      <c r="F37" s="1" t="s">
        <v>71</v>
      </c>
      <c r="G37" s="1" t="s">
        <v>31</v>
      </c>
      <c r="H37" s="1" t="s">
        <v>31</v>
      </c>
      <c r="I37" s="1" t="s">
        <v>31</v>
      </c>
      <c r="J37" s="1" t="s">
        <v>188</v>
      </c>
      <c r="K37" s="8" t="s">
        <v>31</v>
      </c>
      <c r="L37" s="4" t="str">
        <f t="shared" si="0"/>
        <v>Közl-14C  -Ebank lakossági-KötelezettSzla HUF-FCY-EQ átvezetés-Konverziós-Sürgős/AzonKonv-KöltsVis Nincs</v>
      </c>
    </row>
    <row r="38" spans="1:12" x14ac:dyDescent="0.3">
      <c r="A38" s="1" t="s">
        <v>69</v>
      </c>
      <c r="B38" s="1" t="s">
        <v>34</v>
      </c>
      <c r="C38" s="1" t="s">
        <v>81</v>
      </c>
      <c r="D38" s="1" t="s">
        <v>72</v>
      </c>
      <c r="E38" s="1" t="s">
        <v>31</v>
      </c>
      <c r="F38" s="1" t="s">
        <v>71</v>
      </c>
      <c r="G38" s="1" t="s">
        <v>31</v>
      </c>
      <c r="H38" s="1" t="s">
        <v>31</v>
      </c>
      <c r="I38" s="1" t="s">
        <v>31</v>
      </c>
      <c r="J38" s="1" t="s">
        <v>188</v>
      </c>
      <c r="K38" s="8" t="s">
        <v>31</v>
      </c>
      <c r="L38" s="4" t="str">
        <f t="shared" si="0"/>
        <v>Közl-14C  -Ebank lakossági-KötelezettSzla HUF-FCY-EQ átvezetés-Konverziós-KöltsVis Nincs</v>
      </c>
    </row>
    <row r="39" spans="1:12" x14ac:dyDescent="0.3">
      <c r="A39" s="1" t="s">
        <v>69</v>
      </c>
      <c r="B39" s="1" t="s">
        <v>34</v>
      </c>
      <c r="C39" s="1" t="s">
        <v>29</v>
      </c>
      <c r="D39" s="1" t="s">
        <v>72</v>
      </c>
      <c r="E39" s="1" t="s">
        <v>72</v>
      </c>
      <c r="F39" s="1" t="s">
        <v>71</v>
      </c>
      <c r="G39" s="1" t="s">
        <v>31</v>
      </c>
      <c r="H39" s="1" t="s">
        <v>31</v>
      </c>
      <c r="I39" s="1" t="s">
        <v>31</v>
      </c>
      <c r="J39" s="1" t="s">
        <v>189</v>
      </c>
      <c r="K39" s="8" t="s">
        <v>31</v>
      </c>
      <c r="L39" s="4" t="str">
        <f t="shared" si="0"/>
        <v>Közl-14D  -Ebank lakossági-KötelezettSzla HUF-FCY-EQ átutalás-Konverziós-Sürgős/AzonKonv-KöltsVis Nincs</v>
      </c>
    </row>
    <row r="40" spans="1:12" x14ac:dyDescent="0.3">
      <c r="A40" s="1" t="s">
        <v>69</v>
      </c>
      <c r="B40" s="1" t="s">
        <v>34</v>
      </c>
      <c r="C40" s="1" t="s">
        <v>29</v>
      </c>
      <c r="D40" s="1" t="s">
        <v>72</v>
      </c>
      <c r="E40" s="1" t="s">
        <v>31</v>
      </c>
      <c r="F40" s="1" t="s">
        <v>71</v>
      </c>
      <c r="G40" s="1" t="s">
        <v>31</v>
      </c>
      <c r="H40" s="1" t="s">
        <v>31</v>
      </c>
      <c r="I40" s="1" t="s">
        <v>31</v>
      </c>
      <c r="J40" s="1" t="s">
        <v>189</v>
      </c>
      <c r="K40" s="8" t="s">
        <v>31</v>
      </c>
      <c r="L40" s="4" t="str">
        <f t="shared" si="0"/>
        <v>Közl-14D  -Ebank lakossági-KötelezettSzla HUF-FCY-EQ átutalás-Konverziós-KöltsVis Nincs</v>
      </c>
    </row>
    <row r="41" spans="1:12" x14ac:dyDescent="0.3">
      <c r="A41" s="1" t="s">
        <v>69</v>
      </c>
      <c r="B41" s="1" t="s">
        <v>34</v>
      </c>
      <c r="C41" s="1" t="s">
        <v>76</v>
      </c>
      <c r="D41" s="1" t="s">
        <v>72</v>
      </c>
      <c r="E41" s="1" t="s">
        <v>72</v>
      </c>
      <c r="F41" s="1" t="s">
        <v>71</v>
      </c>
      <c r="G41" s="1" t="s">
        <v>31</v>
      </c>
      <c r="H41" s="1" t="s">
        <v>31</v>
      </c>
      <c r="I41" s="1" t="s">
        <v>31</v>
      </c>
      <c r="J41" s="1" t="s">
        <v>190</v>
      </c>
      <c r="K41" s="8" t="s">
        <v>31</v>
      </c>
      <c r="L41" s="4" t="str">
        <f t="shared" si="0"/>
        <v>Közl-14I -Ebank lakossági-KötelezettSzla FCY-FCY-EQ átvezetés-Konverziós-Sürgős/AzonKonv-KöltsVis Nincs</v>
      </c>
    </row>
    <row r="42" spans="1:12" x14ac:dyDescent="0.3">
      <c r="A42" s="1" t="s">
        <v>69</v>
      </c>
      <c r="B42" s="1" t="s">
        <v>34</v>
      </c>
      <c r="C42" s="1" t="s">
        <v>76</v>
      </c>
      <c r="D42" s="1" t="s">
        <v>72</v>
      </c>
      <c r="E42" s="1" t="s">
        <v>31</v>
      </c>
      <c r="F42" s="1" t="s">
        <v>71</v>
      </c>
      <c r="G42" s="1" t="s">
        <v>31</v>
      </c>
      <c r="H42" s="1" t="s">
        <v>31</v>
      </c>
      <c r="I42" s="1" t="s">
        <v>31</v>
      </c>
      <c r="J42" s="1" t="s">
        <v>190</v>
      </c>
      <c r="K42" s="8" t="s">
        <v>31</v>
      </c>
      <c r="L42" s="4" t="str">
        <f t="shared" si="0"/>
        <v>Közl-14I -Ebank lakossági-KötelezettSzla FCY-FCY-EQ átvezetés-Konverziós-KöltsVis Nincs</v>
      </c>
    </row>
    <row r="43" spans="1:12" x14ac:dyDescent="0.3">
      <c r="A43" s="1" t="s">
        <v>69</v>
      </c>
      <c r="B43" s="1" t="s">
        <v>34</v>
      </c>
      <c r="C43" s="1" t="s">
        <v>173</v>
      </c>
      <c r="D43" s="1" t="s">
        <v>72</v>
      </c>
      <c r="E43" s="1" t="s">
        <v>72</v>
      </c>
      <c r="F43" s="1" t="s">
        <v>71</v>
      </c>
      <c r="G43" s="1" t="s">
        <v>31</v>
      </c>
      <c r="H43" s="1" t="s">
        <v>31</v>
      </c>
      <c r="I43" s="1" t="s">
        <v>31</v>
      </c>
      <c r="J43" s="1" t="s">
        <v>191</v>
      </c>
      <c r="K43" s="8" t="s">
        <v>31</v>
      </c>
      <c r="L43" s="4" t="str">
        <f t="shared" si="0"/>
        <v>Közl-14J -Ebank lakossági-KötelezettSzla FCY-FCY-EQ átutalás-Konverziós-Sürgős/AzonKonv-KöltsVis Nincs</v>
      </c>
    </row>
    <row r="44" spans="1:12" x14ac:dyDescent="0.3">
      <c r="A44" s="1" t="s">
        <v>69</v>
      </c>
      <c r="B44" s="1" t="s">
        <v>34</v>
      </c>
      <c r="C44" s="1" t="s">
        <v>173</v>
      </c>
      <c r="D44" s="1" t="s">
        <v>72</v>
      </c>
      <c r="E44" s="1" t="s">
        <v>31</v>
      </c>
      <c r="F44" s="1" t="s">
        <v>71</v>
      </c>
      <c r="G44" s="1" t="s">
        <v>31</v>
      </c>
      <c r="H44" s="1" t="s">
        <v>31</v>
      </c>
      <c r="I44" s="1" t="s">
        <v>31</v>
      </c>
      <c r="J44" s="1" t="s">
        <v>191</v>
      </c>
      <c r="K44" s="8" t="s">
        <v>31</v>
      </c>
      <c r="L44" s="4" t="str">
        <f t="shared" si="0"/>
        <v>Közl-14J -Ebank lakossági-KötelezettSzla FCY-FCY-EQ átutalás-Konverziós-KöltsVis Nincs</v>
      </c>
    </row>
    <row r="45" spans="1:12" x14ac:dyDescent="0.3">
      <c r="A45" s="1" t="s">
        <v>69</v>
      </c>
      <c r="B45" s="1" t="s">
        <v>34</v>
      </c>
      <c r="C45" s="1" t="s">
        <v>72</v>
      </c>
      <c r="D45" s="1" t="s">
        <v>72</v>
      </c>
      <c r="E45" s="1" t="s">
        <v>31</v>
      </c>
      <c r="F45" s="1" t="s">
        <v>71</v>
      </c>
      <c r="G45" s="1" t="s">
        <v>31</v>
      </c>
      <c r="H45" s="1" t="s">
        <v>31</v>
      </c>
      <c r="I45" s="1" t="s">
        <v>31</v>
      </c>
      <c r="J45" s="1" t="s">
        <v>192</v>
      </c>
      <c r="K45" s="8" t="s">
        <v>31</v>
      </c>
      <c r="L45" s="4" t="str">
        <f t="shared" si="0"/>
        <v>Közl-158 -Ebank lakossági-KötelezettSzla FCY-FCY-Bankon belüli átutalás-Konverziós-KöltsVis Nincs</v>
      </c>
    </row>
    <row r="46" spans="1:12" x14ac:dyDescent="0.3">
      <c r="A46" s="1" t="s">
        <v>69</v>
      </c>
      <c r="B46" s="1" t="s">
        <v>34</v>
      </c>
      <c r="C46" s="1" t="s">
        <v>72</v>
      </c>
      <c r="D46" s="1" t="s">
        <v>31</v>
      </c>
      <c r="E46" s="1" t="s">
        <v>31</v>
      </c>
      <c r="F46" s="1" t="s">
        <v>71</v>
      </c>
      <c r="G46" s="1" t="s">
        <v>31</v>
      </c>
      <c r="H46" s="1" t="s">
        <v>31</v>
      </c>
      <c r="I46" s="1" t="s">
        <v>31</v>
      </c>
      <c r="J46" s="1" t="s">
        <v>193</v>
      </c>
      <c r="K46" s="8" t="s">
        <v>31</v>
      </c>
      <c r="L46" s="4" t="str">
        <f t="shared" si="0"/>
        <v>Közl-174 -Ebank lakossági-KötelezettSzla FCY-FCY-Bankon belüli átutalás-KöltsVis Nincs</v>
      </c>
    </row>
    <row r="47" spans="1:12" x14ac:dyDescent="0.3">
      <c r="A47" s="1" t="s">
        <v>33</v>
      </c>
      <c r="B47" s="1" t="s">
        <v>34</v>
      </c>
      <c r="C47" s="1" t="s">
        <v>86</v>
      </c>
      <c r="D47" s="1" t="s">
        <v>72</v>
      </c>
      <c r="E47" s="1" t="s">
        <v>72</v>
      </c>
      <c r="F47" s="1" t="s">
        <v>71</v>
      </c>
      <c r="G47" s="1" t="s">
        <v>31</v>
      </c>
      <c r="H47" s="1" t="s">
        <v>31</v>
      </c>
      <c r="I47" s="1" t="s">
        <v>31</v>
      </c>
      <c r="J47" s="1" t="s">
        <v>194</v>
      </c>
      <c r="K47" s="8" t="s">
        <v>31</v>
      </c>
      <c r="L47" s="4" t="str">
        <f t="shared" si="0"/>
        <v>Közl-21P -Forint konverziós-Ebank lakossági-KötelezettSzla FCY-HUF-Bankon belüli átvezetés-Konverziós-Sürgős/AzonKonv-KöltsVis Nincs</v>
      </c>
    </row>
    <row r="48" spans="1:12" x14ac:dyDescent="0.3">
      <c r="A48" s="1" t="s">
        <v>33</v>
      </c>
      <c r="B48" s="1" t="s">
        <v>34</v>
      </c>
      <c r="C48" s="1" t="s">
        <v>86</v>
      </c>
      <c r="D48" s="1" t="s">
        <v>72</v>
      </c>
      <c r="E48" s="1" t="s">
        <v>31</v>
      </c>
      <c r="F48" s="1" t="s">
        <v>71</v>
      </c>
      <c r="G48" s="1" t="s">
        <v>31</v>
      </c>
      <c r="H48" s="1" t="s">
        <v>31</v>
      </c>
      <c r="I48" s="1" t="s">
        <v>31</v>
      </c>
      <c r="J48" s="1" t="s">
        <v>194</v>
      </c>
      <c r="K48" s="8" t="s">
        <v>31</v>
      </c>
      <c r="L48" s="4" t="str">
        <f t="shared" si="0"/>
        <v>Közl-21P -Forint konverziós-Ebank lakossági-KötelezettSzla FCY-HUF-Bankon belüli átvezetés-Konverziós-KöltsVis Nincs</v>
      </c>
    </row>
    <row r="49" spans="1:12" x14ac:dyDescent="0.3">
      <c r="A49" s="1" t="s">
        <v>33</v>
      </c>
      <c r="B49" s="1" t="s">
        <v>34</v>
      </c>
      <c r="C49" s="1" t="s">
        <v>88</v>
      </c>
      <c r="D49" s="1" t="s">
        <v>72</v>
      </c>
      <c r="E49" s="1" t="s">
        <v>72</v>
      </c>
      <c r="F49" s="1" t="s">
        <v>71</v>
      </c>
      <c r="G49" s="1" t="s">
        <v>31</v>
      </c>
      <c r="H49" s="1" t="s">
        <v>31</v>
      </c>
      <c r="I49" s="1" t="s">
        <v>31</v>
      </c>
      <c r="J49" s="1" t="s">
        <v>195</v>
      </c>
      <c r="K49" s="8" t="s">
        <v>31</v>
      </c>
      <c r="L49" s="4" t="str">
        <f t="shared" si="0"/>
        <v>Közl-216 -Forint konverziós-Ebank lakossági-KötelezettSzla FCY-HUF-Bankon belüli átutalás-Konverziós-Sürgős/AzonKonv-KöltsVis Nincs</v>
      </c>
    </row>
    <row r="50" spans="1:12" x14ac:dyDescent="0.3">
      <c r="A50" s="1" t="s">
        <v>33</v>
      </c>
      <c r="B50" s="1" t="s">
        <v>34</v>
      </c>
      <c r="C50" s="1" t="s">
        <v>88</v>
      </c>
      <c r="D50" s="1" t="s">
        <v>72</v>
      </c>
      <c r="E50" s="1" t="s">
        <v>31</v>
      </c>
      <c r="F50" s="1" t="s">
        <v>71</v>
      </c>
      <c r="G50" s="1" t="s">
        <v>31</v>
      </c>
      <c r="H50" s="1" t="s">
        <v>31</v>
      </c>
      <c r="I50" s="1" t="s">
        <v>31</v>
      </c>
      <c r="J50" s="1" t="s">
        <v>195</v>
      </c>
      <c r="K50" s="8" t="s">
        <v>31</v>
      </c>
      <c r="L50" s="4" t="str">
        <f t="shared" si="0"/>
        <v>Közl-216 -Forint konverziós-Ebank lakossági-KötelezettSzla FCY-HUF-Bankon belüli átutalás-Konverziós-KöltsVis Nincs</v>
      </c>
    </row>
    <row r="51" spans="1:12" x14ac:dyDescent="0.3">
      <c r="A51" s="1" t="s">
        <v>69</v>
      </c>
      <c r="B51" s="1" t="s">
        <v>34</v>
      </c>
      <c r="C51" s="1" t="s">
        <v>30</v>
      </c>
      <c r="D51" s="1" t="s">
        <v>72</v>
      </c>
      <c r="E51" s="1" t="s">
        <v>31</v>
      </c>
      <c r="F51" s="1" t="s">
        <v>89</v>
      </c>
      <c r="G51" s="1" t="s">
        <v>31</v>
      </c>
      <c r="H51" s="1" t="s">
        <v>31</v>
      </c>
      <c r="I51" s="1" t="s">
        <v>31</v>
      </c>
      <c r="J51" s="1" t="s">
        <v>196</v>
      </c>
      <c r="K51" s="8" t="s">
        <v>31</v>
      </c>
      <c r="L51" s="4" t="str">
        <f t="shared" si="0"/>
        <v>Közl-347 -Ebank lakossági-KötelezettSzla HUF-FCY-Bankon kívül utalás-Konverziós-KöltsVis Osztott</v>
      </c>
    </row>
    <row r="52" spans="1:12" x14ac:dyDescent="0.3">
      <c r="A52" s="1" t="s">
        <v>69</v>
      </c>
      <c r="B52" s="1" t="s">
        <v>34</v>
      </c>
      <c r="C52" s="1" t="s">
        <v>30</v>
      </c>
      <c r="D52" s="1" t="s">
        <v>72</v>
      </c>
      <c r="E52" s="1" t="s">
        <v>31</v>
      </c>
      <c r="F52" s="1" t="s">
        <v>91</v>
      </c>
      <c r="G52" s="1" t="s">
        <v>31</v>
      </c>
      <c r="H52" s="1" t="s">
        <v>31</v>
      </c>
      <c r="I52" s="1" t="s">
        <v>31</v>
      </c>
      <c r="J52" s="1" t="s">
        <v>197</v>
      </c>
      <c r="K52" s="8" t="s">
        <v>31</v>
      </c>
      <c r="L52" s="4" t="str">
        <f t="shared" si="0"/>
        <v>Közl-348 -Ebank lakossági-KötelezettSzla HUF-FCY-Bankon kívül utalás-Konverziós-KöltsVis Indító</v>
      </c>
    </row>
    <row r="53" spans="1:12" x14ac:dyDescent="0.3">
      <c r="A53" s="1" t="s">
        <v>69</v>
      </c>
      <c r="B53" s="1" t="s">
        <v>34</v>
      </c>
      <c r="C53" s="1" t="s">
        <v>30</v>
      </c>
      <c r="D53" s="1" t="s">
        <v>72</v>
      </c>
      <c r="E53" s="1" t="s">
        <v>31</v>
      </c>
      <c r="F53" s="1" t="s">
        <v>93</v>
      </c>
      <c r="G53" s="1" t="s">
        <v>31</v>
      </c>
      <c r="H53" s="1" t="s">
        <v>31</v>
      </c>
      <c r="I53" s="1" t="s">
        <v>31</v>
      </c>
      <c r="J53" s="1" t="s">
        <v>198</v>
      </c>
      <c r="K53" s="8" t="s">
        <v>31</v>
      </c>
      <c r="L53" s="4" t="str">
        <f t="shared" si="0"/>
        <v>Közl-349 -Ebank lakossági-KötelezettSzla HUF-FCY-Bankon kívül utalás-Konverziós-KöltsVis Kedvezm</v>
      </c>
    </row>
    <row r="54" spans="1:12" x14ac:dyDescent="0.3">
      <c r="A54" s="1" t="s">
        <v>69</v>
      </c>
      <c r="B54" s="1" t="s">
        <v>34</v>
      </c>
      <c r="C54" s="1" t="s">
        <v>95</v>
      </c>
      <c r="D54" s="1" t="s">
        <v>72</v>
      </c>
      <c r="E54" s="1" t="s">
        <v>31</v>
      </c>
      <c r="F54" s="1" t="s">
        <v>89</v>
      </c>
      <c r="G54" s="1" t="s">
        <v>31</v>
      </c>
      <c r="H54" s="1" t="s">
        <v>31</v>
      </c>
      <c r="I54" s="1" t="s">
        <v>31</v>
      </c>
      <c r="J54" s="1" t="s">
        <v>199</v>
      </c>
      <c r="K54" s="8" t="s">
        <v>31</v>
      </c>
      <c r="L54" s="4" t="str">
        <f t="shared" si="0"/>
        <v>Közl-377 -Ebank lakossági-KötelezettSzla FCY-FCY Bankon kívül utalás-Konverziós-KöltsVis Osztott</v>
      </c>
    </row>
    <row r="55" spans="1:12" x14ac:dyDescent="0.3">
      <c r="A55" s="1" t="s">
        <v>69</v>
      </c>
      <c r="B55" s="1" t="s">
        <v>34</v>
      </c>
      <c r="C55" s="1" t="s">
        <v>95</v>
      </c>
      <c r="D55" s="1" t="s">
        <v>72</v>
      </c>
      <c r="E55" s="1" t="s">
        <v>31</v>
      </c>
      <c r="F55" s="1" t="s">
        <v>91</v>
      </c>
      <c r="G55" s="1" t="s">
        <v>31</v>
      </c>
      <c r="H55" s="1" t="s">
        <v>31</v>
      </c>
      <c r="I55" s="1" t="s">
        <v>31</v>
      </c>
      <c r="J55" s="1" t="s">
        <v>200</v>
      </c>
      <c r="K55" s="8" t="s">
        <v>31</v>
      </c>
      <c r="L55" s="4" t="str">
        <f t="shared" si="0"/>
        <v>Közl-378 -Ebank lakossági-KötelezettSzla FCY-FCY Bankon kívül utalás-Konverziós-KöltsVis Indító</v>
      </c>
    </row>
    <row r="56" spans="1:12" x14ac:dyDescent="0.3">
      <c r="A56" s="1" t="s">
        <v>69</v>
      </c>
      <c r="B56" s="1" t="s">
        <v>34</v>
      </c>
      <c r="C56" s="1" t="s">
        <v>95</v>
      </c>
      <c r="D56" s="1" t="s">
        <v>72</v>
      </c>
      <c r="E56" s="1" t="s">
        <v>31</v>
      </c>
      <c r="F56" s="1" t="s">
        <v>93</v>
      </c>
      <c r="G56" s="1" t="s">
        <v>31</v>
      </c>
      <c r="H56" s="1" t="s">
        <v>31</v>
      </c>
      <c r="I56" s="1" t="s">
        <v>31</v>
      </c>
      <c r="J56" s="1" t="s">
        <v>201</v>
      </c>
      <c r="K56" s="8" t="s">
        <v>31</v>
      </c>
      <c r="L56" s="4" t="str">
        <f t="shared" si="0"/>
        <v>Közl-379 -Ebank lakossági-KötelezettSzla FCY-FCY Bankon kívül utalás-Konverziós-KöltsVis Kedvezm</v>
      </c>
    </row>
    <row r="57" spans="1:12" x14ac:dyDescent="0.3">
      <c r="A57" s="1" t="s">
        <v>69</v>
      </c>
      <c r="B57" s="1" t="s">
        <v>34</v>
      </c>
      <c r="C57" s="1" t="s">
        <v>95</v>
      </c>
      <c r="D57" s="1" t="s">
        <v>31</v>
      </c>
      <c r="E57" s="1" t="s">
        <v>31</v>
      </c>
      <c r="F57" s="1" t="s">
        <v>89</v>
      </c>
      <c r="G57" s="1" t="s">
        <v>31</v>
      </c>
      <c r="H57" s="1" t="s">
        <v>31</v>
      </c>
      <c r="I57" s="1" t="s">
        <v>31</v>
      </c>
      <c r="J57" s="1" t="s">
        <v>202</v>
      </c>
      <c r="K57" s="8" t="s">
        <v>31</v>
      </c>
      <c r="L57" s="4" t="str">
        <f t="shared" si="0"/>
        <v>Közl-398 -Ebank lakossági-KötelezettSzla FCY-FCY Bankon kívül utalás-KöltsVis Osztott</v>
      </c>
    </row>
    <row r="58" spans="1:12" x14ac:dyDescent="0.3">
      <c r="A58" s="1" t="s">
        <v>69</v>
      </c>
      <c r="B58" s="1" t="s">
        <v>34</v>
      </c>
      <c r="C58" s="1" t="s">
        <v>95</v>
      </c>
      <c r="D58" s="1" t="s">
        <v>31</v>
      </c>
      <c r="E58" s="1" t="s">
        <v>31</v>
      </c>
      <c r="F58" s="1" t="s">
        <v>91</v>
      </c>
      <c r="G58" s="1" t="s">
        <v>31</v>
      </c>
      <c r="H58" s="1" t="s">
        <v>31</v>
      </c>
      <c r="I58" s="1" t="s">
        <v>31</v>
      </c>
      <c r="J58" s="1" t="s">
        <v>203</v>
      </c>
      <c r="K58" s="8" t="s">
        <v>31</v>
      </c>
      <c r="L58" s="4" t="str">
        <f t="shared" si="0"/>
        <v>Közl-399 -Ebank lakossági-KötelezettSzla FCY-FCY Bankon kívül utalás-KöltsVis Indító</v>
      </c>
    </row>
    <row r="59" spans="1:12" x14ac:dyDescent="0.3">
      <c r="A59" s="1" t="s">
        <v>69</v>
      </c>
      <c r="B59" s="1" t="s">
        <v>34</v>
      </c>
      <c r="C59" s="1" t="s">
        <v>95</v>
      </c>
      <c r="D59" s="1" t="s">
        <v>31</v>
      </c>
      <c r="E59" s="1" t="s">
        <v>31</v>
      </c>
      <c r="F59" s="1" t="s">
        <v>93</v>
      </c>
      <c r="G59" s="1" t="s">
        <v>31</v>
      </c>
      <c r="H59" s="1" t="s">
        <v>31</v>
      </c>
      <c r="I59" s="1" t="s">
        <v>31</v>
      </c>
      <c r="J59" s="1" t="s">
        <v>204</v>
      </c>
      <c r="K59" s="8" t="s">
        <v>31</v>
      </c>
      <c r="L59" s="4" t="str">
        <f t="shared" si="0"/>
        <v>Közl-400 -Ebank lakossági-KötelezettSzla FCY-FCY Bankon kívül utalás-KöltsVis Kedvezm</v>
      </c>
    </row>
    <row r="60" spans="1:12" x14ac:dyDescent="0.3">
      <c r="A60" s="1" t="s">
        <v>69</v>
      </c>
      <c r="B60" s="1" t="s">
        <v>29</v>
      </c>
      <c r="C60" s="1" t="s">
        <v>81</v>
      </c>
      <c r="D60" s="1" t="s">
        <v>72</v>
      </c>
      <c r="E60" s="1" t="s">
        <v>72</v>
      </c>
      <c r="F60" s="1" t="s">
        <v>71</v>
      </c>
      <c r="G60" s="1" t="s">
        <v>31</v>
      </c>
      <c r="H60" s="1" t="s">
        <v>72</v>
      </c>
      <c r="I60" s="1" t="s">
        <v>31</v>
      </c>
      <c r="J60" s="1" t="s">
        <v>108</v>
      </c>
      <c r="K60" s="8" t="s">
        <v>31</v>
      </c>
      <c r="L60" s="4" t="str">
        <f t="shared" si="0"/>
        <v>Közl-01L-Elektra/Ebank KKV-KötelezettSzla HUF-FCY-EQ átvezetés-Konverziós-Sürgős/AzonKonv-EgyediÁrf/NonSTP-KöltsVis Nincs</v>
      </c>
    </row>
    <row r="61" spans="1:12" x14ac:dyDescent="0.3">
      <c r="A61" s="1" t="s">
        <v>69</v>
      </c>
      <c r="B61" s="1" t="s">
        <v>29</v>
      </c>
      <c r="C61" s="1" t="s">
        <v>81</v>
      </c>
      <c r="D61" s="1" t="s">
        <v>72</v>
      </c>
      <c r="E61" s="1" t="s">
        <v>72</v>
      </c>
      <c r="F61" s="1" t="s">
        <v>71</v>
      </c>
      <c r="G61" s="1" t="s">
        <v>31</v>
      </c>
      <c r="H61" s="1" t="s">
        <v>72</v>
      </c>
      <c r="I61" s="1" t="s">
        <v>32</v>
      </c>
      <c r="J61" s="1" t="s">
        <v>108</v>
      </c>
      <c r="K61" s="8" t="s">
        <v>31</v>
      </c>
      <c r="L61" s="4" t="str">
        <f t="shared" si="0"/>
        <v>Közl-01L-Elektra/Ebank KKV-KötelezettSzla HUF-FCY-EQ átvezetés-InterCompany-Konverziós-Sürgős/AzonKonv-EgyediÁrf/NonSTP-KöltsVis Nincs</v>
      </c>
    </row>
    <row r="62" spans="1:12" x14ac:dyDescent="0.3">
      <c r="A62" s="1" t="s">
        <v>69</v>
      </c>
      <c r="B62" s="1" t="s">
        <v>29</v>
      </c>
      <c r="C62" s="1" t="s">
        <v>81</v>
      </c>
      <c r="D62" s="1" t="s">
        <v>72</v>
      </c>
      <c r="E62" s="1" t="s">
        <v>31</v>
      </c>
      <c r="F62" s="1" t="s">
        <v>71</v>
      </c>
      <c r="G62" s="1" t="s">
        <v>31</v>
      </c>
      <c r="H62" s="1" t="s">
        <v>72</v>
      </c>
      <c r="I62" s="1" t="s">
        <v>31</v>
      </c>
      <c r="J62" s="1" t="s">
        <v>108</v>
      </c>
      <c r="K62" s="8" t="s">
        <v>31</v>
      </c>
      <c r="L62" s="4" t="str">
        <f t="shared" si="0"/>
        <v>Közl-01L-Elektra/Ebank KKV-KötelezettSzla HUF-FCY-EQ átvezetés-Konverziós-EgyediÁrf/NonSTP-KöltsVis Nincs</v>
      </c>
    </row>
    <row r="63" spans="1:12" x14ac:dyDescent="0.3">
      <c r="A63" s="1" t="s">
        <v>69</v>
      </c>
      <c r="B63" s="1" t="s">
        <v>29</v>
      </c>
      <c r="C63" s="1" t="s">
        <v>81</v>
      </c>
      <c r="D63" s="1" t="s">
        <v>72</v>
      </c>
      <c r="E63" s="1" t="s">
        <v>31</v>
      </c>
      <c r="F63" s="1" t="s">
        <v>71</v>
      </c>
      <c r="G63" s="1" t="s">
        <v>31</v>
      </c>
      <c r="H63" s="1" t="s">
        <v>72</v>
      </c>
      <c r="I63" s="1" t="s">
        <v>32</v>
      </c>
      <c r="J63" s="1" t="s">
        <v>108</v>
      </c>
      <c r="K63" s="8" t="s">
        <v>31</v>
      </c>
      <c r="L63" s="4" t="str">
        <f t="shared" si="0"/>
        <v>Közl-01L-Elektra/Ebank KKV-KötelezettSzla HUF-FCY-EQ átvezetés-InterCompany-Konverziós-EgyediÁrf/NonSTP-KöltsVis Nincs</v>
      </c>
    </row>
    <row r="64" spans="1:12" x14ac:dyDescent="0.3">
      <c r="A64" s="1" t="s">
        <v>69</v>
      </c>
      <c r="B64" s="1" t="s">
        <v>29</v>
      </c>
      <c r="C64" s="1" t="s">
        <v>29</v>
      </c>
      <c r="D64" s="1" t="s">
        <v>72</v>
      </c>
      <c r="E64" s="1" t="s">
        <v>72</v>
      </c>
      <c r="F64" s="1" t="s">
        <v>71</v>
      </c>
      <c r="G64" s="1" t="s">
        <v>31</v>
      </c>
      <c r="H64" s="1" t="s">
        <v>72</v>
      </c>
      <c r="I64" s="1" t="s">
        <v>31</v>
      </c>
      <c r="J64" s="1" t="s">
        <v>109</v>
      </c>
      <c r="K64" s="8" t="s">
        <v>31</v>
      </c>
      <c r="L64" s="4" t="str">
        <f t="shared" si="0"/>
        <v>Közl-01M-Elektra/Ebank KKV-KötelezettSzla HUF-FCY-EQ átutalás-Konverziós-Sürgős/AzonKonv-EgyediÁrf/NonSTP-KöltsVis Nincs</v>
      </c>
    </row>
    <row r="65" spans="1:12" x14ac:dyDescent="0.3">
      <c r="A65" s="1" t="s">
        <v>69</v>
      </c>
      <c r="B65" s="1" t="s">
        <v>29</v>
      </c>
      <c r="C65" s="1" t="s">
        <v>29</v>
      </c>
      <c r="D65" s="1" t="s">
        <v>72</v>
      </c>
      <c r="E65" s="1" t="s">
        <v>31</v>
      </c>
      <c r="F65" s="1" t="s">
        <v>71</v>
      </c>
      <c r="G65" s="1" t="s">
        <v>31</v>
      </c>
      <c r="H65" s="1" t="s">
        <v>72</v>
      </c>
      <c r="I65" s="1" t="s">
        <v>31</v>
      </c>
      <c r="J65" s="1" t="s">
        <v>109</v>
      </c>
      <c r="K65" s="8" t="s">
        <v>31</v>
      </c>
      <c r="L65" s="4" t="str">
        <f t="shared" si="0"/>
        <v>Közl-01M-Elektra/Ebank KKV-KötelezettSzla HUF-FCY-EQ átutalás-Konverziós-EgyediÁrf/NonSTP-KöltsVis Nincs</v>
      </c>
    </row>
    <row r="66" spans="1:12" x14ac:dyDescent="0.3">
      <c r="A66" s="1" t="s">
        <v>69</v>
      </c>
      <c r="B66" s="1" t="s">
        <v>29</v>
      </c>
      <c r="C66" s="1" t="s">
        <v>173</v>
      </c>
      <c r="D66" s="1" t="s">
        <v>72</v>
      </c>
      <c r="E66" s="1" t="s">
        <v>72</v>
      </c>
      <c r="F66" s="1" t="s">
        <v>71</v>
      </c>
      <c r="G66" s="1" t="s">
        <v>31</v>
      </c>
      <c r="H66" s="1" t="s">
        <v>72</v>
      </c>
      <c r="I66" s="1" t="s">
        <v>32</v>
      </c>
      <c r="J66" s="1" t="s">
        <v>110</v>
      </c>
      <c r="K66" s="8" t="s">
        <v>31</v>
      </c>
      <c r="L66" s="4" t="str">
        <f t="shared" si="0"/>
        <v>Közl-03P-Elektra/Ebank KKV-KötelezettSzla FCY-FCY-EQ átutalás-InterCompany-Konverziós-Sürgős/AzonKonv-EgyediÁrf/NonSTP-KöltsVis Nincs</v>
      </c>
    </row>
    <row r="67" spans="1:12" x14ac:dyDescent="0.3">
      <c r="A67" s="1" t="s">
        <v>69</v>
      </c>
      <c r="B67" s="1" t="s">
        <v>29</v>
      </c>
      <c r="C67" s="1" t="s">
        <v>173</v>
      </c>
      <c r="D67" s="1" t="s">
        <v>72</v>
      </c>
      <c r="E67" s="1" t="s">
        <v>31</v>
      </c>
      <c r="F67" s="1" t="s">
        <v>71</v>
      </c>
      <c r="G67" s="1" t="s">
        <v>31</v>
      </c>
      <c r="H67" s="1" t="s">
        <v>72</v>
      </c>
      <c r="I67" s="1" t="s">
        <v>32</v>
      </c>
      <c r="J67" s="1" t="s">
        <v>110</v>
      </c>
      <c r="K67" s="8" t="s">
        <v>31</v>
      </c>
      <c r="L67" s="4" t="str">
        <f t="shared" ref="L67:L130" si="1">CONCATENATE("Közl-",J67,IF(C67="Q","-Devizakártya",""),IF(AND(C67&lt;&gt;"Q",A67="G"),"-Forint konverziós",""),IF(AND(C67&lt;&gt;"Q",B67="B"),"-Ebank lakossági",""),IF(AND(C67&lt;&gt;"Q",B67="E"),"-Elektra/Ebank KKV",""),IF(AND(C67&lt;&gt;"Q",B67="3"),"-OpenApi Vállalati",""),IF(AND(C67&lt;&gt;"Q",B67="Z"),"-OpenApi Lakossági",""),IF(AND(C67&lt;&gt;"Q",B67="Q"),"-Elektra/Ebank Zeus célszámla",""),IF(AND(C67&lt;&gt;"Q",B67="7"),"-Ebank EBNL referencia",""),IF(C67="A","-KötelezettSzla HUF-FCY-EQ átvezetés",""),IF(C67="C","-KötelezettSzla FCY-FCY-EQ átvezetés",""),IF(C67="E","-KötelezettSzla HUF-FCY-EQ átutalás",""),IF(C67="F","-KötelezettSzla FCY-FCY-EQ átutalás",""),IF(C67="D","-KötelezettSzla FCY-HUF-EQ átutalás",""),IF(C67="G","-KötelezettSzla FCY-HUF-EQ átvezetés",""),IF(C67="B","-KötelezettSzla HUF-FCY-Bankon belüli átutalás",""),IF(C67="J","-KötelezettSzla FCY-FCY Bankon belüli átvezetés",""),IF(C67="I","-KötelezettSzla FCY-FCY-Bankon belüli átutalás",""),IF(C67="O","-KötelezettSzla FCY-HUF-Bankon belüli átvezetés",""),IF(C67="H","-KötelezettSzla FCY-HUF-Bankon belüli átutalás",""),IF(C67="K","-KötelezettSzla HUF-FCY-Bankon kívül utalás",""),IF(C67="L","-KötelezettSzla FCY-FCY Bankon kívül utalás",""),IF(AND(C67&lt;&gt;"Q",I67="Y"),"-InterCompany",""),IF(AND(C67&lt;&gt;"Q",D67="I"),"-Konverziós",""),IF(AND(C67&lt;&gt;"Q",E67="I"),"-Sürgős/AzonKonv",""),IF(AND(C67&lt;&gt;"Q",H67="I"),"-EgyediÁrf/NonSTP",""),IF(AND(C67&lt;&gt;"Q",F67="XXX"),"-KöltsVis Nincs",""),IF(AND(C67&lt;&gt;"Q",F67="SHA"),"-KöltsVis Osztott",""),IF(AND(C67&lt;&gt;"Q",F67="OUR"),"-KöltsVis Indító",""),IF(AND(C67&lt;&gt;"Q",F67="BEN"),"-KöltsVis Kedvezm",""))</f>
        <v>Közl-03P-Elektra/Ebank KKV-KötelezettSzla FCY-FCY-EQ átutalás-InterCompany-Konverziós-EgyediÁrf/NonSTP-KöltsVis Nincs</v>
      </c>
    </row>
    <row r="68" spans="1:12" x14ac:dyDescent="0.3">
      <c r="A68" s="1" t="s">
        <v>69</v>
      </c>
      <c r="B68" s="1" t="s">
        <v>29</v>
      </c>
      <c r="C68" s="1" t="s">
        <v>76</v>
      </c>
      <c r="D68" s="1" t="s">
        <v>72</v>
      </c>
      <c r="E68" s="1" t="s">
        <v>72</v>
      </c>
      <c r="F68" s="1" t="s">
        <v>71</v>
      </c>
      <c r="G68" s="1" t="s">
        <v>31</v>
      </c>
      <c r="H68" s="1" t="s">
        <v>72</v>
      </c>
      <c r="I68" s="1" t="s">
        <v>31</v>
      </c>
      <c r="J68" s="1" t="s">
        <v>113</v>
      </c>
      <c r="K68" s="8" t="s">
        <v>31</v>
      </c>
      <c r="L68" s="4" t="str">
        <f t="shared" si="1"/>
        <v>Közl-033-Elektra/Ebank KKV-KötelezettSzla FCY-FCY-EQ átvezetés-Konverziós-Sürgős/AzonKonv-EgyediÁrf/NonSTP-KöltsVis Nincs</v>
      </c>
    </row>
    <row r="69" spans="1:12" x14ac:dyDescent="0.3">
      <c r="A69" s="1" t="s">
        <v>69</v>
      </c>
      <c r="B69" s="1" t="s">
        <v>29</v>
      </c>
      <c r="C69" s="1" t="s">
        <v>76</v>
      </c>
      <c r="D69" s="1" t="s">
        <v>72</v>
      </c>
      <c r="E69" s="1" t="s">
        <v>72</v>
      </c>
      <c r="F69" s="1" t="s">
        <v>71</v>
      </c>
      <c r="G69" s="1" t="s">
        <v>31</v>
      </c>
      <c r="H69" s="1" t="s">
        <v>72</v>
      </c>
      <c r="I69" s="1" t="s">
        <v>32</v>
      </c>
      <c r="J69" s="1" t="s">
        <v>113</v>
      </c>
      <c r="K69" s="8" t="s">
        <v>31</v>
      </c>
      <c r="L69" s="4" t="str">
        <f t="shared" si="1"/>
        <v>Közl-033-Elektra/Ebank KKV-KötelezettSzla FCY-FCY-EQ átvezetés-InterCompany-Konverziós-Sürgős/AzonKonv-EgyediÁrf/NonSTP-KöltsVis Nincs</v>
      </c>
    </row>
    <row r="70" spans="1:12" x14ac:dyDescent="0.3">
      <c r="A70" s="1" t="s">
        <v>69</v>
      </c>
      <c r="B70" s="1" t="s">
        <v>29</v>
      </c>
      <c r="C70" s="1" t="s">
        <v>76</v>
      </c>
      <c r="D70" s="1" t="s">
        <v>72</v>
      </c>
      <c r="E70" s="1" t="s">
        <v>31</v>
      </c>
      <c r="F70" s="1" t="s">
        <v>71</v>
      </c>
      <c r="G70" s="1" t="s">
        <v>31</v>
      </c>
      <c r="H70" s="1" t="s">
        <v>72</v>
      </c>
      <c r="I70" s="1" t="s">
        <v>31</v>
      </c>
      <c r="J70" s="1" t="s">
        <v>113</v>
      </c>
      <c r="K70" s="8" t="s">
        <v>31</v>
      </c>
      <c r="L70" s="4" t="str">
        <f t="shared" si="1"/>
        <v>Közl-033-Elektra/Ebank KKV-KötelezettSzla FCY-FCY-EQ átvezetés-Konverziós-EgyediÁrf/NonSTP-KöltsVis Nincs</v>
      </c>
    </row>
    <row r="71" spans="1:12" x14ac:dyDescent="0.3">
      <c r="A71" s="1" t="s">
        <v>69</v>
      </c>
      <c r="B71" s="1" t="s">
        <v>29</v>
      </c>
      <c r="C71" s="1" t="s">
        <v>76</v>
      </c>
      <c r="D71" s="1" t="s">
        <v>72</v>
      </c>
      <c r="E71" s="1" t="s">
        <v>31</v>
      </c>
      <c r="F71" s="1" t="s">
        <v>71</v>
      </c>
      <c r="G71" s="1" t="s">
        <v>31</v>
      </c>
      <c r="H71" s="1" t="s">
        <v>72</v>
      </c>
      <c r="I71" s="1" t="s">
        <v>32</v>
      </c>
      <c r="J71" s="1" t="s">
        <v>113</v>
      </c>
      <c r="K71" s="8" t="s">
        <v>31</v>
      </c>
      <c r="L71" s="4" t="str">
        <f t="shared" si="1"/>
        <v>Közl-033-Elektra/Ebank KKV-KötelezettSzla FCY-FCY-EQ átvezetés-InterCompany-Konverziós-EgyediÁrf/NonSTP-KöltsVis Nincs</v>
      </c>
    </row>
    <row r="72" spans="1:12" x14ac:dyDescent="0.3">
      <c r="A72" s="1" t="s">
        <v>69</v>
      </c>
      <c r="B72" s="1" t="s">
        <v>29</v>
      </c>
      <c r="C72" s="1" t="s">
        <v>173</v>
      </c>
      <c r="D72" s="1" t="s">
        <v>72</v>
      </c>
      <c r="E72" s="1" t="s">
        <v>72</v>
      </c>
      <c r="F72" s="1" t="s">
        <v>71</v>
      </c>
      <c r="G72" s="1" t="s">
        <v>31</v>
      </c>
      <c r="H72" s="1" t="s">
        <v>72</v>
      </c>
      <c r="I72" s="1" t="s">
        <v>31</v>
      </c>
      <c r="J72" s="1" t="s">
        <v>114</v>
      </c>
      <c r="K72" s="8" t="s">
        <v>31</v>
      </c>
      <c r="L72" s="4" t="str">
        <f t="shared" si="1"/>
        <v>Közl-034-Elektra/Ebank KKV-KötelezettSzla FCY-FCY-EQ átutalás-Konverziós-Sürgős/AzonKonv-EgyediÁrf/NonSTP-KöltsVis Nincs</v>
      </c>
    </row>
    <row r="73" spans="1:12" x14ac:dyDescent="0.3">
      <c r="A73" s="1" t="s">
        <v>69</v>
      </c>
      <c r="B73" s="1" t="s">
        <v>29</v>
      </c>
      <c r="C73" s="1" t="s">
        <v>173</v>
      </c>
      <c r="D73" s="1" t="s">
        <v>72</v>
      </c>
      <c r="E73" s="1" t="s">
        <v>31</v>
      </c>
      <c r="F73" s="1" t="s">
        <v>71</v>
      </c>
      <c r="G73" s="1" t="s">
        <v>31</v>
      </c>
      <c r="H73" s="1" t="s">
        <v>72</v>
      </c>
      <c r="I73" s="1" t="s">
        <v>31</v>
      </c>
      <c r="J73" s="1" t="s">
        <v>114</v>
      </c>
      <c r="K73" s="8" t="s">
        <v>31</v>
      </c>
      <c r="L73" s="4" t="str">
        <f t="shared" si="1"/>
        <v>Közl-034-Elektra/Ebank KKV-KötelezettSzla FCY-FCY-EQ átutalás-Konverziós-EgyediÁrf/NonSTP-KöltsVis Nincs</v>
      </c>
    </row>
    <row r="74" spans="1:12" x14ac:dyDescent="0.3">
      <c r="A74" s="1" t="s">
        <v>69</v>
      </c>
      <c r="B74" s="1" t="s">
        <v>29</v>
      </c>
      <c r="C74" s="1" t="s">
        <v>173</v>
      </c>
      <c r="D74" s="1" t="s">
        <v>31</v>
      </c>
      <c r="E74" s="1" t="s">
        <v>31</v>
      </c>
      <c r="F74" s="1" t="s">
        <v>71</v>
      </c>
      <c r="G74" s="1" t="s">
        <v>31</v>
      </c>
      <c r="H74" s="1" t="s">
        <v>72</v>
      </c>
      <c r="I74" s="1" t="s">
        <v>32</v>
      </c>
      <c r="J74" s="1" t="s">
        <v>111</v>
      </c>
      <c r="K74" s="8" t="s">
        <v>31</v>
      </c>
      <c r="L74" s="4" t="str">
        <f t="shared" si="1"/>
        <v>Közl-04U-Elektra/Ebank KKV-KötelezettSzla FCY-FCY-EQ átutalás-InterCompany-EgyediÁrf/NonSTP-KöltsVis Nincs</v>
      </c>
    </row>
    <row r="75" spans="1:12" x14ac:dyDescent="0.3">
      <c r="A75" s="1" t="s">
        <v>69</v>
      </c>
      <c r="B75" s="1" t="s">
        <v>29</v>
      </c>
      <c r="C75" s="1" t="s">
        <v>173</v>
      </c>
      <c r="D75" s="1" t="s">
        <v>31</v>
      </c>
      <c r="E75" s="1" t="s">
        <v>72</v>
      </c>
      <c r="F75" s="1" t="s">
        <v>71</v>
      </c>
      <c r="G75" s="1" t="s">
        <v>31</v>
      </c>
      <c r="H75" s="1" t="s">
        <v>72</v>
      </c>
      <c r="I75" s="1" t="s">
        <v>32</v>
      </c>
      <c r="J75" s="1" t="s">
        <v>112</v>
      </c>
      <c r="K75" s="8" t="s">
        <v>31</v>
      </c>
      <c r="L75" s="4" t="str">
        <f t="shared" si="1"/>
        <v>Közl-04W-Elektra/Ebank KKV-KötelezettSzla FCY-FCY-EQ átutalás-InterCompany-Sürgős/AzonKonv-EgyediÁrf/NonSTP-KöltsVis Nincs</v>
      </c>
    </row>
    <row r="76" spans="1:12" x14ac:dyDescent="0.3">
      <c r="A76" s="1" t="s">
        <v>69</v>
      </c>
      <c r="B76" s="1" t="s">
        <v>29</v>
      </c>
      <c r="C76" s="1" t="s">
        <v>76</v>
      </c>
      <c r="D76" s="1" t="s">
        <v>31</v>
      </c>
      <c r="E76" s="1" t="s">
        <v>72</v>
      </c>
      <c r="F76" s="1" t="s">
        <v>71</v>
      </c>
      <c r="G76" s="1" t="s">
        <v>31</v>
      </c>
      <c r="H76" s="1" t="s">
        <v>72</v>
      </c>
      <c r="I76" s="1" t="s">
        <v>31</v>
      </c>
      <c r="J76" s="1" t="s">
        <v>115</v>
      </c>
      <c r="K76" s="8" t="s">
        <v>31</v>
      </c>
      <c r="L76" s="4" t="str">
        <f t="shared" si="1"/>
        <v>Közl-047-Elektra/Ebank KKV-KötelezettSzla FCY-FCY-EQ átvezetés-Sürgős/AzonKonv-EgyediÁrf/NonSTP-KöltsVis Nincs</v>
      </c>
    </row>
    <row r="77" spans="1:12" x14ac:dyDescent="0.3">
      <c r="A77" s="1" t="s">
        <v>69</v>
      </c>
      <c r="B77" s="1" t="s">
        <v>29</v>
      </c>
      <c r="C77" s="1" t="s">
        <v>76</v>
      </c>
      <c r="D77" s="1" t="s">
        <v>31</v>
      </c>
      <c r="E77" s="1" t="s">
        <v>72</v>
      </c>
      <c r="F77" s="1" t="s">
        <v>71</v>
      </c>
      <c r="G77" s="1" t="s">
        <v>31</v>
      </c>
      <c r="H77" s="1" t="s">
        <v>72</v>
      </c>
      <c r="I77" s="1" t="s">
        <v>32</v>
      </c>
      <c r="J77" s="1" t="s">
        <v>115</v>
      </c>
      <c r="K77" s="8" t="s">
        <v>31</v>
      </c>
      <c r="L77" s="4" t="str">
        <f t="shared" si="1"/>
        <v>Közl-047-Elektra/Ebank KKV-KötelezettSzla FCY-FCY-EQ átvezetés-InterCompany-Sürgős/AzonKonv-EgyediÁrf/NonSTP-KöltsVis Nincs</v>
      </c>
    </row>
    <row r="78" spans="1:12" x14ac:dyDescent="0.3">
      <c r="A78" s="1" t="s">
        <v>69</v>
      </c>
      <c r="B78" s="1" t="s">
        <v>29</v>
      </c>
      <c r="C78" s="1" t="s">
        <v>76</v>
      </c>
      <c r="D78" s="1" t="s">
        <v>31</v>
      </c>
      <c r="E78" s="1" t="s">
        <v>31</v>
      </c>
      <c r="F78" s="1" t="s">
        <v>71</v>
      </c>
      <c r="G78" s="1" t="s">
        <v>31</v>
      </c>
      <c r="H78" s="1" t="s">
        <v>72</v>
      </c>
      <c r="I78" s="1" t="s">
        <v>31</v>
      </c>
      <c r="J78" s="1" t="s">
        <v>115</v>
      </c>
      <c r="K78" s="8" t="s">
        <v>31</v>
      </c>
      <c r="L78" s="4" t="str">
        <f t="shared" si="1"/>
        <v>Közl-047-Elektra/Ebank KKV-KötelezettSzla FCY-FCY-EQ átvezetés-EgyediÁrf/NonSTP-KöltsVis Nincs</v>
      </c>
    </row>
    <row r="79" spans="1:12" x14ac:dyDescent="0.3">
      <c r="A79" s="1" t="s">
        <v>69</v>
      </c>
      <c r="B79" s="1" t="s">
        <v>29</v>
      </c>
      <c r="C79" s="1" t="s">
        <v>76</v>
      </c>
      <c r="D79" s="1" t="s">
        <v>31</v>
      </c>
      <c r="E79" s="1" t="s">
        <v>31</v>
      </c>
      <c r="F79" s="1" t="s">
        <v>71</v>
      </c>
      <c r="G79" s="1" t="s">
        <v>31</v>
      </c>
      <c r="H79" s="1" t="s">
        <v>72</v>
      </c>
      <c r="I79" s="1" t="s">
        <v>32</v>
      </c>
      <c r="J79" s="1" t="s">
        <v>205</v>
      </c>
      <c r="K79" s="8" t="s">
        <v>31</v>
      </c>
      <c r="L79" s="4" t="str">
        <f t="shared" si="1"/>
        <v>Közl-047 -Elektra/Ebank KKV-KötelezettSzla FCY-FCY-EQ átvezetés-InterCompany-EgyediÁrf/NonSTP-KöltsVis Nincs</v>
      </c>
    </row>
    <row r="80" spans="1:12" x14ac:dyDescent="0.3">
      <c r="A80" s="1" t="s">
        <v>69</v>
      </c>
      <c r="B80" s="1" t="s">
        <v>29</v>
      </c>
      <c r="C80" s="1" t="s">
        <v>173</v>
      </c>
      <c r="D80" s="1" t="s">
        <v>31</v>
      </c>
      <c r="E80" s="1" t="s">
        <v>72</v>
      </c>
      <c r="F80" s="1" t="s">
        <v>71</v>
      </c>
      <c r="G80" s="1" t="s">
        <v>31</v>
      </c>
      <c r="H80" s="1" t="s">
        <v>72</v>
      </c>
      <c r="I80" s="1" t="s">
        <v>31</v>
      </c>
      <c r="J80" s="1" t="s">
        <v>206</v>
      </c>
      <c r="K80" s="8" t="s">
        <v>31</v>
      </c>
      <c r="L80" s="4" t="str">
        <f t="shared" si="1"/>
        <v>Közl-048 -Elektra/Ebank KKV-KötelezettSzla FCY-FCY-EQ átutalás-Sürgős/AzonKonv-EgyediÁrf/NonSTP-KöltsVis Nincs</v>
      </c>
    </row>
    <row r="81" spans="1:12" x14ac:dyDescent="0.3">
      <c r="A81" s="1" t="s">
        <v>69</v>
      </c>
      <c r="B81" s="1" t="s">
        <v>29</v>
      </c>
      <c r="C81" s="1" t="s">
        <v>173</v>
      </c>
      <c r="D81" s="1" t="s">
        <v>31</v>
      </c>
      <c r="E81" s="1" t="s">
        <v>31</v>
      </c>
      <c r="F81" s="1" t="s">
        <v>71</v>
      </c>
      <c r="G81" s="1" t="s">
        <v>31</v>
      </c>
      <c r="H81" s="1" t="s">
        <v>72</v>
      </c>
      <c r="I81" s="1" t="s">
        <v>31</v>
      </c>
      <c r="J81" s="1" t="s">
        <v>206</v>
      </c>
      <c r="K81" s="8" t="s">
        <v>31</v>
      </c>
      <c r="L81" s="4" t="str">
        <f t="shared" si="1"/>
        <v>Közl-048 -Elektra/Ebank KKV-KötelezettSzla FCY-FCY-EQ átutalás-EgyediÁrf/NonSTP-KöltsVis Nincs</v>
      </c>
    </row>
    <row r="82" spans="1:12" x14ac:dyDescent="0.3">
      <c r="A82" s="1" t="s">
        <v>33</v>
      </c>
      <c r="B82" s="1" t="s">
        <v>29</v>
      </c>
      <c r="C82" s="1" t="s">
        <v>79</v>
      </c>
      <c r="D82" s="1" t="s">
        <v>72</v>
      </c>
      <c r="E82" s="1" t="s">
        <v>72</v>
      </c>
      <c r="F82" s="1" t="s">
        <v>71</v>
      </c>
      <c r="G82" s="1" t="s">
        <v>31</v>
      </c>
      <c r="H82" s="1" t="s">
        <v>72</v>
      </c>
      <c r="I82" s="1" t="s">
        <v>31</v>
      </c>
      <c r="J82" s="1" t="s">
        <v>207</v>
      </c>
      <c r="K82" s="8" t="s">
        <v>31</v>
      </c>
      <c r="L82" s="4" t="str">
        <f t="shared" si="1"/>
        <v>Közl-064 -Forint konverziós-Elektra/Ebank KKV-KötelezettSzla FCY-HUF-EQ átutalás-Konverziós-Sürgős/AzonKonv-EgyediÁrf/NonSTP-KöltsVis Nincs</v>
      </c>
    </row>
    <row r="83" spans="1:12" x14ac:dyDescent="0.3">
      <c r="A83" s="1" t="s">
        <v>33</v>
      </c>
      <c r="B83" s="1" t="s">
        <v>29</v>
      </c>
      <c r="C83" s="1" t="s">
        <v>79</v>
      </c>
      <c r="D83" s="1" t="s">
        <v>72</v>
      </c>
      <c r="E83" s="1" t="s">
        <v>31</v>
      </c>
      <c r="F83" s="1" t="s">
        <v>71</v>
      </c>
      <c r="G83" s="1" t="s">
        <v>31</v>
      </c>
      <c r="H83" s="1" t="s">
        <v>72</v>
      </c>
      <c r="I83" s="1" t="s">
        <v>31</v>
      </c>
      <c r="J83" s="1" t="s">
        <v>207</v>
      </c>
      <c r="K83" s="8" t="s">
        <v>31</v>
      </c>
      <c r="L83" s="4" t="str">
        <f t="shared" si="1"/>
        <v>Közl-064 -Forint konverziós-Elektra/Ebank KKV-KötelezettSzla FCY-HUF-EQ átutalás-Konverziós-EgyediÁrf/NonSTP-KöltsVis Nincs</v>
      </c>
    </row>
    <row r="84" spans="1:12" x14ac:dyDescent="0.3">
      <c r="A84" s="1" t="s">
        <v>33</v>
      </c>
      <c r="B84" s="1" t="s">
        <v>29</v>
      </c>
      <c r="C84" s="1" t="s">
        <v>33</v>
      </c>
      <c r="D84" s="1" t="s">
        <v>72</v>
      </c>
      <c r="E84" s="1" t="s">
        <v>72</v>
      </c>
      <c r="F84" s="1" t="s">
        <v>71</v>
      </c>
      <c r="G84" s="1" t="s">
        <v>31</v>
      </c>
      <c r="H84" s="1" t="s">
        <v>72</v>
      </c>
      <c r="I84" s="1" t="s">
        <v>31</v>
      </c>
      <c r="J84" s="1" t="s">
        <v>208</v>
      </c>
      <c r="K84" s="8" t="s">
        <v>31</v>
      </c>
      <c r="L84" s="4" t="str">
        <f t="shared" si="1"/>
        <v>Közl-07A -Forint konverziós-Elektra/Ebank KKV-KötelezettSzla FCY-HUF-EQ átvezetés-Konverziós-Sürgős/AzonKonv-EgyediÁrf/NonSTP-KöltsVis Nincs</v>
      </c>
    </row>
    <row r="85" spans="1:12" x14ac:dyDescent="0.3">
      <c r="A85" s="1" t="s">
        <v>33</v>
      </c>
      <c r="B85" s="1" t="s">
        <v>29</v>
      </c>
      <c r="C85" s="1" t="s">
        <v>33</v>
      </c>
      <c r="D85" s="1" t="s">
        <v>72</v>
      </c>
      <c r="E85" s="1" t="s">
        <v>72</v>
      </c>
      <c r="F85" s="1" t="s">
        <v>71</v>
      </c>
      <c r="G85" s="1" t="s">
        <v>31</v>
      </c>
      <c r="H85" s="1" t="s">
        <v>72</v>
      </c>
      <c r="I85" s="1" t="s">
        <v>32</v>
      </c>
      <c r="J85" s="1" t="s">
        <v>208</v>
      </c>
      <c r="K85" s="8" t="s">
        <v>31</v>
      </c>
      <c r="L85" s="4" t="str">
        <f t="shared" si="1"/>
        <v>Közl-07A -Forint konverziós-Elektra/Ebank KKV-KötelezettSzla FCY-HUF-EQ átvezetés-InterCompany-Konverziós-Sürgős/AzonKonv-EgyediÁrf/NonSTP-KöltsVis Nincs</v>
      </c>
    </row>
    <row r="86" spans="1:12" x14ac:dyDescent="0.3">
      <c r="A86" s="1" t="s">
        <v>33</v>
      </c>
      <c r="B86" s="1" t="s">
        <v>29</v>
      </c>
      <c r="C86" s="1" t="s">
        <v>33</v>
      </c>
      <c r="D86" s="1" t="s">
        <v>72</v>
      </c>
      <c r="E86" s="1" t="s">
        <v>31</v>
      </c>
      <c r="F86" s="1" t="s">
        <v>71</v>
      </c>
      <c r="G86" s="1" t="s">
        <v>31</v>
      </c>
      <c r="H86" s="1" t="s">
        <v>72</v>
      </c>
      <c r="I86" s="1" t="s">
        <v>31</v>
      </c>
      <c r="J86" s="1" t="s">
        <v>208</v>
      </c>
      <c r="K86" s="8" t="s">
        <v>31</v>
      </c>
      <c r="L86" s="4" t="str">
        <f t="shared" si="1"/>
        <v>Közl-07A -Forint konverziós-Elektra/Ebank KKV-KötelezettSzla FCY-HUF-EQ átvezetés-Konverziós-EgyediÁrf/NonSTP-KöltsVis Nincs</v>
      </c>
    </row>
    <row r="87" spans="1:12" x14ac:dyDescent="0.3">
      <c r="A87" s="1" t="s">
        <v>33</v>
      </c>
      <c r="B87" s="1" t="s">
        <v>29</v>
      </c>
      <c r="C87" s="1" t="s">
        <v>33</v>
      </c>
      <c r="D87" s="1" t="s">
        <v>72</v>
      </c>
      <c r="E87" s="1" t="s">
        <v>31</v>
      </c>
      <c r="F87" s="1" t="s">
        <v>71</v>
      </c>
      <c r="G87" s="1" t="s">
        <v>31</v>
      </c>
      <c r="H87" s="1" t="s">
        <v>72</v>
      </c>
      <c r="I87" s="1" t="s">
        <v>32</v>
      </c>
      <c r="J87" s="1" t="s">
        <v>208</v>
      </c>
      <c r="K87" s="8" t="s">
        <v>31</v>
      </c>
      <c r="L87" s="4" t="str">
        <f t="shared" si="1"/>
        <v>Közl-07A -Forint konverziós-Elektra/Ebank KKV-KötelezettSzla FCY-HUF-EQ átvezetés-InterCompany-Konverziós-EgyediÁrf/NonSTP-KöltsVis Nincs</v>
      </c>
    </row>
    <row r="88" spans="1:12" x14ac:dyDescent="0.3">
      <c r="A88" s="1" t="s">
        <v>33</v>
      </c>
      <c r="B88" s="1" t="s">
        <v>29</v>
      </c>
      <c r="C88" s="1" t="s">
        <v>79</v>
      </c>
      <c r="D88" s="1" t="s">
        <v>72</v>
      </c>
      <c r="E88" s="1" t="s">
        <v>72</v>
      </c>
      <c r="F88" s="1" t="s">
        <v>71</v>
      </c>
      <c r="G88" s="1" t="s">
        <v>31</v>
      </c>
      <c r="H88" s="1" t="s">
        <v>72</v>
      </c>
      <c r="I88" s="1" t="s">
        <v>32</v>
      </c>
      <c r="J88" s="1" t="s">
        <v>209</v>
      </c>
      <c r="K88" s="8" t="s">
        <v>31</v>
      </c>
      <c r="L88" s="4" t="str">
        <f t="shared" si="1"/>
        <v>Közl-07G -Forint konverziós-Elektra/Ebank KKV-KötelezettSzla FCY-HUF-EQ átutalás-InterCompany-Konverziós-Sürgős/AzonKonv-EgyediÁrf/NonSTP-KöltsVis Nincs</v>
      </c>
    </row>
    <row r="89" spans="1:12" x14ac:dyDescent="0.3">
      <c r="A89" s="1" t="s">
        <v>33</v>
      </c>
      <c r="B89" s="1" t="s">
        <v>29</v>
      </c>
      <c r="C89" s="1" t="s">
        <v>79</v>
      </c>
      <c r="D89" s="1" t="s">
        <v>72</v>
      </c>
      <c r="E89" s="1" t="s">
        <v>31</v>
      </c>
      <c r="F89" s="1" t="s">
        <v>71</v>
      </c>
      <c r="G89" s="1" t="s">
        <v>31</v>
      </c>
      <c r="H89" s="1" t="s">
        <v>72</v>
      </c>
      <c r="I89" s="1" t="s">
        <v>32</v>
      </c>
      <c r="J89" s="1" t="s">
        <v>209</v>
      </c>
      <c r="K89" s="8" t="s">
        <v>31</v>
      </c>
      <c r="L89" s="4" t="str">
        <f t="shared" si="1"/>
        <v>Közl-07G -Forint konverziós-Elektra/Ebank KKV-KötelezettSzla FCY-HUF-EQ átutalás-InterCompany-Konverziós-EgyediÁrf/NonSTP-KöltsVis Nincs</v>
      </c>
    </row>
    <row r="90" spans="1:12" x14ac:dyDescent="0.3">
      <c r="A90" s="1" t="s">
        <v>69</v>
      </c>
      <c r="B90" s="1" t="s">
        <v>29</v>
      </c>
      <c r="C90" s="1" t="s">
        <v>29</v>
      </c>
      <c r="D90" s="1" t="s">
        <v>72</v>
      </c>
      <c r="E90" s="1" t="s">
        <v>72</v>
      </c>
      <c r="F90" s="1" t="s">
        <v>71</v>
      </c>
      <c r="G90" s="1" t="s">
        <v>31</v>
      </c>
      <c r="H90" s="1" t="s">
        <v>72</v>
      </c>
      <c r="I90" s="1" t="s">
        <v>32</v>
      </c>
      <c r="J90" s="1" t="s">
        <v>210</v>
      </c>
      <c r="K90" s="8" t="s">
        <v>31</v>
      </c>
      <c r="L90" s="4" t="str">
        <f t="shared" si="1"/>
        <v>Közl-13U -Elektra/Ebank KKV-KötelezettSzla HUF-FCY-EQ átutalás-InterCompany-Konverziós-Sürgős/AzonKonv-EgyediÁrf/NonSTP-KöltsVis Nincs</v>
      </c>
    </row>
    <row r="91" spans="1:12" x14ac:dyDescent="0.3">
      <c r="A91" s="1" t="s">
        <v>69</v>
      </c>
      <c r="B91" s="1" t="s">
        <v>29</v>
      </c>
      <c r="C91" s="1" t="s">
        <v>29</v>
      </c>
      <c r="D91" s="1" t="s">
        <v>72</v>
      </c>
      <c r="E91" s="1" t="s">
        <v>31</v>
      </c>
      <c r="F91" s="1" t="s">
        <v>71</v>
      </c>
      <c r="G91" s="1" t="s">
        <v>31</v>
      </c>
      <c r="H91" s="1" t="s">
        <v>72</v>
      </c>
      <c r="I91" s="1" t="s">
        <v>32</v>
      </c>
      <c r="J91" s="1" t="s">
        <v>210</v>
      </c>
      <c r="K91" s="8" t="s">
        <v>31</v>
      </c>
      <c r="L91" s="4" t="str">
        <f t="shared" si="1"/>
        <v>Közl-13U -Elektra/Ebank KKV-KötelezettSzla HUF-FCY-EQ átutalás-InterCompany-Konverziós-EgyediÁrf/NonSTP-KöltsVis Nincs</v>
      </c>
    </row>
    <row r="92" spans="1:12" x14ac:dyDescent="0.3">
      <c r="A92" s="1" t="s">
        <v>33</v>
      </c>
      <c r="B92" s="1" t="s">
        <v>29</v>
      </c>
      <c r="C92" s="1" t="s">
        <v>88</v>
      </c>
      <c r="D92" s="1" t="s">
        <v>72</v>
      </c>
      <c r="E92" s="1" t="s">
        <v>72</v>
      </c>
      <c r="F92" s="1" t="s">
        <v>71</v>
      </c>
      <c r="G92" s="1" t="s">
        <v>31</v>
      </c>
      <c r="H92" s="1" t="s">
        <v>72</v>
      </c>
      <c r="I92" s="1" t="s">
        <v>31</v>
      </c>
      <c r="J92" s="1" t="s">
        <v>211</v>
      </c>
      <c r="K92" s="8" t="s">
        <v>31</v>
      </c>
      <c r="L92" s="4" t="str">
        <f t="shared" si="1"/>
        <v>Közl-214 -Forint konverziós-Elektra/Ebank KKV-KötelezettSzla FCY-HUF-Bankon belüli átutalás-Konverziós-Sürgős/AzonKonv-EgyediÁrf/NonSTP-KöltsVis Nincs</v>
      </c>
    </row>
    <row r="93" spans="1:12" x14ac:dyDescent="0.3">
      <c r="A93" s="1" t="s">
        <v>33</v>
      </c>
      <c r="B93" s="1" t="s">
        <v>29</v>
      </c>
      <c r="C93" s="1" t="s">
        <v>88</v>
      </c>
      <c r="D93" s="1" t="s">
        <v>72</v>
      </c>
      <c r="E93" s="1" t="s">
        <v>31</v>
      </c>
      <c r="F93" s="1" t="s">
        <v>71</v>
      </c>
      <c r="G93" s="1" t="s">
        <v>31</v>
      </c>
      <c r="H93" s="1" t="s">
        <v>72</v>
      </c>
      <c r="I93" s="1" t="s">
        <v>31</v>
      </c>
      <c r="J93" s="1" t="s">
        <v>211</v>
      </c>
      <c r="K93" s="8" t="s">
        <v>31</v>
      </c>
      <c r="L93" s="4" t="str">
        <f t="shared" si="1"/>
        <v>Közl-214 -Forint konverziós-Elektra/Ebank KKV-KötelezettSzla FCY-HUF-Bankon belüli átutalás-Konverziós-EgyediÁrf/NonSTP-KöltsVis Nincs</v>
      </c>
    </row>
    <row r="94" spans="1:12" x14ac:dyDescent="0.3">
      <c r="A94" s="1" t="s">
        <v>33</v>
      </c>
      <c r="B94" s="1" t="s">
        <v>29</v>
      </c>
      <c r="C94" s="1" t="s">
        <v>86</v>
      </c>
      <c r="D94" s="1" t="s">
        <v>72</v>
      </c>
      <c r="E94" s="1" t="s">
        <v>72</v>
      </c>
      <c r="F94" s="1" t="s">
        <v>71</v>
      </c>
      <c r="G94" s="1" t="s">
        <v>31</v>
      </c>
      <c r="H94" s="1" t="s">
        <v>72</v>
      </c>
      <c r="I94" s="1" t="s">
        <v>31</v>
      </c>
      <c r="J94" s="1" t="s">
        <v>212</v>
      </c>
      <c r="K94" s="8" t="s">
        <v>31</v>
      </c>
      <c r="L94" s="4" t="str">
        <f t="shared" si="1"/>
        <v>Közl-226 -Forint konverziós-Elektra/Ebank KKV-KötelezettSzla FCY-HUF-Bankon belüli átvezetés-Konverziós-Sürgős/AzonKonv-EgyediÁrf/NonSTP-KöltsVis Nincs</v>
      </c>
    </row>
    <row r="95" spans="1:12" x14ac:dyDescent="0.3">
      <c r="A95" s="1" t="s">
        <v>33</v>
      </c>
      <c r="B95" s="1" t="s">
        <v>29</v>
      </c>
      <c r="C95" s="1" t="s">
        <v>86</v>
      </c>
      <c r="D95" s="1" t="s">
        <v>72</v>
      </c>
      <c r="E95" s="1" t="s">
        <v>31</v>
      </c>
      <c r="F95" s="1" t="s">
        <v>71</v>
      </c>
      <c r="G95" s="1" t="s">
        <v>31</v>
      </c>
      <c r="H95" s="1" t="s">
        <v>72</v>
      </c>
      <c r="I95" s="1" t="s">
        <v>31</v>
      </c>
      <c r="J95" s="1" t="s">
        <v>212</v>
      </c>
      <c r="K95" s="8" t="s">
        <v>31</v>
      </c>
      <c r="L95" s="4" t="str">
        <f t="shared" si="1"/>
        <v>Közl-226 -Forint konverziós-Elektra/Ebank KKV-KötelezettSzla FCY-HUF-Bankon belüli átvezetés-Konverziós-EgyediÁrf/NonSTP-KöltsVis Nincs</v>
      </c>
    </row>
    <row r="96" spans="1:12" x14ac:dyDescent="0.3">
      <c r="A96" s="1" t="s">
        <v>69</v>
      </c>
      <c r="B96" s="1" t="s">
        <v>29</v>
      </c>
      <c r="C96" s="1" t="s">
        <v>30</v>
      </c>
      <c r="D96" s="1" t="s">
        <v>72</v>
      </c>
      <c r="E96" s="1" t="s">
        <v>31</v>
      </c>
      <c r="F96" s="1" t="s">
        <v>89</v>
      </c>
      <c r="G96" s="1" t="s">
        <v>31</v>
      </c>
      <c r="H96" s="1" t="s">
        <v>72</v>
      </c>
      <c r="I96" s="1" t="s">
        <v>32</v>
      </c>
      <c r="J96" s="1" t="s">
        <v>213</v>
      </c>
      <c r="K96" s="8" t="s">
        <v>31</v>
      </c>
      <c r="L96" s="4" t="str">
        <f t="shared" si="1"/>
        <v>Közl-33N -Elektra/Ebank KKV-KötelezettSzla HUF-FCY-Bankon kívül utalás-InterCompany-Konverziós-EgyediÁrf/NonSTP-KöltsVis Osztott</v>
      </c>
    </row>
    <row r="97" spans="1:12" x14ac:dyDescent="0.3">
      <c r="A97" s="1" t="s">
        <v>69</v>
      </c>
      <c r="B97" s="1" t="s">
        <v>29</v>
      </c>
      <c r="C97" s="1" t="s">
        <v>30</v>
      </c>
      <c r="D97" s="1" t="s">
        <v>72</v>
      </c>
      <c r="E97" s="1" t="s">
        <v>31</v>
      </c>
      <c r="F97" s="1" t="s">
        <v>91</v>
      </c>
      <c r="G97" s="1" t="s">
        <v>31</v>
      </c>
      <c r="H97" s="1" t="s">
        <v>72</v>
      </c>
      <c r="I97" s="1" t="s">
        <v>32</v>
      </c>
      <c r="J97" s="1" t="s">
        <v>214</v>
      </c>
      <c r="K97" s="8" t="s">
        <v>31</v>
      </c>
      <c r="L97" s="4" t="str">
        <f t="shared" si="1"/>
        <v>Közl-33O -Elektra/Ebank KKV-KötelezettSzla HUF-FCY-Bankon kívül utalás-InterCompany-Konverziós-EgyediÁrf/NonSTP-KöltsVis Indító</v>
      </c>
    </row>
    <row r="98" spans="1:12" x14ac:dyDescent="0.3">
      <c r="A98" s="1" t="s">
        <v>69</v>
      </c>
      <c r="B98" s="1" t="s">
        <v>29</v>
      </c>
      <c r="C98" s="1" t="s">
        <v>30</v>
      </c>
      <c r="D98" s="1" t="s">
        <v>72</v>
      </c>
      <c r="E98" s="1" t="s">
        <v>31</v>
      </c>
      <c r="F98" s="1" t="s">
        <v>93</v>
      </c>
      <c r="G98" s="1" t="s">
        <v>31</v>
      </c>
      <c r="H98" s="1" t="s">
        <v>72</v>
      </c>
      <c r="I98" s="1" t="s">
        <v>32</v>
      </c>
      <c r="J98" s="1" t="s">
        <v>215</v>
      </c>
      <c r="K98" s="8" t="s">
        <v>31</v>
      </c>
      <c r="L98" s="4" t="str">
        <f t="shared" si="1"/>
        <v>Közl-33P -Elektra/Ebank KKV-KötelezettSzla HUF-FCY-Bankon kívül utalás-InterCompany-Konverziós-EgyediÁrf/NonSTP-KöltsVis Kedvezm</v>
      </c>
    </row>
    <row r="99" spans="1:12" x14ac:dyDescent="0.3">
      <c r="A99" s="1" t="s">
        <v>69</v>
      </c>
      <c r="B99" s="1" t="s">
        <v>29</v>
      </c>
      <c r="C99" s="1" t="s">
        <v>30</v>
      </c>
      <c r="D99" s="1" t="s">
        <v>72</v>
      </c>
      <c r="E99" s="1" t="s">
        <v>72</v>
      </c>
      <c r="F99" s="1" t="s">
        <v>89</v>
      </c>
      <c r="G99" s="1" t="s">
        <v>31</v>
      </c>
      <c r="H99" s="1" t="s">
        <v>72</v>
      </c>
      <c r="I99" s="1" t="s">
        <v>32</v>
      </c>
      <c r="J99" s="1" t="s">
        <v>216</v>
      </c>
      <c r="K99" s="8" t="s">
        <v>31</v>
      </c>
      <c r="L99" s="4" t="str">
        <f t="shared" si="1"/>
        <v>Közl-33T -Elektra/Ebank KKV-KötelezettSzla HUF-FCY-Bankon kívül utalás-InterCompany-Konverziós-Sürgős/AzonKonv-EgyediÁrf/NonSTP-KöltsVis Osztott</v>
      </c>
    </row>
    <row r="100" spans="1:12" x14ac:dyDescent="0.3">
      <c r="A100" s="1" t="s">
        <v>69</v>
      </c>
      <c r="B100" s="1" t="s">
        <v>29</v>
      </c>
      <c r="C100" s="1" t="s">
        <v>30</v>
      </c>
      <c r="D100" s="1" t="s">
        <v>72</v>
      </c>
      <c r="E100" s="1" t="s">
        <v>72</v>
      </c>
      <c r="F100" s="1" t="s">
        <v>91</v>
      </c>
      <c r="G100" s="1" t="s">
        <v>31</v>
      </c>
      <c r="H100" s="1" t="s">
        <v>72</v>
      </c>
      <c r="I100" s="1" t="s">
        <v>32</v>
      </c>
      <c r="J100" s="1" t="s">
        <v>217</v>
      </c>
      <c r="K100" s="8" t="s">
        <v>31</v>
      </c>
      <c r="L100" s="4" t="str">
        <f t="shared" si="1"/>
        <v>Közl-33U -Elektra/Ebank KKV-KötelezettSzla HUF-FCY-Bankon kívül utalás-InterCompany-Konverziós-Sürgős/AzonKonv-EgyediÁrf/NonSTP-KöltsVis Indító</v>
      </c>
    </row>
    <row r="101" spans="1:12" x14ac:dyDescent="0.3">
      <c r="A101" s="1" t="s">
        <v>69</v>
      </c>
      <c r="B101" s="1" t="s">
        <v>29</v>
      </c>
      <c r="C101" s="1" t="s">
        <v>30</v>
      </c>
      <c r="D101" s="1" t="s">
        <v>72</v>
      </c>
      <c r="E101" s="1" t="s">
        <v>72</v>
      </c>
      <c r="F101" s="1" t="s">
        <v>93</v>
      </c>
      <c r="G101" s="1" t="s">
        <v>31</v>
      </c>
      <c r="H101" s="1" t="s">
        <v>72</v>
      </c>
      <c r="I101" s="1" t="s">
        <v>32</v>
      </c>
      <c r="J101" s="1" t="s">
        <v>218</v>
      </c>
      <c r="K101" s="8" t="s">
        <v>31</v>
      </c>
      <c r="L101" s="4" t="str">
        <f t="shared" si="1"/>
        <v>Közl-33V -Elektra/Ebank KKV-KötelezettSzla HUF-FCY-Bankon kívül utalás-InterCompany-Konverziós-Sürgős/AzonKonv-EgyediÁrf/NonSTP-KöltsVis Kedvezm</v>
      </c>
    </row>
    <row r="102" spans="1:12" x14ac:dyDescent="0.3">
      <c r="A102" s="1" t="s">
        <v>69</v>
      </c>
      <c r="B102" s="1" t="s">
        <v>29</v>
      </c>
      <c r="C102" s="1" t="s">
        <v>30</v>
      </c>
      <c r="D102" s="1" t="s">
        <v>72</v>
      </c>
      <c r="E102" s="1" t="s">
        <v>31</v>
      </c>
      <c r="F102" s="1" t="s">
        <v>89</v>
      </c>
      <c r="G102" s="1" t="s">
        <v>31</v>
      </c>
      <c r="H102" s="1" t="s">
        <v>72</v>
      </c>
      <c r="I102" s="1" t="s">
        <v>31</v>
      </c>
      <c r="J102" s="1" t="s">
        <v>219</v>
      </c>
      <c r="K102" s="8" t="s">
        <v>31</v>
      </c>
      <c r="L102" s="4" t="str">
        <f t="shared" si="1"/>
        <v>Közl-332 -Elektra/Ebank KKV-KötelezettSzla HUF-FCY-Bankon kívül utalás-Konverziós-EgyediÁrf/NonSTP-KöltsVis Osztott</v>
      </c>
    </row>
    <row r="103" spans="1:12" x14ac:dyDescent="0.3">
      <c r="A103" s="1" t="s">
        <v>69</v>
      </c>
      <c r="B103" s="1" t="s">
        <v>29</v>
      </c>
      <c r="C103" s="1" t="s">
        <v>30</v>
      </c>
      <c r="D103" s="1" t="s">
        <v>72</v>
      </c>
      <c r="E103" s="1" t="s">
        <v>31</v>
      </c>
      <c r="F103" s="1" t="s">
        <v>91</v>
      </c>
      <c r="G103" s="1" t="s">
        <v>31</v>
      </c>
      <c r="H103" s="1" t="s">
        <v>72</v>
      </c>
      <c r="I103" s="1" t="s">
        <v>31</v>
      </c>
      <c r="J103" s="1" t="s">
        <v>220</v>
      </c>
      <c r="K103" s="8" t="s">
        <v>31</v>
      </c>
      <c r="L103" s="4" t="str">
        <f t="shared" si="1"/>
        <v>Közl-333 -Elektra/Ebank KKV-KötelezettSzla HUF-FCY-Bankon kívül utalás-Konverziós-EgyediÁrf/NonSTP-KöltsVis Indító</v>
      </c>
    </row>
    <row r="104" spans="1:12" x14ac:dyDescent="0.3">
      <c r="A104" s="1" t="s">
        <v>69</v>
      </c>
      <c r="B104" s="1" t="s">
        <v>29</v>
      </c>
      <c r="C104" s="1" t="s">
        <v>30</v>
      </c>
      <c r="D104" s="1" t="s">
        <v>72</v>
      </c>
      <c r="E104" s="1" t="s">
        <v>31</v>
      </c>
      <c r="F104" s="1" t="s">
        <v>93</v>
      </c>
      <c r="G104" s="1" t="s">
        <v>31</v>
      </c>
      <c r="H104" s="1" t="s">
        <v>72</v>
      </c>
      <c r="I104" s="1" t="s">
        <v>31</v>
      </c>
      <c r="J104" s="1" t="s">
        <v>221</v>
      </c>
      <c r="K104" s="8" t="s">
        <v>31</v>
      </c>
      <c r="L104" s="4" t="str">
        <f t="shared" si="1"/>
        <v>Közl-334 -Elektra/Ebank KKV-KötelezettSzla HUF-FCY-Bankon kívül utalás-Konverziós-EgyediÁrf/NonSTP-KöltsVis Kedvezm</v>
      </c>
    </row>
    <row r="105" spans="1:12" x14ac:dyDescent="0.3">
      <c r="A105" s="1" t="s">
        <v>69</v>
      </c>
      <c r="B105" s="1" t="s">
        <v>29</v>
      </c>
      <c r="C105" s="1" t="s">
        <v>30</v>
      </c>
      <c r="D105" s="1" t="s">
        <v>72</v>
      </c>
      <c r="E105" s="1" t="s">
        <v>72</v>
      </c>
      <c r="F105" s="1" t="s">
        <v>89</v>
      </c>
      <c r="G105" s="1" t="s">
        <v>31</v>
      </c>
      <c r="H105" s="1" t="s">
        <v>72</v>
      </c>
      <c r="I105" s="1" t="s">
        <v>31</v>
      </c>
      <c r="J105" s="1" t="s">
        <v>222</v>
      </c>
      <c r="K105" s="8" t="s">
        <v>31</v>
      </c>
      <c r="L105" s="4" t="str">
        <f t="shared" si="1"/>
        <v>Közl-335 -Elektra/Ebank KKV-KötelezettSzla HUF-FCY-Bankon kívül utalás-Konverziós-Sürgős/AzonKonv-EgyediÁrf/NonSTP-KöltsVis Osztott</v>
      </c>
    </row>
    <row r="106" spans="1:12" x14ac:dyDescent="0.3">
      <c r="A106" s="1" t="s">
        <v>69</v>
      </c>
      <c r="B106" s="1" t="s">
        <v>29</v>
      </c>
      <c r="C106" s="1" t="s">
        <v>30</v>
      </c>
      <c r="D106" s="1" t="s">
        <v>72</v>
      </c>
      <c r="E106" s="1" t="s">
        <v>72</v>
      </c>
      <c r="F106" s="1" t="s">
        <v>91</v>
      </c>
      <c r="G106" s="1" t="s">
        <v>31</v>
      </c>
      <c r="H106" s="1" t="s">
        <v>72</v>
      </c>
      <c r="I106" s="1" t="s">
        <v>31</v>
      </c>
      <c r="J106" s="1" t="s">
        <v>223</v>
      </c>
      <c r="K106" s="8" t="s">
        <v>31</v>
      </c>
      <c r="L106" s="4" t="str">
        <f t="shared" si="1"/>
        <v>Közl-336 -Elektra/Ebank KKV-KötelezettSzla HUF-FCY-Bankon kívül utalás-Konverziós-Sürgős/AzonKonv-EgyediÁrf/NonSTP-KöltsVis Indító</v>
      </c>
    </row>
    <row r="107" spans="1:12" x14ac:dyDescent="0.3">
      <c r="A107" s="1" t="s">
        <v>69</v>
      </c>
      <c r="B107" s="1" t="s">
        <v>29</v>
      </c>
      <c r="C107" s="1" t="s">
        <v>30</v>
      </c>
      <c r="D107" s="1" t="s">
        <v>72</v>
      </c>
      <c r="E107" s="1" t="s">
        <v>72</v>
      </c>
      <c r="F107" s="1" t="s">
        <v>93</v>
      </c>
      <c r="G107" s="1" t="s">
        <v>31</v>
      </c>
      <c r="H107" s="1" t="s">
        <v>72</v>
      </c>
      <c r="I107" s="1" t="s">
        <v>31</v>
      </c>
      <c r="J107" s="1" t="s">
        <v>224</v>
      </c>
      <c r="K107" s="8" t="s">
        <v>31</v>
      </c>
      <c r="L107" s="4" t="str">
        <f t="shared" si="1"/>
        <v>Közl-337 -Elektra/Ebank KKV-KötelezettSzla HUF-FCY-Bankon kívül utalás-Konverziós-Sürgős/AzonKonv-EgyediÁrf/NonSTP-KöltsVis Kedvezm</v>
      </c>
    </row>
    <row r="108" spans="1:12" x14ac:dyDescent="0.3">
      <c r="A108" s="1" t="s">
        <v>69</v>
      </c>
      <c r="B108" s="1" t="s">
        <v>29</v>
      </c>
      <c r="C108" s="1" t="s">
        <v>95</v>
      </c>
      <c r="D108" s="1" t="s">
        <v>72</v>
      </c>
      <c r="E108" s="1" t="s">
        <v>31</v>
      </c>
      <c r="F108" s="1" t="s">
        <v>89</v>
      </c>
      <c r="G108" s="1" t="s">
        <v>31</v>
      </c>
      <c r="H108" s="1" t="s">
        <v>72</v>
      </c>
      <c r="I108" s="1" t="s">
        <v>32</v>
      </c>
      <c r="J108" s="1" t="s">
        <v>225</v>
      </c>
      <c r="K108" s="8" t="s">
        <v>31</v>
      </c>
      <c r="L108" s="4" t="str">
        <f t="shared" si="1"/>
        <v>Közl-36Z -Elektra/Ebank KKV-KötelezettSzla FCY-FCY Bankon kívül utalás-InterCompany-Konverziós-EgyediÁrf/NonSTP-KöltsVis Osztott</v>
      </c>
    </row>
    <row r="109" spans="1:12" x14ac:dyDescent="0.3">
      <c r="A109" s="1" t="s">
        <v>69</v>
      </c>
      <c r="B109" s="1" t="s">
        <v>29</v>
      </c>
      <c r="C109" s="1" t="s">
        <v>95</v>
      </c>
      <c r="D109" s="1" t="s">
        <v>72</v>
      </c>
      <c r="E109" s="1" t="s">
        <v>31</v>
      </c>
      <c r="F109" s="1" t="s">
        <v>89</v>
      </c>
      <c r="G109" s="1" t="s">
        <v>31</v>
      </c>
      <c r="H109" s="1" t="s">
        <v>72</v>
      </c>
      <c r="I109" s="1" t="s">
        <v>31</v>
      </c>
      <c r="J109" s="1" t="s">
        <v>226</v>
      </c>
      <c r="K109" s="8" t="s">
        <v>31</v>
      </c>
      <c r="L109" s="4" t="str">
        <f t="shared" si="1"/>
        <v>Közl-368 -Elektra/Ebank KKV-KötelezettSzla FCY-FCY Bankon kívül utalás-Konverziós-EgyediÁrf/NonSTP-KöltsVis Osztott</v>
      </c>
    </row>
    <row r="110" spans="1:12" x14ac:dyDescent="0.3">
      <c r="A110" s="1" t="s">
        <v>69</v>
      </c>
      <c r="B110" s="1" t="s">
        <v>29</v>
      </c>
      <c r="C110" s="1" t="s">
        <v>95</v>
      </c>
      <c r="D110" s="1" t="s">
        <v>72</v>
      </c>
      <c r="E110" s="1" t="s">
        <v>31</v>
      </c>
      <c r="F110" s="1" t="s">
        <v>91</v>
      </c>
      <c r="G110" s="1" t="s">
        <v>31</v>
      </c>
      <c r="H110" s="1" t="s">
        <v>72</v>
      </c>
      <c r="I110" s="1" t="s">
        <v>31</v>
      </c>
      <c r="J110" s="1" t="s">
        <v>227</v>
      </c>
      <c r="K110" s="8" t="s">
        <v>31</v>
      </c>
      <c r="L110" s="4" t="str">
        <f t="shared" si="1"/>
        <v>Közl-369 -Elektra/Ebank KKV-KötelezettSzla FCY-FCY Bankon kívül utalás-Konverziós-EgyediÁrf/NonSTP-KöltsVis Indító</v>
      </c>
    </row>
    <row r="111" spans="1:12" x14ac:dyDescent="0.3">
      <c r="A111" s="1" t="s">
        <v>69</v>
      </c>
      <c r="B111" s="1" t="s">
        <v>29</v>
      </c>
      <c r="C111" s="1" t="s">
        <v>95</v>
      </c>
      <c r="D111" s="1" t="s">
        <v>72</v>
      </c>
      <c r="E111" s="1" t="s">
        <v>31</v>
      </c>
      <c r="F111" s="1" t="s">
        <v>91</v>
      </c>
      <c r="G111" s="1" t="s">
        <v>31</v>
      </c>
      <c r="H111" s="1" t="s">
        <v>72</v>
      </c>
      <c r="I111" s="1" t="s">
        <v>32</v>
      </c>
      <c r="J111" s="1" t="s">
        <v>228</v>
      </c>
      <c r="K111" s="8" t="s">
        <v>31</v>
      </c>
      <c r="L111" s="4" t="str">
        <f t="shared" si="1"/>
        <v>Közl-37A -Elektra/Ebank KKV-KötelezettSzla FCY-FCY Bankon kívül utalás-InterCompany-Konverziós-EgyediÁrf/NonSTP-KöltsVis Indító</v>
      </c>
    </row>
    <row r="112" spans="1:12" x14ac:dyDescent="0.3">
      <c r="A112" s="1" t="s">
        <v>69</v>
      </c>
      <c r="B112" s="1" t="s">
        <v>29</v>
      </c>
      <c r="C112" s="1" t="s">
        <v>95</v>
      </c>
      <c r="D112" s="1" t="s">
        <v>72</v>
      </c>
      <c r="E112" s="1" t="s">
        <v>31</v>
      </c>
      <c r="F112" s="1" t="s">
        <v>93</v>
      </c>
      <c r="G112" s="1" t="s">
        <v>31</v>
      </c>
      <c r="H112" s="1" t="s">
        <v>72</v>
      </c>
      <c r="I112" s="1" t="s">
        <v>32</v>
      </c>
      <c r="J112" s="1" t="s">
        <v>229</v>
      </c>
      <c r="K112" s="8" t="s">
        <v>31</v>
      </c>
      <c r="L112" s="4" t="str">
        <f t="shared" si="1"/>
        <v>Közl-37B -Elektra/Ebank KKV-KötelezettSzla FCY-FCY Bankon kívül utalás-InterCompany-Konverziós-EgyediÁrf/NonSTP-KöltsVis Kedvezm</v>
      </c>
    </row>
    <row r="113" spans="1:12" x14ac:dyDescent="0.3">
      <c r="A113" s="1" t="s">
        <v>69</v>
      </c>
      <c r="B113" s="1" t="s">
        <v>29</v>
      </c>
      <c r="C113" s="1" t="s">
        <v>95</v>
      </c>
      <c r="D113" s="1" t="s">
        <v>72</v>
      </c>
      <c r="E113" s="1" t="s">
        <v>72</v>
      </c>
      <c r="F113" s="1" t="s">
        <v>89</v>
      </c>
      <c r="G113" s="1" t="s">
        <v>31</v>
      </c>
      <c r="H113" s="1" t="s">
        <v>72</v>
      </c>
      <c r="I113" s="1" t="s">
        <v>32</v>
      </c>
      <c r="J113" s="1" t="s">
        <v>230</v>
      </c>
      <c r="K113" s="8" t="s">
        <v>31</v>
      </c>
      <c r="L113" s="4" t="str">
        <f t="shared" si="1"/>
        <v>Közl-37I -Elektra/Ebank KKV-KötelezettSzla FCY-FCY Bankon kívül utalás-InterCompany-Konverziós-Sürgős/AzonKonv-EgyediÁrf/NonSTP-KöltsVis Osztott</v>
      </c>
    </row>
    <row r="114" spans="1:12" x14ac:dyDescent="0.3">
      <c r="A114" s="1" t="s">
        <v>69</v>
      </c>
      <c r="B114" s="1" t="s">
        <v>29</v>
      </c>
      <c r="C114" s="1" t="s">
        <v>95</v>
      </c>
      <c r="D114" s="1" t="s">
        <v>72</v>
      </c>
      <c r="E114" s="1" t="s">
        <v>72</v>
      </c>
      <c r="F114" s="1" t="s">
        <v>91</v>
      </c>
      <c r="G114" s="1" t="s">
        <v>31</v>
      </c>
      <c r="H114" s="1" t="s">
        <v>72</v>
      </c>
      <c r="I114" s="1" t="s">
        <v>32</v>
      </c>
      <c r="J114" s="1" t="s">
        <v>231</v>
      </c>
      <c r="K114" s="8" t="s">
        <v>31</v>
      </c>
      <c r="L114" s="4" t="str">
        <f t="shared" si="1"/>
        <v>Közl-37J  -Elektra/Ebank KKV-KötelezettSzla FCY-FCY Bankon kívül utalás-InterCompany-Konverziós-Sürgős/AzonKonv-EgyediÁrf/NonSTP-KöltsVis Indító</v>
      </c>
    </row>
    <row r="115" spans="1:12" x14ac:dyDescent="0.3">
      <c r="A115" s="1" t="s">
        <v>69</v>
      </c>
      <c r="B115" s="1" t="s">
        <v>29</v>
      </c>
      <c r="C115" s="1" t="s">
        <v>95</v>
      </c>
      <c r="D115" s="1" t="s">
        <v>72</v>
      </c>
      <c r="E115" s="1" t="s">
        <v>72</v>
      </c>
      <c r="F115" s="1" t="s">
        <v>93</v>
      </c>
      <c r="G115" s="1" t="s">
        <v>31</v>
      </c>
      <c r="H115" s="1" t="s">
        <v>72</v>
      </c>
      <c r="I115" s="1" t="s">
        <v>32</v>
      </c>
      <c r="J115" s="1" t="s">
        <v>232</v>
      </c>
      <c r="K115" s="8" t="s">
        <v>31</v>
      </c>
      <c r="L115" s="4" t="str">
        <f t="shared" si="1"/>
        <v>Közl-37K  -Elektra/Ebank KKV-KötelezettSzla FCY-FCY Bankon kívül utalás-InterCompany-Konverziós-Sürgős/AzonKonv-EgyediÁrf/NonSTP-KöltsVis Kedvezm</v>
      </c>
    </row>
    <row r="116" spans="1:12" x14ac:dyDescent="0.3">
      <c r="A116" s="1" t="s">
        <v>69</v>
      </c>
      <c r="B116" s="1" t="s">
        <v>29</v>
      </c>
      <c r="C116" s="1" t="s">
        <v>95</v>
      </c>
      <c r="D116" s="1" t="s">
        <v>72</v>
      </c>
      <c r="E116" s="1" t="s">
        <v>72</v>
      </c>
      <c r="F116" s="1" t="s">
        <v>89</v>
      </c>
      <c r="G116" s="1" t="s">
        <v>31</v>
      </c>
      <c r="H116" s="1" t="s">
        <v>72</v>
      </c>
      <c r="I116" s="1" t="s">
        <v>31</v>
      </c>
      <c r="J116" s="1" t="s">
        <v>233</v>
      </c>
      <c r="K116" s="8" t="s">
        <v>31</v>
      </c>
      <c r="L116" s="4" t="str">
        <f t="shared" si="1"/>
        <v>Közl-370  -Elektra/Ebank KKV-KötelezettSzla FCY-FCY Bankon kívül utalás-Konverziós-Sürgős/AzonKonv-EgyediÁrf/NonSTP-KöltsVis Osztott</v>
      </c>
    </row>
    <row r="117" spans="1:12" x14ac:dyDescent="0.3">
      <c r="A117" s="1" t="s">
        <v>69</v>
      </c>
      <c r="B117" s="1" t="s">
        <v>29</v>
      </c>
      <c r="C117" s="1" t="s">
        <v>95</v>
      </c>
      <c r="D117" s="1" t="s">
        <v>72</v>
      </c>
      <c r="E117" s="1" t="s">
        <v>72</v>
      </c>
      <c r="F117" s="1" t="s">
        <v>91</v>
      </c>
      <c r="G117" s="1" t="s">
        <v>31</v>
      </c>
      <c r="H117" s="1" t="s">
        <v>72</v>
      </c>
      <c r="I117" s="1" t="s">
        <v>31</v>
      </c>
      <c r="J117" s="1" t="s">
        <v>234</v>
      </c>
      <c r="K117" s="8" t="s">
        <v>31</v>
      </c>
      <c r="L117" s="4" t="str">
        <f t="shared" si="1"/>
        <v>Közl-371  -Elektra/Ebank KKV-KötelezettSzla FCY-FCY Bankon kívül utalás-Konverziós-Sürgős/AzonKonv-EgyediÁrf/NonSTP-KöltsVis Indító</v>
      </c>
    </row>
    <row r="118" spans="1:12" x14ac:dyDescent="0.3">
      <c r="A118" s="1" t="s">
        <v>69</v>
      </c>
      <c r="B118" s="1" t="s">
        <v>29</v>
      </c>
      <c r="C118" s="1" t="s">
        <v>95</v>
      </c>
      <c r="D118" s="1" t="s">
        <v>72</v>
      </c>
      <c r="E118" s="1" t="s">
        <v>31</v>
      </c>
      <c r="F118" s="1" t="s">
        <v>93</v>
      </c>
      <c r="G118" s="1" t="s">
        <v>31</v>
      </c>
      <c r="H118" s="1" t="s">
        <v>72</v>
      </c>
      <c r="I118" s="1" t="s">
        <v>31</v>
      </c>
      <c r="J118" s="1" t="s">
        <v>235</v>
      </c>
      <c r="K118" s="8" t="s">
        <v>31</v>
      </c>
      <c r="L118" s="4" t="str">
        <f t="shared" si="1"/>
        <v>Közl-372  -Elektra/Ebank KKV-KötelezettSzla FCY-FCY Bankon kívül utalás-Konverziós-EgyediÁrf/NonSTP-KöltsVis Kedvezm</v>
      </c>
    </row>
    <row r="119" spans="1:12" x14ac:dyDescent="0.3">
      <c r="A119" s="1" t="s">
        <v>69</v>
      </c>
      <c r="B119" s="1" t="s">
        <v>29</v>
      </c>
      <c r="C119" s="1" t="s">
        <v>95</v>
      </c>
      <c r="D119" s="1" t="s">
        <v>72</v>
      </c>
      <c r="E119" s="1" t="s">
        <v>72</v>
      </c>
      <c r="F119" s="1" t="s">
        <v>93</v>
      </c>
      <c r="G119" s="1" t="s">
        <v>31</v>
      </c>
      <c r="H119" s="1" t="s">
        <v>72</v>
      </c>
      <c r="I119" s="1" t="s">
        <v>31</v>
      </c>
      <c r="J119" s="1" t="s">
        <v>236</v>
      </c>
      <c r="K119" s="8" t="s">
        <v>31</v>
      </c>
      <c r="L119" s="4" t="str">
        <f t="shared" si="1"/>
        <v>Közl-373  -Elektra/Ebank KKV-KötelezettSzla FCY-FCY Bankon kívül utalás-Konverziós-Sürgős/AzonKonv-EgyediÁrf/NonSTP-KöltsVis Kedvezm</v>
      </c>
    </row>
    <row r="120" spans="1:12" x14ac:dyDescent="0.3">
      <c r="A120" s="1" t="s">
        <v>69</v>
      </c>
      <c r="B120" s="1" t="s">
        <v>29</v>
      </c>
      <c r="C120" s="1" t="s">
        <v>95</v>
      </c>
      <c r="D120" s="1" t="s">
        <v>31</v>
      </c>
      <c r="E120" s="1" t="s">
        <v>72</v>
      </c>
      <c r="F120" s="1" t="s">
        <v>89</v>
      </c>
      <c r="G120" s="1" t="s">
        <v>31</v>
      </c>
      <c r="H120" s="1" t="s">
        <v>72</v>
      </c>
      <c r="I120" s="1" t="s">
        <v>31</v>
      </c>
      <c r="J120" s="1" t="s">
        <v>237</v>
      </c>
      <c r="K120" s="8" t="s">
        <v>31</v>
      </c>
      <c r="L120" s="4" t="str">
        <f t="shared" si="1"/>
        <v>Közl-39T  -Elektra/Ebank KKV-KötelezettSzla FCY-FCY Bankon kívül utalás-Sürgős/AzonKonv-EgyediÁrf/NonSTP-KöltsVis Osztott</v>
      </c>
    </row>
    <row r="121" spans="1:12" x14ac:dyDescent="0.3">
      <c r="A121" s="1" t="s">
        <v>69</v>
      </c>
      <c r="B121" s="1" t="s">
        <v>29</v>
      </c>
      <c r="C121" s="1" t="s">
        <v>95</v>
      </c>
      <c r="D121" s="1" t="s">
        <v>31</v>
      </c>
      <c r="E121" s="1" t="s">
        <v>72</v>
      </c>
      <c r="F121" s="1" t="s">
        <v>91</v>
      </c>
      <c r="G121" s="1" t="s">
        <v>31</v>
      </c>
      <c r="H121" s="1" t="s">
        <v>72</v>
      </c>
      <c r="I121" s="1" t="s">
        <v>31</v>
      </c>
      <c r="J121" s="1" t="s">
        <v>238</v>
      </c>
      <c r="K121" s="8" t="s">
        <v>31</v>
      </c>
      <c r="L121" s="4" t="str">
        <f t="shared" si="1"/>
        <v>Közl-39U  -Elektra/Ebank KKV-KötelezettSzla FCY-FCY Bankon kívül utalás-Sürgős/AzonKonv-EgyediÁrf/NonSTP-KöltsVis Indító</v>
      </c>
    </row>
    <row r="122" spans="1:12" x14ac:dyDescent="0.3">
      <c r="A122" s="1" t="s">
        <v>69</v>
      </c>
      <c r="B122" s="1" t="s">
        <v>29</v>
      </c>
      <c r="C122" s="1" t="s">
        <v>95</v>
      </c>
      <c r="D122" s="1" t="s">
        <v>31</v>
      </c>
      <c r="E122" s="1" t="s">
        <v>72</v>
      </c>
      <c r="F122" s="1" t="s">
        <v>93</v>
      </c>
      <c r="G122" s="1" t="s">
        <v>31</v>
      </c>
      <c r="H122" s="1" t="s">
        <v>72</v>
      </c>
      <c r="I122" s="1" t="s">
        <v>31</v>
      </c>
      <c r="J122" s="1" t="s">
        <v>239</v>
      </c>
      <c r="K122" s="8" t="s">
        <v>31</v>
      </c>
      <c r="L122" s="4" t="str">
        <f t="shared" si="1"/>
        <v>Közl-39V  -Elektra/Ebank KKV-KötelezettSzla FCY-FCY Bankon kívül utalás-Sürgős/AzonKonv-EgyediÁrf/NonSTP-KöltsVis Kedvezm</v>
      </c>
    </row>
    <row r="123" spans="1:12" x14ac:dyDescent="0.3">
      <c r="A123" s="1" t="s">
        <v>69</v>
      </c>
      <c r="B123" s="1" t="s">
        <v>29</v>
      </c>
      <c r="C123" s="1" t="s">
        <v>95</v>
      </c>
      <c r="D123" s="1" t="s">
        <v>31</v>
      </c>
      <c r="E123" s="1" t="s">
        <v>31</v>
      </c>
      <c r="F123" s="1" t="s">
        <v>89</v>
      </c>
      <c r="G123" s="1" t="s">
        <v>31</v>
      </c>
      <c r="H123" s="1" t="s">
        <v>72</v>
      </c>
      <c r="I123" s="1" t="s">
        <v>31</v>
      </c>
      <c r="J123" s="1" t="s">
        <v>240</v>
      </c>
      <c r="K123" s="8" t="s">
        <v>31</v>
      </c>
      <c r="L123" s="4" t="str">
        <f t="shared" si="1"/>
        <v>Közl-392  -Elektra/Ebank KKV-KötelezettSzla FCY-FCY Bankon kívül utalás-EgyediÁrf/NonSTP-KöltsVis Osztott</v>
      </c>
    </row>
    <row r="124" spans="1:12" x14ac:dyDescent="0.3">
      <c r="A124" s="1" t="s">
        <v>69</v>
      </c>
      <c r="B124" s="1" t="s">
        <v>29</v>
      </c>
      <c r="C124" s="1" t="s">
        <v>95</v>
      </c>
      <c r="D124" s="1" t="s">
        <v>31</v>
      </c>
      <c r="E124" s="1" t="s">
        <v>31</v>
      </c>
      <c r="F124" s="1" t="s">
        <v>91</v>
      </c>
      <c r="G124" s="1" t="s">
        <v>31</v>
      </c>
      <c r="H124" s="1" t="s">
        <v>72</v>
      </c>
      <c r="I124" s="1" t="s">
        <v>31</v>
      </c>
      <c r="J124" s="1" t="s">
        <v>241</v>
      </c>
      <c r="K124" s="8" t="s">
        <v>31</v>
      </c>
      <c r="L124" s="4" t="str">
        <f t="shared" si="1"/>
        <v>Közl-393  -Elektra/Ebank KKV-KötelezettSzla FCY-FCY Bankon kívül utalás-EgyediÁrf/NonSTP-KöltsVis Indító</v>
      </c>
    </row>
    <row r="125" spans="1:12" x14ac:dyDescent="0.3">
      <c r="A125" s="1" t="s">
        <v>69</v>
      </c>
      <c r="B125" s="1" t="s">
        <v>29</v>
      </c>
      <c r="C125" s="1" t="s">
        <v>95</v>
      </c>
      <c r="D125" s="1" t="s">
        <v>31</v>
      </c>
      <c r="E125" s="1" t="s">
        <v>31</v>
      </c>
      <c r="F125" s="1" t="s">
        <v>93</v>
      </c>
      <c r="G125" s="1" t="s">
        <v>31</v>
      </c>
      <c r="H125" s="1" t="s">
        <v>72</v>
      </c>
      <c r="I125" s="1" t="s">
        <v>31</v>
      </c>
      <c r="J125" s="1" t="s">
        <v>242</v>
      </c>
      <c r="K125" s="8" t="s">
        <v>31</v>
      </c>
      <c r="L125" s="4" t="str">
        <f t="shared" si="1"/>
        <v>Közl-394  -Elektra/Ebank KKV-KötelezettSzla FCY-FCY Bankon kívül utalás-EgyediÁrf/NonSTP-KöltsVis Kedvezm</v>
      </c>
    </row>
    <row r="126" spans="1:12" x14ac:dyDescent="0.3">
      <c r="A126" s="1" t="s">
        <v>69</v>
      </c>
      <c r="B126" s="1" t="s">
        <v>29</v>
      </c>
      <c r="C126" s="1" t="s">
        <v>95</v>
      </c>
      <c r="D126" s="1" t="s">
        <v>31</v>
      </c>
      <c r="E126" s="1" t="s">
        <v>31</v>
      </c>
      <c r="F126" s="1" t="s">
        <v>89</v>
      </c>
      <c r="G126" s="1" t="s">
        <v>31</v>
      </c>
      <c r="H126" s="1" t="s">
        <v>72</v>
      </c>
      <c r="I126" s="1" t="s">
        <v>32</v>
      </c>
      <c r="J126" s="1" t="s">
        <v>243</v>
      </c>
      <c r="K126" s="8" t="s">
        <v>31</v>
      </c>
      <c r="L126" s="4" t="str">
        <f t="shared" si="1"/>
        <v>Közl-40F  -Elektra/Ebank KKV-KötelezettSzla FCY-FCY Bankon kívül utalás-InterCompany-EgyediÁrf/NonSTP-KöltsVis Osztott</v>
      </c>
    </row>
    <row r="127" spans="1:12" x14ac:dyDescent="0.3">
      <c r="A127" s="1" t="s">
        <v>69</v>
      </c>
      <c r="B127" s="1" t="s">
        <v>29</v>
      </c>
      <c r="C127" s="1" t="s">
        <v>95</v>
      </c>
      <c r="D127" s="1" t="s">
        <v>31</v>
      </c>
      <c r="E127" s="1" t="s">
        <v>31</v>
      </c>
      <c r="F127" s="1" t="s">
        <v>91</v>
      </c>
      <c r="G127" s="1" t="s">
        <v>31</v>
      </c>
      <c r="H127" s="1" t="s">
        <v>72</v>
      </c>
      <c r="I127" s="1" t="s">
        <v>32</v>
      </c>
      <c r="J127" s="1" t="s">
        <v>244</v>
      </c>
      <c r="K127" s="8" t="s">
        <v>31</v>
      </c>
      <c r="L127" s="4" t="str">
        <f t="shared" si="1"/>
        <v>Közl-40G -Elektra/Ebank KKV-KötelezettSzla FCY-FCY Bankon kívül utalás-InterCompany-EgyediÁrf/NonSTP-KöltsVis Indító</v>
      </c>
    </row>
    <row r="128" spans="1:12" x14ac:dyDescent="0.3">
      <c r="A128" s="1" t="s">
        <v>69</v>
      </c>
      <c r="B128" s="1" t="s">
        <v>29</v>
      </c>
      <c r="C128" s="1" t="s">
        <v>95</v>
      </c>
      <c r="D128" s="1" t="s">
        <v>31</v>
      </c>
      <c r="E128" s="1" t="s">
        <v>31</v>
      </c>
      <c r="F128" s="1" t="s">
        <v>93</v>
      </c>
      <c r="G128" s="1" t="s">
        <v>31</v>
      </c>
      <c r="H128" s="1" t="s">
        <v>72</v>
      </c>
      <c r="I128" s="1" t="s">
        <v>32</v>
      </c>
      <c r="J128" s="1" t="s">
        <v>245</v>
      </c>
      <c r="K128" s="8" t="s">
        <v>31</v>
      </c>
      <c r="L128" s="4" t="str">
        <f t="shared" si="1"/>
        <v>Közl-40H -Elektra/Ebank KKV-KötelezettSzla FCY-FCY Bankon kívül utalás-InterCompany-EgyediÁrf/NonSTP-KöltsVis Kedvezm</v>
      </c>
    </row>
    <row r="129" spans="1:12" x14ac:dyDescent="0.3">
      <c r="A129" s="1" t="s">
        <v>69</v>
      </c>
      <c r="B129" s="1" t="s">
        <v>29</v>
      </c>
      <c r="C129" s="1" t="s">
        <v>95</v>
      </c>
      <c r="D129" s="1" t="s">
        <v>31</v>
      </c>
      <c r="E129" s="1" t="s">
        <v>72</v>
      </c>
      <c r="F129" s="1" t="s">
        <v>89</v>
      </c>
      <c r="G129" s="1" t="s">
        <v>31</v>
      </c>
      <c r="H129" s="1" t="s">
        <v>72</v>
      </c>
      <c r="I129" s="1" t="s">
        <v>32</v>
      </c>
      <c r="J129" s="1" t="s">
        <v>246</v>
      </c>
      <c r="K129" s="8" t="s">
        <v>31</v>
      </c>
      <c r="L129" s="4" t="str">
        <f t="shared" si="1"/>
        <v>Közl-40O -Elektra/Ebank KKV-KötelezettSzla FCY-FCY Bankon kívül utalás-InterCompany-Sürgős/AzonKonv-EgyediÁrf/NonSTP-KöltsVis Osztott</v>
      </c>
    </row>
    <row r="130" spans="1:12" x14ac:dyDescent="0.3">
      <c r="A130" s="1" t="s">
        <v>69</v>
      </c>
      <c r="B130" s="1" t="s">
        <v>29</v>
      </c>
      <c r="C130" s="1" t="s">
        <v>95</v>
      </c>
      <c r="D130" s="1" t="s">
        <v>31</v>
      </c>
      <c r="E130" s="1" t="s">
        <v>72</v>
      </c>
      <c r="F130" s="1" t="s">
        <v>91</v>
      </c>
      <c r="G130" s="1" t="s">
        <v>31</v>
      </c>
      <c r="H130" s="1" t="s">
        <v>72</v>
      </c>
      <c r="I130" s="1" t="s">
        <v>32</v>
      </c>
      <c r="J130" s="1" t="s">
        <v>247</v>
      </c>
      <c r="K130" s="8" t="s">
        <v>31</v>
      </c>
      <c r="L130" s="4" t="str">
        <f t="shared" si="1"/>
        <v>Közl-40P -Elektra/Ebank KKV-KötelezettSzla FCY-FCY Bankon kívül utalás-InterCompany-Sürgős/AzonKonv-EgyediÁrf/NonSTP-KöltsVis Indító</v>
      </c>
    </row>
    <row r="131" spans="1:12" x14ac:dyDescent="0.3">
      <c r="A131" s="1" t="s">
        <v>69</v>
      </c>
      <c r="B131" s="1" t="s">
        <v>29</v>
      </c>
      <c r="C131" s="1" t="s">
        <v>95</v>
      </c>
      <c r="D131" s="1" t="s">
        <v>31</v>
      </c>
      <c r="E131" s="1" t="s">
        <v>72</v>
      </c>
      <c r="F131" s="1" t="s">
        <v>93</v>
      </c>
      <c r="G131" s="1" t="s">
        <v>31</v>
      </c>
      <c r="H131" s="1" t="s">
        <v>72</v>
      </c>
      <c r="I131" s="1" t="s">
        <v>32</v>
      </c>
      <c r="J131" s="1" t="s">
        <v>248</v>
      </c>
      <c r="K131" s="8" t="s">
        <v>31</v>
      </c>
      <c r="L131" s="4" t="str">
        <f t="shared" ref="L131:L194" si="2">CONCATENATE("Közl-",J131,IF(C131="Q","-Devizakártya",""),IF(AND(C131&lt;&gt;"Q",A131="G"),"-Forint konverziós",""),IF(AND(C131&lt;&gt;"Q",B131="B"),"-Ebank lakossági",""),IF(AND(C131&lt;&gt;"Q",B131="E"),"-Elektra/Ebank KKV",""),IF(AND(C131&lt;&gt;"Q",B131="3"),"-OpenApi Vállalati",""),IF(AND(C131&lt;&gt;"Q",B131="Z"),"-OpenApi Lakossági",""),IF(AND(C131&lt;&gt;"Q",B131="Q"),"-Elektra/Ebank Zeus célszámla",""),IF(AND(C131&lt;&gt;"Q",B131="7"),"-Ebank EBNL referencia",""),IF(C131="A","-KötelezettSzla HUF-FCY-EQ átvezetés",""),IF(C131="C","-KötelezettSzla FCY-FCY-EQ átvezetés",""),IF(C131="E","-KötelezettSzla HUF-FCY-EQ átutalás",""),IF(C131="F","-KötelezettSzla FCY-FCY-EQ átutalás",""),IF(C131="D","-KötelezettSzla FCY-HUF-EQ átutalás",""),IF(C131="G","-KötelezettSzla FCY-HUF-EQ átvezetés",""),IF(C131="B","-KötelezettSzla HUF-FCY-Bankon belüli átutalás",""),IF(C131="J","-KötelezettSzla FCY-FCY Bankon belüli átvezetés",""),IF(C131="I","-KötelezettSzla FCY-FCY-Bankon belüli átutalás",""),IF(C131="O","-KötelezettSzla FCY-HUF-Bankon belüli átvezetés",""),IF(C131="H","-KötelezettSzla FCY-HUF-Bankon belüli átutalás",""),IF(C131="K","-KötelezettSzla HUF-FCY-Bankon kívül utalás",""),IF(C131="L","-KötelezettSzla FCY-FCY Bankon kívül utalás",""),IF(AND(C131&lt;&gt;"Q",I131="Y"),"-InterCompany",""),IF(AND(C131&lt;&gt;"Q",D131="I"),"-Konverziós",""),IF(AND(C131&lt;&gt;"Q",E131="I"),"-Sürgős/AzonKonv",""),IF(AND(C131&lt;&gt;"Q",H131="I"),"-EgyediÁrf/NonSTP",""),IF(AND(C131&lt;&gt;"Q",F131="XXX"),"-KöltsVis Nincs",""),IF(AND(C131&lt;&gt;"Q",F131="SHA"),"-KöltsVis Osztott",""),IF(AND(C131&lt;&gt;"Q",F131="OUR"),"-KöltsVis Indító",""),IF(AND(C131&lt;&gt;"Q",F131="BEN"),"-KöltsVis Kedvezm",""))</f>
        <v>Közl-40Q -Elektra/Ebank KKV-KötelezettSzla FCY-FCY Bankon kívül utalás-InterCompany-Sürgős/AzonKonv-EgyediÁrf/NonSTP-KöltsVis Kedvezm</v>
      </c>
    </row>
    <row r="132" spans="1:12" x14ac:dyDescent="0.3">
      <c r="A132" s="1" t="s">
        <v>69</v>
      </c>
      <c r="B132" s="1" t="s">
        <v>29</v>
      </c>
      <c r="C132" s="1" t="s">
        <v>81</v>
      </c>
      <c r="D132" s="1" t="s">
        <v>72</v>
      </c>
      <c r="E132" s="1" t="s">
        <v>72</v>
      </c>
      <c r="F132" s="1" t="s">
        <v>71</v>
      </c>
      <c r="G132" s="1" t="s">
        <v>31</v>
      </c>
      <c r="H132" s="1" t="s">
        <v>31</v>
      </c>
      <c r="I132" s="1" t="s">
        <v>31</v>
      </c>
      <c r="J132" s="1" t="s">
        <v>249</v>
      </c>
      <c r="K132" s="8" t="s">
        <v>31</v>
      </c>
      <c r="L132" s="4" t="str">
        <f t="shared" si="2"/>
        <v>Közl-01H -Elektra/Ebank KKV-KötelezettSzla HUF-FCY-EQ átvezetés-Konverziós-Sürgős/AzonKonv-KöltsVis Nincs</v>
      </c>
    </row>
    <row r="133" spans="1:12" x14ac:dyDescent="0.3">
      <c r="A133" s="1" t="s">
        <v>69</v>
      </c>
      <c r="B133" s="1" t="s">
        <v>29</v>
      </c>
      <c r="C133" s="1" t="s">
        <v>81</v>
      </c>
      <c r="D133" s="1" t="s">
        <v>72</v>
      </c>
      <c r="E133" s="1" t="s">
        <v>72</v>
      </c>
      <c r="F133" s="1" t="s">
        <v>71</v>
      </c>
      <c r="G133" s="1" t="s">
        <v>31</v>
      </c>
      <c r="H133" s="1" t="s">
        <v>31</v>
      </c>
      <c r="I133" s="1" t="s">
        <v>32</v>
      </c>
      <c r="J133" s="1" t="s">
        <v>249</v>
      </c>
      <c r="K133" s="8" t="s">
        <v>31</v>
      </c>
      <c r="L133" s="4" t="str">
        <f t="shared" si="2"/>
        <v>Közl-01H -Elektra/Ebank KKV-KötelezettSzla HUF-FCY-EQ átvezetés-InterCompany-Konverziós-Sürgős/AzonKonv-KöltsVis Nincs</v>
      </c>
    </row>
    <row r="134" spans="1:12" x14ac:dyDescent="0.3">
      <c r="A134" s="1" t="s">
        <v>69</v>
      </c>
      <c r="B134" s="1" t="s">
        <v>29</v>
      </c>
      <c r="C134" s="1" t="s">
        <v>81</v>
      </c>
      <c r="D134" s="1" t="s">
        <v>72</v>
      </c>
      <c r="E134" s="1" t="s">
        <v>31</v>
      </c>
      <c r="F134" s="1" t="s">
        <v>71</v>
      </c>
      <c r="G134" s="1" t="s">
        <v>31</v>
      </c>
      <c r="H134" s="1" t="s">
        <v>31</v>
      </c>
      <c r="I134" s="1" t="s">
        <v>31</v>
      </c>
      <c r="J134" s="1" t="s">
        <v>249</v>
      </c>
      <c r="K134" s="8" t="s">
        <v>31</v>
      </c>
      <c r="L134" s="4" t="str">
        <f t="shared" si="2"/>
        <v>Közl-01H -Elektra/Ebank KKV-KötelezettSzla HUF-FCY-EQ átvezetés-Konverziós-KöltsVis Nincs</v>
      </c>
    </row>
    <row r="135" spans="1:12" x14ac:dyDescent="0.3">
      <c r="A135" s="1" t="s">
        <v>69</v>
      </c>
      <c r="B135" s="1" t="s">
        <v>29</v>
      </c>
      <c r="C135" s="1" t="s">
        <v>81</v>
      </c>
      <c r="D135" s="1" t="s">
        <v>72</v>
      </c>
      <c r="E135" s="1" t="s">
        <v>31</v>
      </c>
      <c r="F135" s="1" t="s">
        <v>71</v>
      </c>
      <c r="G135" s="1" t="s">
        <v>31</v>
      </c>
      <c r="H135" s="1" t="s">
        <v>31</v>
      </c>
      <c r="I135" s="1" t="s">
        <v>32</v>
      </c>
      <c r="J135" s="1" t="s">
        <v>249</v>
      </c>
      <c r="K135" s="8" t="s">
        <v>31</v>
      </c>
      <c r="L135" s="4" t="str">
        <f t="shared" si="2"/>
        <v>Közl-01H -Elektra/Ebank KKV-KötelezettSzla HUF-FCY-EQ átvezetés-InterCompany-Konverziós-KöltsVis Nincs</v>
      </c>
    </row>
    <row r="136" spans="1:12" x14ac:dyDescent="0.3">
      <c r="A136" s="1" t="s">
        <v>69</v>
      </c>
      <c r="B136" s="1" t="s">
        <v>29</v>
      </c>
      <c r="C136" s="1" t="s">
        <v>29</v>
      </c>
      <c r="D136" s="1" t="s">
        <v>72</v>
      </c>
      <c r="E136" s="1" t="s">
        <v>72</v>
      </c>
      <c r="F136" s="1" t="s">
        <v>71</v>
      </c>
      <c r="G136" s="1" t="s">
        <v>31</v>
      </c>
      <c r="H136" s="1" t="s">
        <v>31</v>
      </c>
      <c r="I136" s="1" t="s">
        <v>31</v>
      </c>
      <c r="J136" s="1" t="s">
        <v>250</v>
      </c>
      <c r="K136" s="8" t="s">
        <v>31</v>
      </c>
      <c r="L136" s="4" t="str">
        <f t="shared" si="2"/>
        <v>Közl-01I -Elektra/Ebank KKV-KötelezettSzla HUF-FCY-EQ átutalás-Konverziós-Sürgős/AzonKonv-KöltsVis Nincs</v>
      </c>
    </row>
    <row r="137" spans="1:12" x14ac:dyDescent="0.3">
      <c r="A137" s="1" t="s">
        <v>69</v>
      </c>
      <c r="B137" s="1" t="s">
        <v>29</v>
      </c>
      <c r="C137" s="1" t="s">
        <v>29</v>
      </c>
      <c r="D137" s="1" t="s">
        <v>72</v>
      </c>
      <c r="E137" s="1" t="s">
        <v>31</v>
      </c>
      <c r="F137" s="1" t="s">
        <v>71</v>
      </c>
      <c r="G137" s="1" t="s">
        <v>31</v>
      </c>
      <c r="H137" s="1" t="s">
        <v>31</v>
      </c>
      <c r="I137" s="1" t="s">
        <v>31</v>
      </c>
      <c r="J137" s="1" t="s">
        <v>250</v>
      </c>
      <c r="K137" s="8" t="s">
        <v>31</v>
      </c>
      <c r="L137" s="4" t="str">
        <f t="shared" si="2"/>
        <v>Közl-01I -Elektra/Ebank KKV-KötelezettSzla HUF-FCY-EQ átutalás-Konverziós-KöltsVis Nincs</v>
      </c>
    </row>
    <row r="138" spans="1:12" x14ac:dyDescent="0.3">
      <c r="A138" s="1" t="s">
        <v>69</v>
      </c>
      <c r="B138" s="1" t="s">
        <v>29</v>
      </c>
      <c r="C138" s="1" t="s">
        <v>76</v>
      </c>
      <c r="D138" s="1" t="s">
        <v>72</v>
      </c>
      <c r="E138" s="1" t="s">
        <v>72</v>
      </c>
      <c r="F138" s="1" t="s">
        <v>71</v>
      </c>
      <c r="G138" s="1" t="s">
        <v>31</v>
      </c>
      <c r="H138" s="1" t="s">
        <v>31</v>
      </c>
      <c r="I138" s="1" t="s">
        <v>31</v>
      </c>
      <c r="J138" s="1" t="s">
        <v>251</v>
      </c>
      <c r="K138" s="8" t="s">
        <v>31</v>
      </c>
      <c r="L138" s="4" t="str">
        <f t="shared" si="2"/>
        <v>Közl-027 -Elektra/Ebank KKV-KötelezettSzla FCY-FCY-EQ átvezetés-Konverziós-Sürgős/AzonKonv-KöltsVis Nincs</v>
      </c>
    </row>
    <row r="139" spans="1:12" x14ac:dyDescent="0.3">
      <c r="A139" s="1" t="s">
        <v>69</v>
      </c>
      <c r="B139" s="1" t="s">
        <v>29</v>
      </c>
      <c r="C139" s="1" t="s">
        <v>76</v>
      </c>
      <c r="D139" s="1" t="s">
        <v>72</v>
      </c>
      <c r="E139" s="1" t="s">
        <v>72</v>
      </c>
      <c r="F139" s="1" t="s">
        <v>71</v>
      </c>
      <c r="G139" s="1" t="s">
        <v>31</v>
      </c>
      <c r="H139" s="1" t="s">
        <v>31</v>
      </c>
      <c r="I139" s="1" t="s">
        <v>32</v>
      </c>
      <c r="J139" s="1" t="s">
        <v>251</v>
      </c>
      <c r="K139" s="8" t="s">
        <v>31</v>
      </c>
      <c r="L139" s="4" t="str">
        <f t="shared" si="2"/>
        <v>Közl-027 -Elektra/Ebank KKV-KötelezettSzla FCY-FCY-EQ átvezetés-InterCompany-Konverziós-Sürgős/AzonKonv-KöltsVis Nincs</v>
      </c>
    </row>
    <row r="140" spans="1:12" x14ac:dyDescent="0.3">
      <c r="A140" s="1" t="s">
        <v>69</v>
      </c>
      <c r="B140" s="1" t="s">
        <v>29</v>
      </c>
      <c r="C140" s="1" t="s">
        <v>76</v>
      </c>
      <c r="D140" s="1" t="s">
        <v>72</v>
      </c>
      <c r="E140" s="1" t="s">
        <v>31</v>
      </c>
      <c r="F140" s="1" t="s">
        <v>71</v>
      </c>
      <c r="G140" s="1" t="s">
        <v>31</v>
      </c>
      <c r="H140" s="1" t="s">
        <v>31</v>
      </c>
      <c r="I140" s="1" t="s">
        <v>31</v>
      </c>
      <c r="J140" s="1" t="s">
        <v>251</v>
      </c>
      <c r="K140" s="8" t="s">
        <v>31</v>
      </c>
      <c r="L140" s="4" t="str">
        <f t="shared" si="2"/>
        <v>Közl-027 -Elektra/Ebank KKV-KötelezettSzla FCY-FCY-EQ átvezetés-Konverziós-KöltsVis Nincs</v>
      </c>
    </row>
    <row r="141" spans="1:12" x14ac:dyDescent="0.3">
      <c r="A141" s="1" t="s">
        <v>69</v>
      </c>
      <c r="B141" s="1" t="s">
        <v>29</v>
      </c>
      <c r="C141" s="1" t="s">
        <v>76</v>
      </c>
      <c r="D141" s="1" t="s">
        <v>72</v>
      </c>
      <c r="E141" s="1" t="s">
        <v>31</v>
      </c>
      <c r="F141" s="1" t="s">
        <v>71</v>
      </c>
      <c r="G141" s="1" t="s">
        <v>31</v>
      </c>
      <c r="H141" s="1" t="s">
        <v>31</v>
      </c>
      <c r="I141" s="1" t="s">
        <v>32</v>
      </c>
      <c r="J141" s="1" t="s">
        <v>251</v>
      </c>
      <c r="K141" s="8" t="s">
        <v>31</v>
      </c>
      <c r="L141" s="4" t="str">
        <f t="shared" si="2"/>
        <v>Közl-027 -Elektra/Ebank KKV-KötelezettSzla FCY-FCY-EQ átvezetés-InterCompany-Konverziós-KöltsVis Nincs</v>
      </c>
    </row>
    <row r="142" spans="1:12" x14ac:dyDescent="0.3">
      <c r="A142" s="1" t="s">
        <v>69</v>
      </c>
      <c r="B142" s="1" t="s">
        <v>29</v>
      </c>
      <c r="C142" s="1" t="s">
        <v>173</v>
      </c>
      <c r="D142" s="1" t="s">
        <v>72</v>
      </c>
      <c r="E142" s="1" t="s">
        <v>72</v>
      </c>
      <c r="F142" s="1" t="s">
        <v>71</v>
      </c>
      <c r="G142" s="1" t="s">
        <v>31</v>
      </c>
      <c r="H142" s="1" t="s">
        <v>31</v>
      </c>
      <c r="I142" s="1" t="s">
        <v>31</v>
      </c>
      <c r="J142" s="1" t="s">
        <v>252</v>
      </c>
      <c r="K142" s="8" t="s">
        <v>31</v>
      </c>
      <c r="L142" s="4" t="str">
        <f t="shared" si="2"/>
        <v>Közl-028 -Elektra/Ebank KKV-KötelezettSzla FCY-FCY-EQ átutalás-Konverziós-Sürgős/AzonKonv-KöltsVis Nincs</v>
      </c>
    </row>
    <row r="143" spans="1:12" x14ac:dyDescent="0.3">
      <c r="A143" s="1" t="s">
        <v>69</v>
      </c>
      <c r="B143" s="1" t="s">
        <v>29</v>
      </c>
      <c r="C143" s="1" t="s">
        <v>173</v>
      </c>
      <c r="D143" s="1" t="s">
        <v>72</v>
      </c>
      <c r="E143" s="1" t="s">
        <v>31</v>
      </c>
      <c r="F143" s="1" t="s">
        <v>71</v>
      </c>
      <c r="G143" s="1" t="s">
        <v>31</v>
      </c>
      <c r="H143" s="1" t="s">
        <v>31</v>
      </c>
      <c r="I143" s="1" t="s">
        <v>31</v>
      </c>
      <c r="J143" s="1" t="s">
        <v>252</v>
      </c>
      <c r="K143" s="8" t="s">
        <v>31</v>
      </c>
      <c r="L143" s="4" t="str">
        <f t="shared" si="2"/>
        <v>Közl-028 -Elektra/Ebank KKV-KötelezettSzla FCY-FCY-EQ átutalás-Konverziós-KöltsVis Nincs</v>
      </c>
    </row>
    <row r="144" spans="1:12" x14ac:dyDescent="0.3">
      <c r="A144" s="1" t="s">
        <v>69</v>
      </c>
      <c r="B144" s="1" t="s">
        <v>29</v>
      </c>
      <c r="C144" s="1" t="s">
        <v>173</v>
      </c>
      <c r="D144" s="1" t="s">
        <v>72</v>
      </c>
      <c r="E144" s="1" t="s">
        <v>72</v>
      </c>
      <c r="F144" s="1" t="s">
        <v>71</v>
      </c>
      <c r="G144" s="1" t="s">
        <v>31</v>
      </c>
      <c r="H144" s="1" t="s">
        <v>31</v>
      </c>
      <c r="I144" s="1" t="s">
        <v>32</v>
      </c>
      <c r="J144" s="1" t="s">
        <v>253</v>
      </c>
      <c r="K144" s="8" t="s">
        <v>31</v>
      </c>
      <c r="L144" s="4" t="str">
        <f t="shared" si="2"/>
        <v>Közl-03O -Elektra/Ebank KKV-KötelezettSzla FCY-FCY-EQ átutalás-InterCompany-Konverziós-Sürgős/AzonKonv-KöltsVis Nincs</v>
      </c>
    </row>
    <row r="145" spans="1:12" x14ac:dyDescent="0.3">
      <c r="A145" s="1" t="s">
        <v>69</v>
      </c>
      <c r="B145" s="1" t="s">
        <v>29</v>
      </c>
      <c r="C145" s="1" t="s">
        <v>173</v>
      </c>
      <c r="D145" s="1" t="s">
        <v>72</v>
      </c>
      <c r="E145" s="1" t="s">
        <v>31</v>
      </c>
      <c r="F145" s="1" t="s">
        <v>71</v>
      </c>
      <c r="G145" s="1" t="s">
        <v>31</v>
      </c>
      <c r="H145" s="1" t="s">
        <v>31</v>
      </c>
      <c r="I145" s="1" t="s">
        <v>32</v>
      </c>
      <c r="J145" s="1" t="s">
        <v>253</v>
      </c>
      <c r="K145" s="8" t="s">
        <v>31</v>
      </c>
      <c r="L145" s="4" t="str">
        <f t="shared" si="2"/>
        <v>Közl-03O -Elektra/Ebank KKV-KötelezettSzla FCY-FCY-EQ átutalás-InterCompany-Konverziós-KöltsVis Nincs</v>
      </c>
    </row>
    <row r="146" spans="1:12" x14ac:dyDescent="0.3">
      <c r="A146" s="1" t="s">
        <v>69</v>
      </c>
      <c r="B146" s="1" t="s">
        <v>29</v>
      </c>
      <c r="C146" s="1" t="s">
        <v>173</v>
      </c>
      <c r="D146" s="1" t="s">
        <v>31</v>
      </c>
      <c r="E146" s="1" t="s">
        <v>31</v>
      </c>
      <c r="F146" s="1" t="s">
        <v>71</v>
      </c>
      <c r="G146" s="1" t="s">
        <v>31</v>
      </c>
      <c r="H146" s="1" t="s">
        <v>31</v>
      </c>
      <c r="I146" s="1" t="s">
        <v>32</v>
      </c>
      <c r="J146" s="1" t="s">
        <v>254</v>
      </c>
      <c r="K146" s="8" t="s">
        <v>31</v>
      </c>
      <c r="L146" s="4" t="str">
        <f t="shared" si="2"/>
        <v>Közl-04T -Elektra/Ebank KKV-KötelezettSzla FCY-FCY-EQ átutalás-InterCompany-KöltsVis Nincs</v>
      </c>
    </row>
    <row r="147" spans="1:12" x14ac:dyDescent="0.3">
      <c r="A147" s="1" t="s">
        <v>69</v>
      </c>
      <c r="B147" s="1" t="s">
        <v>29</v>
      </c>
      <c r="C147" s="1" t="s">
        <v>173</v>
      </c>
      <c r="D147" s="1" t="s">
        <v>31</v>
      </c>
      <c r="E147" s="1" t="s">
        <v>72</v>
      </c>
      <c r="F147" s="1" t="s">
        <v>71</v>
      </c>
      <c r="G147" s="1" t="s">
        <v>31</v>
      </c>
      <c r="H147" s="1" t="s">
        <v>31</v>
      </c>
      <c r="I147" s="1" t="s">
        <v>32</v>
      </c>
      <c r="J147" s="1" t="s">
        <v>255</v>
      </c>
      <c r="K147" s="8" t="s">
        <v>31</v>
      </c>
      <c r="L147" s="4" t="str">
        <f t="shared" si="2"/>
        <v>Közl-04V -Elektra/Ebank KKV-KötelezettSzla FCY-FCY-EQ átutalás-InterCompany-Sürgős/AzonKonv-KöltsVis Nincs</v>
      </c>
    </row>
    <row r="148" spans="1:12" x14ac:dyDescent="0.3">
      <c r="A148" s="1" t="s">
        <v>69</v>
      </c>
      <c r="B148" s="1" t="s">
        <v>29</v>
      </c>
      <c r="C148" s="1" t="s">
        <v>76</v>
      </c>
      <c r="D148" s="1" t="s">
        <v>31</v>
      </c>
      <c r="E148" s="1" t="s">
        <v>72</v>
      </c>
      <c r="F148" s="1" t="s">
        <v>71</v>
      </c>
      <c r="G148" s="1" t="s">
        <v>31</v>
      </c>
      <c r="H148" s="1" t="s">
        <v>31</v>
      </c>
      <c r="I148" s="1" t="s">
        <v>31</v>
      </c>
      <c r="J148" s="1" t="s">
        <v>256</v>
      </c>
      <c r="K148" s="8" t="s">
        <v>31</v>
      </c>
      <c r="L148" s="4" t="str">
        <f t="shared" si="2"/>
        <v>Közl-045 -Elektra/Ebank KKV-KötelezettSzla FCY-FCY-EQ átvezetés-Sürgős/AzonKonv-KöltsVis Nincs</v>
      </c>
    </row>
    <row r="149" spans="1:12" x14ac:dyDescent="0.3">
      <c r="A149" s="1" t="s">
        <v>69</v>
      </c>
      <c r="B149" s="1" t="s">
        <v>29</v>
      </c>
      <c r="C149" s="1" t="s">
        <v>76</v>
      </c>
      <c r="D149" s="1" t="s">
        <v>31</v>
      </c>
      <c r="E149" s="1" t="s">
        <v>72</v>
      </c>
      <c r="F149" s="1" t="s">
        <v>71</v>
      </c>
      <c r="G149" s="1" t="s">
        <v>31</v>
      </c>
      <c r="H149" s="1" t="s">
        <v>31</v>
      </c>
      <c r="I149" s="1" t="s">
        <v>32</v>
      </c>
      <c r="J149" s="1" t="s">
        <v>256</v>
      </c>
      <c r="K149" s="8" t="s">
        <v>31</v>
      </c>
      <c r="L149" s="4" t="str">
        <f t="shared" si="2"/>
        <v>Közl-045 -Elektra/Ebank KKV-KötelezettSzla FCY-FCY-EQ átvezetés-InterCompany-Sürgős/AzonKonv-KöltsVis Nincs</v>
      </c>
    </row>
    <row r="150" spans="1:12" x14ac:dyDescent="0.3">
      <c r="A150" s="1" t="s">
        <v>69</v>
      </c>
      <c r="B150" s="1" t="s">
        <v>29</v>
      </c>
      <c r="C150" s="1" t="s">
        <v>76</v>
      </c>
      <c r="D150" s="1" t="s">
        <v>31</v>
      </c>
      <c r="E150" s="1" t="s">
        <v>31</v>
      </c>
      <c r="F150" s="1" t="s">
        <v>71</v>
      </c>
      <c r="G150" s="1" t="s">
        <v>31</v>
      </c>
      <c r="H150" s="1" t="s">
        <v>31</v>
      </c>
      <c r="I150" s="1" t="s">
        <v>31</v>
      </c>
      <c r="J150" s="1" t="s">
        <v>256</v>
      </c>
      <c r="K150" s="8" t="s">
        <v>31</v>
      </c>
      <c r="L150" s="4" t="str">
        <f t="shared" si="2"/>
        <v>Közl-045 -Elektra/Ebank KKV-KötelezettSzla FCY-FCY-EQ átvezetés-KöltsVis Nincs</v>
      </c>
    </row>
    <row r="151" spans="1:12" x14ac:dyDescent="0.3">
      <c r="A151" s="1" t="s">
        <v>69</v>
      </c>
      <c r="B151" s="1" t="s">
        <v>29</v>
      </c>
      <c r="C151" s="1" t="s">
        <v>76</v>
      </c>
      <c r="D151" s="1" t="s">
        <v>31</v>
      </c>
      <c r="E151" s="1" t="s">
        <v>31</v>
      </c>
      <c r="F151" s="1" t="s">
        <v>71</v>
      </c>
      <c r="G151" s="1" t="s">
        <v>31</v>
      </c>
      <c r="H151" s="1" t="s">
        <v>31</v>
      </c>
      <c r="I151" s="1" t="s">
        <v>32</v>
      </c>
      <c r="J151" s="1" t="s">
        <v>256</v>
      </c>
      <c r="K151" s="8" t="s">
        <v>31</v>
      </c>
      <c r="L151" s="4" t="str">
        <f t="shared" si="2"/>
        <v>Közl-045 -Elektra/Ebank KKV-KötelezettSzla FCY-FCY-EQ átvezetés-InterCompany-KöltsVis Nincs</v>
      </c>
    </row>
    <row r="152" spans="1:12" x14ac:dyDescent="0.3">
      <c r="A152" s="1" t="s">
        <v>69</v>
      </c>
      <c r="B152" s="1" t="s">
        <v>29</v>
      </c>
      <c r="C152" s="1" t="s">
        <v>173</v>
      </c>
      <c r="D152" s="1" t="s">
        <v>31</v>
      </c>
      <c r="E152" s="1" t="s">
        <v>72</v>
      </c>
      <c r="F152" s="1" t="s">
        <v>71</v>
      </c>
      <c r="G152" s="1" t="s">
        <v>31</v>
      </c>
      <c r="H152" s="1" t="s">
        <v>31</v>
      </c>
      <c r="I152" s="1" t="s">
        <v>31</v>
      </c>
      <c r="J152" s="1" t="s">
        <v>257</v>
      </c>
      <c r="K152" s="8" t="s">
        <v>31</v>
      </c>
      <c r="L152" s="4" t="str">
        <f t="shared" si="2"/>
        <v>Közl-046 -Elektra/Ebank KKV-KötelezettSzla FCY-FCY-EQ átutalás-Sürgős/AzonKonv-KöltsVis Nincs</v>
      </c>
    </row>
    <row r="153" spans="1:12" x14ac:dyDescent="0.3">
      <c r="A153" s="1" t="s">
        <v>69</v>
      </c>
      <c r="B153" s="1" t="s">
        <v>29</v>
      </c>
      <c r="C153" s="1" t="s">
        <v>173</v>
      </c>
      <c r="D153" s="1" t="s">
        <v>31</v>
      </c>
      <c r="E153" s="1" t="s">
        <v>31</v>
      </c>
      <c r="F153" s="1" t="s">
        <v>71</v>
      </c>
      <c r="G153" s="1" t="s">
        <v>31</v>
      </c>
      <c r="H153" s="1" t="s">
        <v>31</v>
      </c>
      <c r="I153" s="1" t="s">
        <v>31</v>
      </c>
      <c r="J153" s="1" t="s">
        <v>257</v>
      </c>
      <c r="K153" s="8" t="s">
        <v>31</v>
      </c>
      <c r="L153" s="4" t="str">
        <f t="shared" si="2"/>
        <v>Közl-046 -Elektra/Ebank KKV-KötelezettSzla FCY-FCY-EQ átutalás-KöltsVis Nincs</v>
      </c>
    </row>
    <row r="154" spans="1:12" x14ac:dyDescent="0.3">
      <c r="A154" s="1" t="s">
        <v>33</v>
      </c>
      <c r="B154" s="1" t="s">
        <v>29</v>
      </c>
      <c r="C154" s="1" t="s">
        <v>79</v>
      </c>
      <c r="D154" s="1" t="s">
        <v>72</v>
      </c>
      <c r="E154" s="1" t="s">
        <v>72</v>
      </c>
      <c r="F154" s="1" t="s">
        <v>71</v>
      </c>
      <c r="G154" s="1" t="s">
        <v>31</v>
      </c>
      <c r="H154" s="1" t="s">
        <v>31</v>
      </c>
      <c r="I154" s="1" t="s">
        <v>31</v>
      </c>
      <c r="J154" s="1" t="s">
        <v>258</v>
      </c>
      <c r="K154" s="8" t="s">
        <v>31</v>
      </c>
      <c r="L154" s="4" t="str">
        <f t="shared" si="2"/>
        <v>Közl-062 -Forint konverziós-Elektra/Ebank KKV-KötelezettSzla FCY-HUF-EQ átutalás-Konverziós-Sürgős/AzonKonv-KöltsVis Nincs</v>
      </c>
    </row>
    <row r="155" spans="1:12" x14ac:dyDescent="0.3">
      <c r="A155" s="1" t="s">
        <v>33</v>
      </c>
      <c r="B155" s="1" t="s">
        <v>29</v>
      </c>
      <c r="C155" s="1" t="s">
        <v>79</v>
      </c>
      <c r="D155" s="1" t="s">
        <v>72</v>
      </c>
      <c r="E155" s="1" t="s">
        <v>31</v>
      </c>
      <c r="F155" s="1" t="s">
        <v>71</v>
      </c>
      <c r="G155" s="1" t="s">
        <v>31</v>
      </c>
      <c r="H155" s="1" t="s">
        <v>31</v>
      </c>
      <c r="I155" s="1" t="s">
        <v>31</v>
      </c>
      <c r="J155" s="1" t="s">
        <v>258</v>
      </c>
      <c r="K155" s="8" t="s">
        <v>31</v>
      </c>
      <c r="L155" s="4" t="str">
        <f t="shared" si="2"/>
        <v>Közl-062 -Forint konverziós-Elektra/Ebank KKV-KötelezettSzla FCY-HUF-EQ átutalás-Konverziós-KöltsVis Nincs</v>
      </c>
    </row>
    <row r="156" spans="1:12" x14ac:dyDescent="0.3">
      <c r="A156" s="1" t="s">
        <v>33</v>
      </c>
      <c r="B156" s="1" t="s">
        <v>29</v>
      </c>
      <c r="C156" s="1" t="s">
        <v>79</v>
      </c>
      <c r="D156" s="1" t="s">
        <v>72</v>
      </c>
      <c r="E156" s="1" t="s">
        <v>72</v>
      </c>
      <c r="F156" s="1" t="s">
        <v>71</v>
      </c>
      <c r="G156" s="1" t="s">
        <v>31</v>
      </c>
      <c r="H156" s="1" t="s">
        <v>31</v>
      </c>
      <c r="I156" s="1" t="s">
        <v>32</v>
      </c>
      <c r="J156" s="1" t="s">
        <v>259</v>
      </c>
      <c r="K156" s="8" t="s">
        <v>31</v>
      </c>
      <c r="L156" s="4" t="str">
        <f t="shared" si="2"/>
        <v>Közl-07F -Forint konverziós-Elektra/Ebank KKV-KötelezettSzla FCY-HUF-EQ átutalás-InterCompany-Konverziós-Sürgős/AzonKonv-KöltsVis Nincs</v>
      </c>
    </row>
    <row r="157" spans="1:12" x14ac:dyDescent="0.3">
      <c r="A157" s="1" t="s">
        <v>33</v>
      </c>
      <c r="B157" s="1" t="s">
        <v>29</v>
      </c>
      <c r="C157" s="1" t="s">
        <v>79</v>
      </c>
      <c r="D157" s="1" t="s">
        <v>72</v>
      </c>
      <c r="E157" s="1" t="s">
        <v>31</v>
      </c>
      <c r="F157" s="1" t="s">
        <v>71</v>
      </c>
      <c r="G157" s="1" t="s">
        <v>31</v>
      </c>
      <c r="H157" s="1" t="s">
        <v>31</v>
      </c>
      <c r="I157" s="1" t="s">
        <v>32</v>
      </c>
      <c r="J157" s="1" t="s">
        <v>259</v>
      </c>
      <c r="K157" s="8" t="s">
        <v>31</v>
      </c>
      <c r="L157" s="4" t="str">
        <f t="shared" si="2"/>
        <v>Közl-07F -Forint konverziós-Elektra/Ebank KKV-KötelezettSzla FCY-HUF-EQ átutalás-InterCompany-Konverziós-KöltsVis Nincs</v>
      </c>
    </row>
    <row r="158" spans="1:12" x14ac:dyDescent="0.3">
      <c r="A158" s="1" t="s">
        <v>33</v>
      </c>
      <c r="B158" s="1" t="s">
        <v>29</v>
      </c>
      <c r="C158" s="1" t="s">
        <v>33</v>
      </c>
      <c r="D158" s="1" t="s">
        <v>72</v>
      </c>
      <c r="E158" s="1" t="s">
        <v>72</v>
      </c>
      <c r="F158" s="1" t="s">
        <v>71</v>
      </c>
      <c r="G158" s="1" t="s">
        <v>31</v>
      </c>
      <c r="H158" s="1" t="s">
        <v>31</v>
      </c>
      <c r="I158" s="1" t="s">
        <v>31</v>
      </c>
      <c r="J158" s="1" t="s">
        <v>260</v>
      </c>
      <c r="K158" s="8" t="s">
        <v>31</v>
      </c>
      <c r="L158" s="4" t="str">
        <f t="shared" si="2"/>
        <v>Közl-072 -Forint konverziós-Elektra/Ebank KKV-KötelezettSzla FCY-HUF-EQ átvezetés-Konverziós-Sürgős/AzonKonv-KöltsVis Nincs</v>
      </c>
    </row>
    <row r="159" spans="1:12" x14ac:dyDescent="0.3">
      <c r="A159" s="1" t="s">
        <v>33</v>
      </c>
      <c r="B159" s="1" t="s">
        <v>29</v>
      </c>
      <c r="C159" s="1" t="s">
        <v>33</v>
      </c>
      <c r="D159" s="1" t="s">
        <v>72</v>
      </c>
      <c r="E159" s="1" t="s">
        <v>72</v>
      </c>
      <c r="F159" s="1" t="s">
        <v>71</v>
      </c>
      <c r="G159" s="1" t="s">
        <v>31</v>
      </c>
      <c r="H159" s="1" t="s">
        <v>31</v>
      </c>
      <c r="I159" s="1" t="s">
        <v>32</v>
      </c>
      <c r="J159" s="1" t="s">
        <v>260</v>
      </c>
      <c r="K159" s="8" t="s">
        <v>31</v>
      </c>
      <c r="L159" s="4" t="str">
        <f t="shared" si="2"/>
        <v>Közl-072 -Forint konverziós-Elektra/Ebank KKV-KötelezettSzla FCY-HUF-EQ átvezetés-InterCompany-Konverziós-Sürgős/AzonKonv-KöltsVis Nincs</v>
      </c>
    </row>
    <row r="160" spans="1:12" x14ac:dyDescent="0.3">
      <c r="A160" s="1" t="s">
        <v>33</v>
      </c>
      <c r="B160" s="1" t="s">
        <v>29</v>
      </c>
      <c r="C160" s="1" t="s">
        <v>33</v>
      </c>
      <c r="D160" s="1" t="s">
        <v>72</v>
      </c>
      <c r="E160" s="1" t="s">
        <v>31</v>
      </c>
      <c r="F160" s="1" t="s">
        <v>71</v>
      </c>
      <c r="G160" s="1" t="s">
        <v>31</v>
      </c>
      <c r="H160" s="1" t="s">
        <v>31</v>
      </c>
      <c r="I160" s="1" t="s">
        <v>31</v>
      </c>
      <c r="J160" s="1" t="s">
        <v>260</v>
      </c>
      <c r="K160" s="8" t="s">
        <v>31</v>
      </c>
      <c r="L160" s="4" t="str">
        <f t="shared" si="2"/>
        <v>Közl-072 -Forint konverziós-Elektra/Ebank KKV-KötelezettSzla FCY-HUF-EQ átvezetés-Konverziós-KöltsVis Nincs</v>
      </c>
    </row>
    <row r="161" spans="1:12" x14ac:dyDescent="0.3">
      <c r="A161" s="1" t="s">
        <v>33</v>
      </c>
      <c r="B161" s="1" t="s">
        <v>29</v>
      </c>
      <c r="C161" s="1" t="s">
        <v>33</v>
      </c>
      <c r="D161" s="1" t="s">
        <v>72</v>
      </c>
      <c r="E161" s="1" t="s">
        <v>31</v>
      </c>
      <c r="F161" s="1" t="s">
        <v>71</v>
      </c>
      <c r="G161" s="1" t="s">
        <v>31</v>
      </c>
      <c r="H161" s="1" t="s">
        <v>31</v>
      </c>
      <c r="I161" s="1" t="s">
        <v>32</v>
      </c>
      <c r="J161" s="1" t="s">
        <v>260</v>
      </c>
      <c r="K161" s="8" t="s">
        <v>31</v>
      </c>
      <c r="L161" s="4" t="str">
        <f t="shared" si="2"/>
        <v>Közl-072 -Forint konverziós-Elektra/Ebank KKV-KötelezettSzla FCY-HUF-EQ átvezetés-InterCompany-Konverziós-KöltsVis Nincs</v>
      </c>
    </row>
    <row r="162" spans="1:12" x14ac:dyDescent="0.3">
      <c r="A162" s="1" t="s">
        <v>69</v>
      </c>
      <c r="B162" s="1" t="s">
        <v>29</v>
      </c>
      <c r="C162" s="1" t="s">
        <v>29</v>
      </c>
      <c r="D162" s="1" t="s">
        <v>72</v>
      </c>
      <c r="E162" s="1" t="s">
        <v>72</v>
      </c>
      <c r="F162" s="1" t="s">
        <v>71</v>
      </c>
      <c r="G162" s="1" t="s">
        <v>31</v>
      </c>
      <c r="H162" s="1" t="s">
        <v>31</v>
      </c>
      <c r="I162" s="1" t="s">
        <v>32</v>
      </c>
      <c r="J162" s="1" t="s">
        <v>261</v>
      </c>
      <c r="K162" s="8" t="s">
        <v>31</v>
      </c>
      <c r="L162" s="4" t="str">
        <f t="shared" si="2"/>
        <v>Közl-13T -Elektra/Ebank KKV-KötelezettSzla HUF-FCY-EQ átutalás-InterCompany-Konverziós-Sürgős/AzonKonv-KöltsVis Nincs</v>
      </c>
    </row>
    <row r="163" spans="1:12" x14ac:dyDescent="0.3">
      <c r="A163" s="1" t="s">
        <v>69</v>
      </c>
      <c r="B163" s="1" t="s">
        <v>29</v>
      </c>
      <c r="C163" s="1" t="s">
        <v>29</v>
      </c>
      <c r="D163" s="1" t="s">
        <v>72</v>
      </c>
      <c r="E163" s="1" t="s">
        <v>31</v>
      </c>
      <c r="F163" s="1" t="s">
        <v>71</v>
      </c>
      <c r="G163" s="1" t="s">
        <v>31</v>
      </c>
      <c r="H163" s="1" t="s">
        <v>31</v>
      </c>
      <c r="I163" s="1" t="s">
        <v>32</v>
      </c>
      <c r="J163" s="1" t="s">
        <v>261</v>
      </c>
      <c r="K163" s="8" t="s">
        <v>31</v>
      </c>
      <c r="L163" s="4" t="str">
        <f t="shared" si="2"/>
        <v>Közl-13T -Elektra/Ebank KKV-KötelezettSzla HUF-FCY-EQ átutalás-InterCompany-Konverziós-KöltsVis Nincs</v>
      </c>
    </row>
    <row r="164" spans="1:12" x14ac:dyDescent="0.3">
      <c r="A164" s="1" t="s">
        <v>69</v>
      </c>
      <c r="B164" s="1" t="s">
        <v>29</v>
      </c>
      <c r="C164" s="1" t="s">
        <v>34</v>
      </c>
      <c r="D164" s="1" t="s">
        <v>72</v>
      </c>
      <c r="E164" s="1" t="s">
        <v>31</v>
      </c>
      <c r="F164" s="1" t="s">
        <v>71</v>
      </c>
      <c r="G164" s="1" t="s">
        <v>31</v>
      </c>
      <c r="H164" s="1" t="s">
        <v>31</v>
      </c>
      <c r="I164" s="1" t="s">
        <v>31</v>
      </c>
      <c r="J164" s="1" t="s">
        <v>262</v>
      </c>
      <c r="K164" s="8" t="s">
        <v>31</v>
      </c>
      <c r="L164" s="4" t="str">
        <f t="shared" si="2"/>
        <v>Közl-131 -Elektra/Ebank KKV-KötelezettSzla HUF-FCY-Bankon belüli átutalás-Konverziós-KöltsVis Nincs</v>
      </c>
    </row>
    <row r="165" spans="1:12" x14ac:dyDescent="0.3">
      <c r="A165" s="1" t="s">
        <v>69</v>
      </c>
      <c r="B165" s="1" t="s">
        <v>29</v>
      </c>
      <c r="C165" s="1" t="s">
        <v>34</v>
      </c>
      <c r="D165" s="1" t="s">
        <v>72</v>
      </c>
      <c r="E165" s="1" t="s">
        <v>72</v>
      </c>
      <c r="F165" s="1" t="s">
        <v>71</v>
      </c>
      <c r="G165" s="1" t="s">
        <v>31</v>
      </c>
      <c r="H165" s="1" t="s">
        <v>31</v>
      </c>
      <c r="I165" s="1" t="s">
        <v>31</v>
      </c>
      <c r="J165" s="1" t="s">
        <v>263</v>
      </c>
      <c r="K165" s="8" t="s">
        <v>31</v>
      </c>
      <c r="L165" s="4" t="str">
        <f t="shared" si="2"/>
        <v>Közl-133 -Elektra/Ebank KKV-KötelezettSzla HUF-FCY-Bankon belüli átutalás-Konverziós-Sürgős/AzonKonv-KöltsVis Nincs</v>
      </c>
    </row>
    <row r="166" spans="1:12" x14ac:dyDescent="0.3">
      <c r="A166" s="1" t="s">
        <v>69</v>
      </c>
      <c r="B166" s="1" t="s">
        <v>29</v>
      </c>
      <c r="C166" s="1" t="s">
        <v>144</v>
      </c>
      <c r="D166" s="1" t="s">
        <v>72</v>
      </c>
      <c r="E166" s="1" t="s">
        <v>31</v>
      </c>
      <c r="F166" s="1" t="s">
        <v>71</v>
      </c>
      <c r="G166" s="1" t="s">
        <v>31</v>
      </c>
      <c r="H166" s="1" t="s">
        <v>31</v>
      </c>
      <c r="I166" s="1" t="s">
        <v>31</v>
      </c>
      <c r="J166" s="1" t="s">
        <v>264</v>
      </c>
      <c r="K166" s="8" t="s">
        <v>31</v>
      </c>
      <c r="L166" s="4" t="str">
        <f t="shared" si="2"/>
        <v>Közl-152 -Elektra/Ebank KKV-KötelezettSzla FCY-FCY Bankon belüli átvezetés-Konverziós-KöltsVis Nincs</v>
      </c>
    </row>
    <row r="167" spans="1:12" x14ac:dyDescent="0.3">
      <c r="A167" s="1" t="s">
        <v>69</v>
      </c>
      <c r="B167" s="1" t="s">
        <v>29</v>
      </c>
      <c r="C167" s="1" t="s">
        <v>72</v>
      </c>
      <c r="D167" s="1" t="s">
        <v>72</v>
      </c>
      <c r="E167" s="1" t="s">
        <v>31</v>
      </c>
      <c r="F167" s="1" t="s">
        <v>71</v>
      </c>
      <c r="G167" s="1" t="s">
        <v>31</v>
      </c>
      <c r="H167" s="1" t="s">
        <v>31</v>
      </c>
      <c r="I167" s="1" t="s">
        <v>31</v>
      </c>
      <c r="J167" s="1" t="s">
        <v>265</v>
      </c>
      <c r="K167" s="8" t="s">
        <v>31</v>
      </c>
      <c r="L167" s="4" t="str">
        <f t="shared" si="2"/>
        <v>Közl-153 -Elektra/Ebank KKV-KötelezettSzla FCY-FCY-Bankon belüli átutalás-Konverziós-KöltsVis Nincs</v>
      </c>
    </row>
    <row r="168" spans="1:12" x14ac:dyDescent="0.3">
      <c r="A168" s="1" t="s">
        <v>69</v>
      </c>
      <c r="B168" s="1" t="s">
        <v>29</v>
      </c>
      <c r="C168" s="1" t="s">
        <v>144</v>
      </c>
      <c r="D168" s="1" t="s">
        <v>72</v>
      </c>
      <c r="E168" s="1" t="s">
        <v>72</v>
      </c>
      <c r="F168" s="1" t="s">
        <v>71</v>
      </c>
      <c r="G168" s="1" t="s">
        <v>31</v>
      </c>
      <c r="H168" s="1" t="s">
        <v>31</v>
      </c>
      <c r="I168" s="1" t="s">
        <v>31</v>
      </c>
      <c r="J168" s="1" t="s">
        <v>266</v>
      </c>
      <c r="K168" s="8" t="s">
        <v>31</v>
      </c>
      <c r="L168" s="4" t="str">
        <f t="shared" si="2"/>
        <v>Közl-154 -Elektra/Ebank KKV-KötelezettSzla FCY-FCY Bankon belüli átvezetés-Konverziós-Sürgős/AzonKonv-KöltsVis Nincs</v>
      </c>
    </row>
    <row r="169" spans="1:12" x14ac:dyDescent="0.3">
      <c r="A169" s="1" t="s">
        <v>69</v>
      </c>
      <c r="B169" s="1" t="s">
        <v>29</v>
      </c>
      <c r="C169" s="1" t="s">
        <v>72</v>
      </c>
      <c r="D169" s="1" t="s">
        <v>72</v>
      </c>
      <c r="E169" s="1" t="s">
        <v>72</v>
      </c>
      <c r="F169" s="1" t="s">
        <v>71</v>
      </c>
      <c r="G169" s="1" t="s">
        <v>31</v>
      </c>
      <c r="H169" s="1" t="s">
        <v>31</v>
      </c>
      <c r="I169" s="1" t="s">
        <v>31</v>
      </c>
      <c r="J169" s="1" t="s">
        <v>267</v>
      </c>
      <c r="K169" s="8" t="s">
        <v>31</v>
      </c>
      <c r="L169" s="4" t="str">
        <f t="shared" si="2"/>
        <v>Közl-155 -Elektra/Ebank KKV-KötelezettSzla FCY-FCY-Bankon belüli átutalás-Konverziós-Sürgős/AzonKonv-KöltsVis Nincs</v>
      </c>
    </row>
    <row r="170" spans="1:12" x14ac:dyDescent="0.3">
      <c r="A170" s="1" t="s">
        <v>69</v>
      </c>
      <c r="B170" s="1" t="s">
        <v>29</v>
      </c>
      <c r="C170" s="1" t="s">
        <v>144</v>
      </c>
      <c r="D170" s="1" t="s">
        <v>31</v>
      </c>
      <c r="E170" s="1" t="s">
        <v>31</v>
      </c>
      <c r="F170" s="1" t="s">
        <v>71</v>
      </c>
      <c r="G170" s="1" t="s">
        <v>31</v>
      </c>
      <c r="H170" s="1" t="s">
        <v>31</v>
      </c>
      <c r="I170" s="1" t="s">
        <v>31</v>
      </c>
      <c r="J170" s="1" t="s">
        <v>268</v>
      </c>
      <c r="K170" s="8" t="s">
        <v>31</v>
      </c>
      <c r="L170" s="4" t="str">
        <f t="shared" si="2"/>
        <v>Közl-172 -Elektra/Ebank KKV-KötelezettSzla FCY-FCY Bankon belüli átvezetés-KöltsVis Nincs</v>
      </c>
    </row>
    <row r="171" spans="1:12" x14ac:dyDescent="0.3">
      <c r="A171" s="1" t="s">
        <v>69</v>
      </c>
      <c r="B171" s="1" t="s">
        <v>29</v>
      </c>
      <c r="C171" s="1" t="s">
        <v>72</v>
      </c>
      <c r="D171" s="1" t="s">
        <v>31</v>
      </c>
      <c r="E171" s="1" t="s">
        <v>31</v>
      </c>
      <c r="F171" s="1" t="s">
        <v>71</v>
      </c>
      <c r="G171" s="1" t="s">
        <v>31</v>
      </c>
      <c r="H171" s="1" t="s">
        <v>31</v>
      </c>
      <c r="I171" s="1" t="s">
        <v>31</v>
      </c>
      <c r="J171" s="1" t="s">
        <v>269</v>
      </c>
      <c r="K171" s="8" t="s">
        <v>31</v>
      </c>
      <c r="L171" s="4" t="str">
        <f t="shared" si="2"/>
        <v>Közl-173 -Elektra/Ebank KKV-KötelezettSzla FCY-FCY-Bankon belüli átutalás-KöltsVis Nincs</v>
      </c>
    </row>
    <row r="172" spans="1:12" x14ac:dyDescent="0.3">
      <c r="A172" s="1" t="s">
        <v>33</v>
      </c>
      <c r="B172" s="1" t="s">
        <v>29</v>
      </c>
      <c r="C172" s="1" t="s">
        <v>88</v>
      </c>
      <c r="D172" s="1" t="s">
        <v>72</v>
      </c>
      <c r="E172" s="1" t="s">
        <v>72</v>
      </c>
      <c r="F172" s="1" t="s">
        <v>71</v>
      </c>
      <c r="G172" s="1" t="s">
        <v>31</v>
      </c>
      <c r="H172" s="1" t="s">
        <v>31</v>
      </c>
      <c r="I172" s="1" t="s">
        <v>31</v>
      </c>
      <c r="J172" s="1" t="s">
        <v>270</v>
      </c>
      <c r="K172" s="8" t="s">
        <v>31</v>
      </c>
      <c r="L172" s="4" t="str">
        <f t="shared" si="2"/>
        <v>Közl-212 -Forint konverziós-Elektra/Ebank KKV-KötelezettSzla FCY-HUF-Bankon belüli átutalás-Konverziós-Sürgős/AzonKonv-KöltsVis Nincs</v>
      </c>
    </row>
    <row r="173" spans="1:12" x14ac:dyDescent="0.3">
      <c r="A173" s="1" t="s">
        <v>33</v>
      </c>
      <c r="B173" s="1" t="s">
        <v>29</v>
      </c>
      <c r="C173" s="1" t="s">
        <v>88</v>
      </c>
      <c r="D173" s="1" t="s">
        <v>72</v>
      </c>
      <c r="E173" s="1" t="s">
        <v>31</v>
      </c>
      <c r="F173" s="1" t="s">
        <v>71</v>
      </c>
      <c r="G173" s="1" t="s">
        <v>31</v>
      </c>
      <c r="H173" s="1" t="s">
        <v>31</v>
      </c>
      <c r="I173" s="1" t="s">
        <v>31</v>
      </c>
      <c r="J173" s="1" t="s">
        <v>270</v>
      </c>
      <c r="K173" s="8" t="s">
        <v>31</v>
      </c>
      <c r="L173" s="4" t="str">
        <f t="shared" si="2"/>
        <v>Közl-212 -Forint konverziós-Elektra/Ebank KKV-KötelezettSzla FCY-HUF-Bankon belüli átutalás-Konverziós-KöltsVis Nincs</v>
      </c>
    </row>
    <row r="174" spans="1:12" x14ac:dyDescent="0.3">
      <c r="A174" s="1" t="s">
        <v>33</v>
      </c>
      <c r="B174" s="1" t="s">
        <v>29</v>
      </c>
      <c r="C174" s="1" t="s">
        <v>86</v>
      </c>
      <c r="D174" s="1" t="s">
        <v>72</v>
      </c>
      <c r="E174" s="1" t="s">
        <v>72</v>
      </c>
      <c r="F174" s="1" t="s">
        <v>71</v>
      </c>
      <c r="G174" s="1" t="s">
        <v>31</v>
      </c>
      <c r="H174" s="1" t="s">
        <v>31</v>
      </c>
      <c r="I174" s="1" t="s">
        <v>31</v>
      </c>
      <c r="J174" s="1" t="s">
        <v>271</v>
      </c>
      <c r="K174" s="8" t="s">
        <v>31</v>
      </c>
      <c r="L174" s="4" t="str">
        <f t="shared" si="2"/>
        <v>Közl-224 -Forint konverziós-Elektra/Ebank KKV-KötelezettSzla FCY-HUF-Bankon belüli átvezetés-Konverziós-Sürgős/AzonKonv-KöltsVis Nincs</v>
      </c>
    </row>
    <row r="175" spans="1:12" x14ac:dyDescent="0.3">
      <c r="A175" s="1" t="s">
        <v>33</v>
      </c>
      <c r="B175" s="1" t="s">
        <v>29</v>
      </c>
      <c r="C175" s="1" t="s">
        <v>86</v>
      </c>
      <c r="D175" s="1" t="s">
        <v>72</v>
      </c>
      <c r="E175" s="1" t="s">
        <v>31</v>
      </c>
      <c r="F175" s="1" t="s">
        <v>71</v>
      </c>
      <c r="G175" s="1" t="s">
        <v>31</v>
      </c>
      <c r="H175" s="1" t="s">
        <v>31</v>
      </c>
      <c r="I175" s="1" t="s">
        <v>31</v>
      </c>
      <c r="J175" s="1" t="s">
        <v>271</v>
      </c>
      <c r="K175" s="8" t="s">
        <v>31</v>
      </c>
      <c r="L175" s="4" t="str">
        <f t="shared" si="2"/>
        <v>Közl-224 -Forint konverziós-Elektra/Ebank KKV-KötelezettSzla FCY-HUF-Bankon belüli átvezetés-Konverziós-KöltsVis Nincs</v>
      </c>
    </row>
    <row r="176" spans="1:12" x14ac:dyDescent="0.3">
      <c r="A176" s="1" t="s">
        <v>69</v>
      </c>
      <c r="B176" s="1" t="s">
        <v>29</v>
      </c>
      <c r="C176" s="1" t="s">
        <v>30</v>
      </c>
      <c r="D176" s="1" t="s">
        <v>72</v>
      </c>
      <c r="E176" s="1" t="s">
        <v>31</v>
      </c>
      <c r="F176" s="1" t="s">
        <v>89</v>
      </c>
      <c r="G176" s="1" t="s">
        <v>31</v>
      </c>
      <c r="H176" s="1" t="s">
        <v>31</v>
      </c>
      <c r="I176" s="1" t="s">
        <v>31</v>
      </c>
      <c r="J176" s="1" t="s">
        <v>272</v>
      </c>
      <c r="K176" s="8" t="s">
        <v>31</v>
      </c>
      <c r="L176" s="4" t="str">
        <f t="shared" si="2"/>
        <v>Közl-326 -Elektra/Ebank KKV-KötelezettSzla HUF-FCY-Bankon kívül utalás-Konverziós-KöltsVis Osztott</v>
      </c>
    </row>
    <row r="177" spans="1:12" x14ac:dyDescent="0.3">
      <c r="A177" s="1" t="s">
        <v>69</v>
      </c>
      <c r="B177" s="1" t="s">
        <v>29</v>
      </c>
      <c r="C177" s="1" t="s">
        <v>30</v>
      </c>
      <c r="D177" s="1" t="s">
        <v>72</v>
      </c>
      <c r="E177" s="1" t="s">
        <v>31</v>
      </c>
      <c r="F177" s="1" t="s">
        <v>91</v>
      </c>
      <c r="G177" s="1" t="s">
        <v>31</v>
      </c>
      <c r="H177" s="1" t="s">
        <v>31</v>
      </c>
      <c r="I177" s="1" t="s">
        <v>31</v>
      </c>
      <c r="J177" s="1" t="s">
        <v>273</v>
      </c>
      <c r="K177" s="8" t="s">
        <v>31</v>
      </c>
      <c r="L177" s="4" t="str">
        <f t="shared" si="2"/>
        <v>Közl-327 -Elektra/Ebank KKV-KötelezettSzla HUF-FCY-Bankon kívül utalás-Konverziós-KöltsVis Indító</v>
      </c>
    </row>
    <row r="178" spans="1:12" x14ac:dyDescent="0.3">
      <c r="A178" s="1" t="s">
        <v>69</v>
      </c>
      <c r="B178" s="1" t="s">
        <v>29</v>
      </c>
      <c r="C178" s="1" t="s">
        <v>30</v>
      </c>
      <c r="D178" s="1" t="s">
        <v>72</v>
      </c>
      <c r="E178" s="1" t="s">
        <v>31</v>
      </c>
      <c r="F178" s="1" t="s">
        <v>93</v>
      </c>
      <c r="G178" s="1" t="s">
        <v>31</v>
      </c>
      <c r="H178" s="1" t="s">
        <v>31</v>
      </c>
      <c r="I178" s="1" t="s">
        <v>31</v>
      </c>
      <c r="J178" s="1" t="s">
        <v>274</v>
      </c>
      <c r="K178" s="8" t="s">
        <v>31</v>
      </c>
      <c r="L178" s="4" t="str">
        <f t="shared" si="2"/>
        <v>Közl-328 -Elektra/Ebank KKV-KötelezettSzla HUF-FCY-Bankon kívül utalás-Konverziós-KöltsVis Kedvezm</v>
      </c>
    </row>
    <row r="179" spans="1:12" x14ac:dyDescent="0.3">
      <c r="A179" s="1" t="s">
        <v>69</v>
      </c>
      <c r="B179" s="1" t="s">
        <v>29</v>
      </c>
      <c r="C179" s="1" t="s">
        <v>30</v>
      </c>
      <c r="D179" s="1" t="s">
        <v>72</v>
      </c>
      <c r="E179" s="1" t="s">
        <v>72</v>
      </c>
      <c r="F179" s="1" t="s">
        <v>89</v>
      </c>
      <c r="G179" s="1" t="s">
        <v>31</v>
      </c>
      <c r="H179" s="1" t="s">
        <v>31</v>
      </c>
      <c r="I179" s="1" t="s">
        <v>31</v>
      </c>
      <c r="J179" s="1" t="s">
        <v>275</v>
      </c>
      <c r="K179" s="8" t="s">
        <v>31</v>
      </c>
      <c r="L179" s="4" t="str">
        <f t="shared" si="2"/>
        <v>Közl-329 -Elektra/Ebank KKV-KötelezettSzla HUF-FCY-Bankon kívül utalás-Konverziós-Sürgős/AzonKonv-KöltsVis Osztott</v>
      </c>
    </row>
    <row r="180" spans="1:12" x14ac:dyDescent="0.3">
      <c r="A180" s="1" t="s">
        <v>69</v>
      </c>
      <c r="B180" s="1" t="s">
        <v>29</v>
      </c>
      <c r="C180" s="1" t="s">
        <v>30</v>
      </c>
      <c r="D180" s="1" t="s">
        <v>72</v>
      </c>
      <c r="E180" s="1" t="s">
        <v>31</v>
      </c>
      <c r="F180" s="1" t="s">
        <v>89</v>
      </c>
      <c r="G180" s="1" t="s">
        <v>31</v>
      </c>
      <c r="H180" s="1" t="s">
        <v>31</v>
      </c>
      <c r="I180" s="1" t="s">
        <v>32</v>
      </c>
      <c r="J180" s="1" t="s">
        <v>276</v>
      </c>
      <c r="K180" s="8" t="s">
        <v>31</v>
      </c>
      <c r="L180" s="4" t="str">
        <f t="shared" si="2"/>
        <v>Közl-33K -Elektra/Ebank KKV-KötelezettSzla HUF-FCY-Bankon kívül utalás-InterCompany-Konverziós-KöltsVis Osztott</v>
      </c>
    </row>
    <row r="181" spans="1:12" x14ac:dyDescent="0.3">
      <c r="A181" s="1" t="s">
        <v>69</v>
      </c>
      <c r="B181" s="1" t="s">
        <v>29</v>
      </c>
      <c r="C181" s="1" t="s">
        <v>30</v>
      </c>
      <c r="D181" s="1" t="s">
        <v>72</v>
      </c>
      <c r="E181" s="1" t="s">
        <v>31</v>
      </c>
      <c r="F181" s="1" t="s">
        <v>91</v>
      </c>
      <c r="G181" s="1" t="s">
        <v>31</v>
      </c>
      <c r="H181" s="1" t="s">
        <v>31</v>
      </c>
      <c r="I181" s="1" t="s">
        <v>32</v>
      </c>
      <c r="J181" s="1" t="s">
        <v>277</v>
      </c>
      <c r="K181" s="8" t="s">
        <v>31</v>
      </c>
      <c r="L181" s="4" t="str">
        <f t="shared" si="2"/>
        <v>Közl-33L -Elektra/Ebank KKV-KötelezettSzla HUF-FCY-Bankon kívül utalás-InterCompany-Konverziós-KöltsVis Indító</v>
      </c>
    </row>
    <row r="182" spans="1:12" x14ac:dyDescent="0.3">
      <c r="A182" s="1" t="s">
        <v>69</v>
      </c>
      <c r="B182" s="1" t="s">
        <v>29</v>
      </c>
      <c r="C182" s="1" t="s">
        <v>30</v>
      </c>
      <c r="D182" s="1" t="s">
        <v>72</v>
      </c>
      <c r="E182" s="1" t="s">
        <v>31</v>
      </c>
      <c r="F182" s="1" t="s">
        <v>93</v>
      </c>
      <c r="G182" s="1" t="s">
        <v>31</v>
      </c>
      <c r="H182" s="1" t="s">
        <v>31</v>
      </c>
      <c r="I182" s="1" t="s">
        <v>32</v>
      </c>
      <c r="J182" s="1" t="s">
        <v>278</v>
      </c>
      <c r="K182" s="8" t="s">
        <v>31</v>
      </c>
      <c r="L182" s="4" t="str">
        <f t="shared" si="2"/>
        <v>Közl-33M -Elektra/Ebank KKV-KötelezettSzla HUF-FCY-Bankon kívül utalás-InterCompany-Konverziós-KöltsVis Kedvezm</v>
      </c>
    </row>
    <row r="183" spans="1:12" x14ac:dyDescent="0.3">
      <c r="A183" s="1" t="s">
        <v>69</v>
      </c>
      <c r="B183" s="1" t="s">
        <v>29</v>
      </c>
      <c r="C183" s="1" t="s">
        <v>30</v>
      </c>
      <c r="D183" s="1" t="s">
        <v>72</v>
      </c>
      <c r="E183" s="1" t="s">
        <v>72</v>
      </c>
      <c r="F183" s="1" t="s">
        <v>89</v>
      </c>
      <c r="G183" s="1" t="s">
        <v>31</v>
      </c>
      <c r="H183" s="1" t="s">
        <v>31</v>
      </c>
      <c r="I183" s="1" t="s">
        <v>32</v>
      </c>
      <c r="J183" s="1" t="s">
        <v>279</v>
      </c>
      <c r="K183" s="8" t="s">
        <v>31</v>
      </c>
      <c r="L183" s="4" t="str">
        <f t="shared" si="2"/>
        <v>Közl-33Q -Elektra/Ebank KKV-KötelezettSzla HUF-FCY-Bankon kívül utalás-InterCompany-Konverziós-Sürgős/AzonKonv-KöltsVis Osztott</v>
      </c>
    </row>
    <row r="184" spans="1:12" x14ac:dyDescent="0.3">
      <c r="A184" s="1" t="s">
        <v>69</v>
      </c>
      <c r="B184" s="1" t="s">
        <v>29</v>
      </c>
      <c r="C184" s="1" t="s">
        <v>30</v>
      </c>
      <c r="D184" s="1" t="s">
        <v>72</v>
      </c>
      <c r="E184" s="1" t="s">
        <v>72</v>
      </c>
      <c r="F184" s="1" t="s">
        <v>91</v>
      </c>
      <c r="G184" s="1" t="s">
        <v>31</v>
      </c>
      <c r="H184" s="1" t="s">
        <v>31</v>
      </c>
      <c r="I184" s="1" t="s">
        <v>32</v>
      </c>
      <c r="J184" s="1" t="s">
        <v>280</v>
      </c>
      <c r="K184" s="8" t="s">
        <v>31</v>
      </c>
      <c r="L184" s="4" t="str">
        <f t="shared" si="2"/>
        <v>Közl-33R -Elektra/Ebank KKV-KötelezettSzla HUF-FCY-Bankon kívül utalás-InterCompany-Konverziós-Sürgős/AzonKonv-KöltsVis Indító</v>
      </c>
    </row>
    <row r="185" spans="1:12" x14ac:dyDescent="0.3">
      <c r="A185" s="1" t="s">
        <v>69</v>
      </c>
      <c r="B185" s="1" t="s">
        <v>29</v>
      </c>
      <c r="C185" s="1" t="s">
        <v>30</v>
      </c>
      <c r="D185" s="1" t="s">
        <v>72</v>
      </c>
      <c r="E185" s="1" t="s">
        <v>72</v>
      </c>
      <c r="F185" s="1" t="s">
        <v>93</v>
      </c>
      <c r="G185" s="1" t="s">
        <v>31</v>
      </c>
      <c r="H185" s="1" t="s">
        <v>31</v>
      </c>
      <c r="I185" s="1" t="s">
        <v>32</v>
      </c>
      <c r="J185" s="1" t="s">
        <v>281</v>
      </c>
      <c r="K185" s="8" t="s">
        <v>31</v>
      </c>
      <c r="L185" s="4" t="str">
        <f t="shared" si="2"/>
        <v>Közl-33S -Elektra/Ebank KKV-KötelezettSzla HUF-FCY-Bankon kívül utalás-InterCompany-Konverziós-Sürgős/AzonKonv-KöltsVis Kedvezm</v>
      </c>
    </row>
    <row r="186" spans="1:12" x14ac:dyDescent="0.3">
      <c r="A186" s="1" t="s">
        <v>69</v>
      </c>
      <c r="B186" s="1" t="s">
        <v>29</v>
      </c>
      <c r="C186" s="1" t="s">
        <v>30</v>
      </c>
      <c r="D186" s="1" t="s">
        <v>72</v>
      </c>
      <c r="E186" s="1" t="s">
        <v>72</v>
      </c>
      <c r="F186" s="1" t="s">
        <v>91</v>
      </c>
      <c r="G186" s="1" t="s">
        <v>31</v>
      </c>
      <c r="H186" s="1" t="s">
        <v>31</v>
      </c>
      <c r="I186" s="1" t="s">
        <v>31</v>
      </c>
      <c r="J186" s="1" t="s">
        <v>282</v>
      </c>
      <c r="K186" s="8" t="s">
        <v>31</v>
      </c>
      <c r="L186" s="4" t="str">
        <f t="shared" si="2"/>
        <v>Közl-330 -Elektra/Ebank KKV-KötelezettSzla HUF-FCY-Bankon kívül utalás-Konverziós-Sürgős/AzonKonv-KöltsVis Indító</v>
      </c>
    </row>
    <row r="187" spans="1:12" x14ac:dyDescent="0.3">
      <c r="A187" s="1" t="s">
        <v>69</v>
      </c>
      <c r="B187" s="1" t="s">
        <v>29</v>
      </c>
      <c r="C187" s="1" t="s">
        <v>30</v>
      </c>
      <c r="D187" s="1" t="s">
        <v>72</v>
      </c>
      <c r="E187" s="1" t="s">
        <v>72</v>
      </c>
      <c r="F187" s="1" t="s">
        <v>93</v>
      </c>
      <c r="G187" s="1" t="s">
        <v>31</v>
      </c>
      <c r="H187" s="1" t="s">
        <v>31</v>
      </c>
      <c r="I187" s="1" t="s">
        <v>31</v>
      </c>
      <c r="J187" s="1" t="s">
        <v>283</v>
      </c>
      <c r="K187" s="8" t="s">
        <v>31</v>
      </c>
      <c r="L187" s="4" t="str">
        <f t="shared" si="2"/>
        <v>Közl-331 -Elektra/Ebank KKV-KötelezettSzla HUF-FCY-Bankon kívül utalás-Konverziós-Sürgős/AzonKonv-KöltsVis Kedvezm</v>
      </c>
    </row>
    <row r="188" spans="1:12" x14ac:dyDescent="0.3">
      <c r="A188" s="1" t="s">
        <v>69</v>
      </c>
      <c r="B188" s="1" t="s">
        <v>29</v>
      </c>
      <c r="C188" s="1" t="s">
        <v>95</v>
      </c>
      <c r="D188" s="1" t="s">
        <v>72</v>
      </c>
      <c r="E188" s="1" t="s">
        <v>31</v>
      </c>
      <c r="F188" s="1" t="s">
        <v>89</v>
      </c>
      <c r="G188" s="1" t="s">
        <v>31</v>
      </c>
      <c r="H188" s="1" t="s">
        <v>31</v>
      </c>
      <c r="I188" s="1" t="s">
        <v>31</v>
      </c>
      <c r="J188" s="1" t="s">
        <v>284</v>
      </c>
      <c r="K188" s="8" t="s">
        <v>31</v>
      </c>
      <c r="L188" s="4" t="str">
        <f t="shared" si="2"/>
        <v>Közl-352 -Elektra/Ebank KKV-KötelezettSzla FCY-FCY Bankon kívül utalás-Konverziós-KöltsVis Osztott</v>
      </c>
    </row>
    <row r="189" spans="1:12" x14ac:dyDescent="0.3">
      <c r="A189" s="1" t="s">
        <v>69</v>
      </c>
      <c r="B189" s="1" t="s">
        <v>29</v>
      </c>
      <c r="C189" s="1" t="s">
        <v>95</v>
      </c>
      <c r="D189" s="1" t="s">
        <v>72</v>
      </c>
      <c r="E189" s="1" t="s">
        <v>31</v>
      </c>
      <c r="F189" s="1" t="s">
        <v>91</v>
      </c>
      <c r="G189" s="1" t="s">
        <v>31</v>
      </c>
      <c r="H189" s="1" t="s">
        <v>31</v>
      </c>
      <c r="I189" s="1" t="s">
        <v>31</v>
      </c>
      <c r="J189" s="1" t="s">
        <v>285</v>
      </c>
      <c r="K189" s="8" t="s">
        <v>31</v>
      </c>
      <c r="L189" s="4" t="str">
        <f t="shared" si="2"/>
        <v>Közl-353 -Elektra/Ebank KKV-KötelezettSzla FCY-FCY Bankon kívül utalás-Konverziós-KöltsVis Indító</v>
      </c>
    </row>
    <row r="190" spans="1:12" x14ac:dyDescent="0.3">
      <c r="A190" s="1" t="s">
        <v>69</v>
      </c>
      <c r="B190" s="1" t="s">
        <v>29</v>
      </c>
      <c r="C190" s="1" t="s">
        <v>95</v>
      </c>
      <c r="D190" s="1" t="s">
        <v>72</v>
      </c>
      <c r="E190" s="1" t="s">
        <v>72</v>
      </c>
      <c r="F190" s="1" t="s">
        <v>89</v>
      </c>
      <c r="G190" s="1" t="s">
        <v>31</v>
      </c>
      <c r="H190" s="1" t="s">
        <v>31</v>
      </c>
      <c r="I190" s="1" t="s">
        <v>31</v>
      </c>
      <c r="J190" s="1" t="s">
        <v>286</v>
      </c>
      <c r="K190" s="8" t="s">
        <v>31</v>
      </c>
      <c r="L190" s="4" t="str">
        <f t="shared" si="2"/>
        <v>Közl-354 -Elektra/Ebank KKV-KötelezettSzla FCY-FCY Bankon kívül utalás-Konverziós-Sürgős/AzonKonv-KöltsVis Osztott</v>
      </c>
    </row>
    <row r="191" spans="1:12" x14ac:dyDescent="0.3">
      <c r="A191" s="1" t="s">
        <v>69</v>
      </c>
      <c r="B191" s="1" t="s">
        <v>29</v>
      </c>
      <c r="C191" s="1" t="s">
        <v>95</v>
      </c>
      <c r="D191" s="1" t="s">
        <v>72</v>
      </c>
      <c r="E191" s="1" t="s">
        <v>72</v>
      </c>
      <c r="F191" s="1" t="s">
        <v>91</v>
      </c>
      <c r="G191" s="1" t="s">
        <v>31</v>
      </c>
      <c r="H191" s="1" t="s">
        <v>31</v>
      </c>
      <c r="I191" s="1" t="s">
        <v>31</v>
      </c>
      <c r="J191" s="1" t="s">
        <v>287</v>
      </c>
      <c r="K191" s="8" t="s">
        <v>31</v>
      </c>
      <c r="L191" s="4" t="str">
        <f t="shared" si="2"/>
        <v>Közl-355 -Elektra/Ebank KKV-KötelezettSzla FCY-FCY Bankon kívül utalás-Konverziós-Sürgős/AzonKonv-KöltsVis Indító</v>
      </c>
    </row>
    <row r="192" spans="1:12" x14ac:dyDescent="0.3">
      <c r="A192" s="1" t="s">
        <v>69</v>
      </c>
      <c r="B192" s="1" t="s">
        <v>29</v>
      </c>
      <c r="C192" s="1" t="s">
        <v>95</v>
      </c>
      <c r="D192" s="1" t="s">
        <v>72</v>
      </c>
      <c r="E192" s="1" t="s">
        <v>31</v>
      </c>
      <c r="F192" s="1" t="s">
        <v>89</v>
      </c>
      <c r="G192" s="1" t="s">
        <v>31</v>
      </c>
      <c r="H192" s="1" t="s">
        <v>31</v>
      </c>
      <c r="I192" s="1" t="s">
        <v>32</v>
      </c>
      <c r="J192" s="1" t="s">
        <v>288</v>
      </c>
      <c r="K192" s="8" t="s">
        <v>31</v>
      </c>
      <c r="L192" s="4" t="str">
        <f t="shared" si="2"/>
        <v>Közl-36T -Elektra/Ebank KKV-KötelezettSzla FCY-FCY Bankon kívül utalás-InterCompany-Konverziós-KöltsVis Osztott</v>
      </c>
    </row>
    <row r="193" spans="1:12" x14ac:dyDescent="0.3">
      <c r="A193" s="1" t="s">
        <v>69</v>
      </c>
      <c r="B193" s="1" t="s">
        <v>29</v>
      </c>
      <c r="C193" s="1" t="s">
        <v>95</v>
      </c>
      <c r="D193" s="1" t="s">
        <v>72</v>
      </c>
      <c r="E193" s="1" t="s">
        <v>31</v>
      </c>
      <c r="F193" s="1" t="s">
        <v>91</v>
      </c>
      <c r="G193" s="1" t="s">
        <v>31</v>
      </c>
      <c r="H193" s="1" t="s">
        <v>31</v>
      </c>
      <c r="I193" s="1" t="s">
        <v>32</v>
      </c>
      <c r="J193" s="1" t="s">
        <v>289</v>
      </c>
      <c r="K193" s="8" t="s">
        <v>31</v>
      </c>
      <c r="L193" s="4" t="str">
        <f t="shared" si="2"/>
        <v>Közl-36U -Elektra/Ebank KKV-KötelezettSzla FCY-FCY Bankon kívül utalás-InterCompany-Konverziós-KöltsVis Indító</v>
      </c>
    </row>
    <row r="194" spans="1:12" x14ac:dyDescent="0.3">
      <c r="A194" s="1" t="s">
        <v>69</v>
      </c>
      <c r="B194" s="1" t="s">
        <v>29</v>
      </c>
      <c r="C194" s="1" t="s">
        <v>95</v>
      </c>
      <c r="D194" s="1" t="s">
        <v>72</v>
      </c>
      <c r="E194" s="1" t="s">
        <v>31</v>
      </c>
      <c r="F194" s="1" t="s">
        <v>93</v>
      </c>
      <c r="G194" s="1" t="s">
        <v>31</v>
      </c>
      <c r="H194" s="1" t="s">
        <v>31</v>
      </c>
      <c r="I194" s="1" t="s">
        <v>32</v>
      </c>
      <c r="J194" s="1" t="s">
        <v>290</v>
      </c>
      <c r="K194" s="8" t="s">
        <v>31</v>
      </c>
      <c r="L194" s="4" t="str">
        <f t="shared" si="2"/>
        <v>Közl-36V -Elektra/Ebank KKV-KötelezettSzla FCY-FCY Bankon kívül utalás-InterCompany-Konverziós-KöltsVis Kedvezm</v>
      </c>
    </row>
    <row r="195" spans="1:12" x14ac:dyDescent="0.3">
      <c r="A195" s="1" t="s">
        <v>69</v>
      </c>
      <c r="B195" s="1" t="s">
        <v>29</v>
      </c>
      <c r="C195" s="1" t="s">
        <v>95</v>
      </c>
      <c r="D195" s="1" t="s">
        <v>72</v>
      </c>
      <c r="E195" s="1" t="s">
        <v>31</v>
      </c>
      <c r="F195" s="1" t="s">
        <v>93</v>
      </c>
      <c r="G195" s="1" t="s">
        <v>31</v>
      </c>
      <c r="H195" s="1" t="s">
        <v>31</v>
      </c>
      <c r="I195" s="1" t="s">
        <v>31</v>
      </c>
      <c r="J195" s="1" t="s">
        <v>291</v>
      </c>
      <c r="K195" s="8" t="s">
        <v>31</v>
      </c>
      <c r="L195" s="4" t="str">
        <f t="shared" ref="L195:L258" si="3">CONCATENATE("Közl-",J195,IF(C195="Q","-Devizakártya",""),IF(AND(C195&lt;&gt;"Q",A195="G"),"-Forint konverziós",""),IF(AND(C195&lt;&gt;"Q",B195="B"),"-Ebank lakossági",""),IF(AND(C195&lt;&gt;"Q",B195="E"),"-Elektra/Ebank KKV",""),IF(AND(C195&lt;&gt;"Q",B195="3"),"-OpenApi Vállalati",""),IF(AND(C195&lt;&gt;"Q",B195="Z"),"-OpenApi Lakossági",""),IF(AND(C195&lt;&gt;"Q",B195="Q"),"-Elektra/Ebank Zeus célszámla",""),IF(AND(C195&lt;&gt;"Q",B195="7"),"-Ebank EBNL referencia",""),IF(C195="A","-KötelezettSzla HUF-FCY-EQ átvezetés",""),IF(C195="C","-KötelezettSzla FCY-FCY-EQ átvezetés",""),IF(C195="E","-KötelezettSzla HUF-FCY-EQ átutalás",""),IF(C195="F","-KötelezettSzla FCY-FCY-EQ átutalás",""),IF(C195="D","-KötelezettSzla FCY-HUF-EQ átutalás",""),IF(C195="G","-KötelezettSzla FCY-HUF-EQ átvezetés",""),IF(C195="B","-KötelezettSzla HUF-FCY-Bankon belüli átutalás",""),IF(C195="J","-KötelezettSzla FCY-FCY Bankon belüli átvezetés",""),IF(C195="I","-KötelezettSzla FCY-FCY-Bankon belüli átutalás",""),IF(C195="O","-KötelezettSzla FCY-HUF-Bankon belüli átvezetés",""),IF(C195="H","-KötelezettSzla FCY-HUF-Bankon belüli átutalás",""),IF(C195="K","-KötelezettSzla HUF-FCY-Bankon kívül utalás",""),IF(C195="L","-KötelezettSzla FCY-FCY Bankon kívül utalás",""),IF(AND(C195&lt;&gt;"Q",I195="Y"),"-InterCompany",""),IF(AND(C195&lt;&gt;"Q",D195="I"),"-Konverziós",""),IF(AND(C195&lt;&gt;"Q",E195="I"),"-Sürgős/AzonKonv",""),IF(AND(C195&lt;&gt;"Q",H195="I"),"-EgyediÁrf/NonSTP",""),IF(AND(C195&lt;&gt;"Q",F195="XXX"),"-KöltsVis Nincs",""),IF(AND(C195&lt;&gt;"Q",F195="SHA"),"-KöltsVis Osztott",""),IF(AND(C195&lt;&gt;"Q",F195="OUR"),"-KöltsVis Indító",""),IF(AND(C195&lt;&gt;"Q",F195="BEN"),"-KöltsVis Kedvezm",""))</f>
        <v>Közl-360 -Elektra/Ebank KKV-KötelezettSzla FCY-FCY Bankon kívül utalás-Konverziós-KöltsVis Kedvezm</v>
      </c>
    </row>
    <row r="196" spans="1:12" x14ac:dyDescent="0.3">
      <c r="A196" s="1" t="s">
        <v>69</v>
      </c>
      <c r="B196" s="1" t="s">
        <v>29</v>
      </c>
      <c r="C196" s="1" t="s">
        <v>95</v>
      </c>
      <c r="D196" s="1" t="s">
        <v>72</v>
      </c>
      <c r="E196" s="1" t="s">
        <v>72</v>
      </c>
      <c r="F196" s="1" t="s">
        <v>93</v>
      </c>
      <c r="G196" s="1" t="s">
        <v>31</v>
      </c>
      <c r="H196" s="1" t="s">
        <v>31</v>
      </c>
      <c r="I196" s="1" t="s">
        <v>31</v>
      </c>
      <c r="J196" s="1" t="s">
        <v>292</v>
      </c>
      <c r="K196" s="8" t="s">
        <v>31</v>
      </c>
      <c r="L196" s="4" t="str">
        <f t="shared" si="3"/>
        <v>Közl-361 -Elektra/Ebank KKV-KötelezettSzla FCY-FCY Bankon kívül utalás-Konverziós-Sürgős/AzonKonv-KöltsVis Kedvezm</v>
      </c>
    </row>
    <row r="197" spans="1:12" x14ac:dyDescent="0.3">
      <c r="A197" s="1" t="s">
        <v>69</v>
      </c>
      <c r="B197" s="1" t="s">
        <v>29</v>
      </c>
      <c r="C197" s="1" t="s">
        <v>95</v>
      </c>
      <c r="D197" s="1" t="s">
        <v>72</v>
      </c>
      <c r="E197" s="1" t="s">
        <v>72</v>
      </c>
      <c r="F197" s="1" t="s">
        <v>89</v>
      </c>
      <c r="G197" s="1" t="s">
        <v>31</v>
      </c>
      <c r="H197" s="1" t="s">
        <v>31</v>
      </c>
      <c r="I197" s="1" t="s">
        <v>32</v>
      </c>
      <c r="J197" s="1" t="s">
        <v>293</v>
      </c>
      <c r="K197" s="8" t="s">
        <v>31</v>
      </c>
      <c r="L197" s="4" t="str">
        <f t="shared" si="3"/>
        <v>Közl-37F -Elektra/Ebank KKV-KötelezettSzla FCY-FCY Bankon kívül utalás-InterCompany-Konverziós-Sürgős/AzonKonv-KöltsVis Osztott</v>
      </c>
    </row>
    <row r="198" spans="1:12" x14ac:dyDescent="0.3">
      <c r="A198" s="1" t="s">
        <v>69</v>
      </c>
      <c r="B198" s="1" t="s">
        <v>29</v>
      </c>
      <c r="C198" s="1" t="s">
        <v>95</v>
      </c>
      <c r="D198" s="1" t="s">
        <v>72</v>
      </c>
      <c r="E198" s="1" t="s">
        <v>72</v>
      </c>
      <c r="F198" s="1" t="s">
        <v>91</v>
      </c>
      <c r="G198" s="1" t="s">
        <v>31</v>
      </c>
      <c r="H198" s="1" t="s">
        <v>31</v>
      </c>
      <c r="I198" s="1" t="s">
        <v>32</v>
      </c>
      <c r="J198" s="1" t="s">
        <v>294</v>
      </c>
      <c r="K198" s="8" t="s">
        <v>31</v>
      </c>
      <c r="L198" s="4" t="str">
        <f t="shared" si="3"/>
        <v>Közl-37G -Elektra/Ebank KKV-KötelezettSzla FCY-FCY Bankon kívül utalás-InterCompany-Konverziós-Sürgős/AzonKonv-KöltsVis Indító</v>
      </c>
    </row>
    <row r="199" spans="1:12" x14ac:dyDescent="0.3">
      <c r="A199" s="1" t="s">
        <v>69</v>
      </c>
      <c r="B199" s="1" t="s">
        <v>29</v>
      </c>
      <c r="C199" s="1" t="s">
        <v>95</v>
      </c>
      <c r="D199" s="1" t="s">
        <v>72</v>
      </c>
      <c r="E199" s="1" t="s">
        <v>72</v>
      </c>
      <c r="F199" s="1" t="s">
        <v>93</v>
      </c>
      <c r="G199" s="1" t="s">
        <v>31</v>
      </c>
      <c r="H199" s="1" t="s">
        <v>31</v>
      </c>
      <c r="I199" s="1" t="s">
        <v>32</v>
      </c>
      <c r="J199" s="1" t="s">
        <v>295</v>
      </c>
      <c r="K199" s="8" t="s">
        <v>31</v>
      </c>
      <c r="L199" s="4" t="str">
        <f t="shared" si="3"/>
        <v>Közl-37H -Elektra/Ebank KKV-KötelezettSzla FCY-FCY Bankon kívül utalás-InterCompany-Konverziós-Sürgős/AzonKonv-KöltsVis Kedvezm</v>
      </c>
    </row>
    <row r="200" spans="1:12" x14ac:dyDescent="0.3">
      <c r="A200" s="1" t="s">
        <v>69</v>
      </c>
      <c r="B200" s="1" t="s">
        <v>29</v>
      </c>
      <c r="C200" s="1" t="s">
        <v>95</v>
      </c>
      <c r="D200" s="1" t="s">
        <v>31</v>
      </c>
      <c r="E200" s="1" t="s">
        <v>31</v>
      </c>
      <c r="F200" s="1" t="s">
        <v>89</v>
      </c>
      <c r="G200" s="1" t="s">
        <v>31</v>
      </c>
      <c r="H200" s="1" t="s">
        <v>31</v>
      </c>
      <c r="I200" s="1" t="s">
        <v>31</v>
      </c>
      <c r="J200" s="1" t="s">
        <v>296</v>
      </c>
      <c r="K200" s="8" t="s">
        <v>31</v>
      </c>
      <c r="L200" s="4" t="str">
        <f t="shared" si="3"/>
        <v>Közl-382 -Elektra/Ebank KKV-KötelezettSzla FCY-FCY Bankon kívül utalás-KöltsVis Osztott</v>
      </c>
    </row>
    <row r="201" spans="1:12" x14ac:dyDescent="0.3">
      <c r="A201" s="1" t="s">
        <v>69</v>
      </c>
      <c r="B201" s="1" t="s">
        <v>29</v>
      </c>
      <c r="C201" s="1" t="s">
        <v>95</v>
      </c>
      <c r="D201" s="1" t="s">
        <v>31</v>
      </c>
      <c r="E201" s="1" t="s">
        <v>31</v>
      </c>
      <c r="F201" s="1" t="s">
        <v>91</v>
      </c>
      <c r="G201" s="1" t="s">
        <v>31</v>
      </c>
      <c r="H201" s="1" t="s">
        <v>31</v>
      </c>
      <c r="I201" s="1" t="s">
        <v>31</v>
      </c>
      <c r="J201" s="1" t="s">
        <v>297</v>
      </c>
      <c r="K201" s="8" t="s">
        <v>31</v>
      </c>
      <c r="L201" s="4" t="str">
        <f t="shared" si="3"/>
        <v>Közl-383 -Elektra/Ebank KKV-KötelezettSzla FCY-FCY Bankon kívül utalás-KöltsVis Indító</v>
      </c>
    </row>
    <row r="202" spans="1:12" x14ac:dyDescent="0.3">
      <c r="A202" s="1" t="s">
        <v>69</v>
      </c>
      <c r="B202" s="1" t="s">
        <v>29</v>
      </c>
      <c r="C202" s="1" t="s">
        <v>95</v>
      </c>
      <c r="D202" s="1" t="s">
        <v>31</v>
      </c>
      <c r="E202" s="1" t="s">
        <v>31</v>
      </c>
      <c r="F202" s="1" t="s">
        <v>93</v>
      </c>
      <c r="G202" s="1" t="s">
        <v>31</v>
      </c>
      <c r="H202" s="1" t="s">
        <v>31</v>
      </c>
      <c r="I202" s="1" t="s">
        <v>31</v>
      </c>
      <c r="J202" s="1" t="s">
        <v>298</v>
      </c>
      <c r="K202" s="8" t="s">
        <v>31</v>
      </c>
      <c r="L202" s="4" t="str">
        <f t="shared" si="3"/>
        <v>Közl-385 -Elektra/Ebank KKV-KötelezettSzla FCY-FCY Bankon kívül utalás-KöltsVis Kedvezm</v>
      </c>
    </row>
    <row r="203" spans="1:12" x14ac:dyDescent="0.3">
      <c r="A203" s="1" t="s">
        <v>69</v>
      </c>
      <c r="B203" s="1" t="s">
        <v>29</v>
      </c>
      <c r="C203" s="1" t="s">
        <v>95</v>
      </c>
      <c r="D203" s="1" t="s">
        <v>31</v>
      </c>
      <c r="E203" s="1" t="s">
        <v>72</v>
      </c>
      <c r="F203" s="1" t="s">
        <v>89</v>
      </c>
      <c r="G203" s="1" t="s">
        <v>31</v>
      </c>
      <c r="H203" s="1" t="s">
        <v>31</v>
      </c>
      <c r="I203" s="1" t="s">
        <v>31</v>
      </c>
      <c r="J203" s="1" t="s">
        <v>299</v>
      </c>
      <c r="K203" s="8" t="s">
        <v>31</v>
      </c>
      <c r="L203" s="4" t="str">
        <f t="shared" si="3"/>
        <v>Közl-39Q -Elektra/Ebank KKV-KötelezettSzla FCY-FCY Bankon kívül utalás-Sürgős/AzonKonv-KöltsVis Osztott</v>
      </c>
    </row>
    <row r="204" spans="1:12" x14ac:dyDescent="0.3">
      <c r="A204" s="1" t="s">
        <v>69</v>
      </c>
      <c r="B204" s="1" t="s">
        <v>29</v>
      </c>
      <c r="C204" s="1" t="s">
        <v>95</v>
      </c>
      <c r="D204" s="1" t="s">
        <v>31</v>
      </c>
      <c r="E204" s="1" t="s">
        <v>72</v>
      </c>
      <c r="F204" s="1" t="s">
        <v>91</v>
      </c>
      <c r="G204" s="1" t="s">
        <v>31</v>
      </c>
      <c r="H204" s="1" t="s">
        <v>31</v>
      </c>
      <c r="I204" s="1" t="s">
        <v>31</v>
      </c>
      <c r="J204" s="1" t="s">
        <v>300</v>
      </c>
      <c r="K204" s="8" t="s">
        <v>31</v>
      </c>
      <c r="L204" s="4" t="str">
        <f t="shared" si="3"/>
        <v>Közl-39R -Elektra/Ebank KKV-KötelezettSzla FCY-FCY Bankon kívül utalás-Sürgős/AzonKonv-KöltsVis Indító</v>
      </c>
    </row>
    <row r="205" spans="1:12" x14ac:dyDescent="0.3">
      <c r="A205" s="1" t="s">
        <v>69</v>
      </c>
      <c r="B205" s="1" t="s">
        <v>29</v>
      </c>
      <c r="C205" s="1" t="s">
        <v>95</v>
      </c>
      <c r="D205" s="1" t="s">
        <v>31</v>
      </c>
      <c r="E205" s="1" t="s">
        <v>72</v>
      </c>
      <c r="F205" s="1" t="s">
        <v>93</v>
      </c>
      <c r="G205" s="1" t="s">
        <v>31</v>
      </c>
      <c r="H205" s="1" t="s">
        <v>31</v>
      </c>
      <c r="I205" s="1" t="s">
        <v>31</v>
      </c>
      <c r="J205" s="1" t="s">
        <v>301</v>
      </c>
      <c r="K205" s="8" t="s">
        <v>31</v>
      </c>
      <c r="L205" s="4" t="str">
        <f t="shared" si="3"/>
        <v>Közl-39S -Elektra/Ebank KKV-KötelezettSzla FCY-FCY Bankon kívül utalás-Sürgős/AzonKonv-KöltsVis Kedvezm</v>
      </c>
    </row>
    <row r="206" spans="1:12" x14ac:dyDescent="0.3">
      <c r="A206" s="1" t="s">
        <v>69</v>
      </c>
      <c r="B206" s="1" t="s">
        <v>29</v>
      </c>
      <c r="C206" s="1" t="s">
        <v>95</v>
      </c>
      <c r="D206" s="1" t="s">
        <v>31</v>
      </c>
      <c r="E206" s="1" t="s">
        <v>31</v>
      </c>
      <c r="F206" s="1" t="s">
        <v>89</v>
      </c>
      <c r="G206" s="1" t="s">
        <v>31</v>
      </c>
      <c r="H206" s="1" t="s">
        <v>31</v>
      </c>
      <c r="I206" s="1" t="s">
        <v>32</v>
      </c>
      <c r="J206" s="1" t="s">
        <v>302</v>
      </c>
      <c r="K206" s="8" t="s">
        <v>31</v>
      </c>
      <c r="L206" s="4" t="str">
        <f t="shared" si="3"/>
        <v>Közl-39W -Elektra/Ebank KKV-KötelezettSzla FCY-FCY Bankon kívül utalás-InterCompany-KöltsVis Osztott</v>
      </c>
    </row>
    <row r="207" spans="1:12" x14ac:dyDescent="0.3">
      <c r="A207" s="1" t="s">
        <v>69</v>
      </c>
      <c r="B207" s="1" t="s">
        <v>29</v>
      </c>
      <c r="C207" s="1" t="s">
        <v>95</v>
      </c>
      <c r="D207" s="1" t="s">
        <v>31</v>
      </c>
      <c r="E207" s="1" t="s">
        <v>31</v>
      </c>
      <c r="F207" s="1" t="s">
        <v>91</v>
      </c>
      <c r="G207" s="1" t="s">
        <v>31</v>
      </c>
      <c r="H207" s="1" t="s">
        <v>31</v>
      </c>
      <c r="I207" s="1" t="s">
        <v>32</v>
      </c>
      <c r="J207" s="1" t="s">
        <v>303</v>
      </c>
      <c r="K207" s="8" t="s">
        <v>31</v>
      </c>
      <c r="L207" s="4" t="str">
        <f t="shared" si="3"/>
        <v>Közl-40A -Elektra/Ebank KKV-KötelezettSzla FCY-FCY Bankon kívül utalás-InterCompany-KöltsVis Indító</v>
      </c>
    </row>
    <row r="208" spans="1:12" x14ac:dyDescent="0.3">
      <c r="A208" s="1" t="s">
        <v>69</v>
      </c>
      <c r="B208" s="1" t="s">
        <v>29</v>
      </c>
      <c r="C208" s="1" t="s">
        <v>95</v>
      </c>
      <c r="D208" s="1" t="s">
        <v>31</v>
      </c>
      <c r="E208" s="1" t="s">
        <v>31</v>
      </c>
      <c r="F208" s="1" t="s">
        <v>93</v>
      </c>
      <c r="G208" s="1" t="s">
        <v>31</v>
      </c>
      <c r="H208" s="1" t="s">
        <v>31</v>
      </c>
      <c r="I208" s="1" t="s">
        <v>32</v>
      </c>
      <c r="J208" s="1" t="s">
        <v>304</v>
      </c>
      <c r="K208" s="8" t="s">
        <v>31</v>
      </c>
      <c r="L208" s="4" t="str">
        <f t="shared" si="3"/>
        <v>Közl-40B -Elektra/Ebank KKV-KötelezettSzla FCY-FCY Bankon kívül utalás-InterCompany-KöltsVis Kedvezm</v>
      </c>
    </row>
    <row r="209" spans="1:12" x14ac:dyDescent="0.3">
      <c r="A209" s="1" t="s">
        <v>69</v>
      </c>
      <c r="B209" s="1" t="s">
        <v>29</v>
      </c>
      <c r="C209" s="1" t="s">
        <v>95</v>
      </c>
      <c r="D209" s="1" t="s">
        <v>31</v>
      </c>
      <c r="E209" s="1" t="s">
        <v>72</v>
      </c>
      <c r="F209" s="1" t="s">
        <v>89</v>
      </c>
      <c r="G209" s="1" t="s">
        <v>31</v>
      </c>
      <c r="H209" s="1" t="s">
        <v>31</v>
      </c>
      <c r="I209" s="1" t="s">
        <v>32</v>
      </c>
      <c r="J209" s="1" t="s">
        <v>305</v>
      </c>
      <c r="K209" s="8" t="s">
        <v>31</v>
      </c>
      <c r="L209" s="4" t="str">
        <f t="shared" si="3"/>
        <v>Közl-40L -Elektra/Ebank KKV-KötelezettSzla FCY-FCY Bankon kívül utalás-InterCompany-Sürgős/AzonKonv-KöltsVis Osztott</v>
      </c>
    </row>
    <row r="210" spans="1:12" x14ac:dyDescent="0.3">
      <c r="A210" s="1" t="s">
        <v>69</v>
      </c>
      <c r="B210" s="1" t="s">
        <v>29</v>
      </c>
      <c r="C210" s="1" t="s">
        <v>95</v>
      </c>
      <c r="D210" s="1" t="s">
        <v>31</v>
      </c>
      <c r="E210" s="1" t="s">
        <v>72</v>
      </c>
      <c r="F210" s="1" t="s">
        <v>91</v>
      </c>
      <c r="G210" s="1" t="s">
        <v>31</v>
      </c>
      <c r="H210" s="1" t="s">
        <v>31</v>
      </c>
      <c r="I210" s="1" t="s">
        <v>32</v>
      </c>
      <c r="J210" s="1" t="s">
        <v>306</v>
      </c>
      <c r="K210" s="8" t="s">
        <v>31</v>
      </c>
      <c r="L210" s="4" t="str">
        <f t="shared" si="3"/>
        <v>Közl-40M -Elektra/Ebank KKV-KötelezettSzla FCY-FCY Bankon kívül utalás-InterCompany-Sürgős/AzonKonv-KöltsVis Indító</v>
      </c>
    </row>
    <row r="211" spans="1:12" x14ac:dyDescent="0.3">
      <c r="A211" s="1" t="s">
        <v>69</v>
      </c>
      <c r="B211" s="1" t="s">
        <v>29</v>
      </c>
      <c r="C211" s="1" t="s">
        <v>95</v>
      </c>
      <c r="D211" s="1" t="s">
        <v>31</v>
      </c>
      <c r="E211" s="1" t="s">
        <v>72</v>
      </c>
      <c r="F211" s="1" t="s">
        <v>93</v>
      </c>
      <c r="G211" s="1" t="s">
        <v>31</v>
      </c>
      <c r="H211" s="1" t="s">
        <v>31</v>
      </c>
      <c r="I211" s="1" t="s">
        <v>32</v>
      </c>
      <c r="J211" s="1" t="s">
        <v>307</v>
      </c>
      <c r="K211" s="8" t="s">
        <v>31</v>
      </c>
      <c r="L211" s="4" t="str">
        <f t="shared" si="3"/>
        <v>Közl-40N -Elektra/Ebank KKV-KötelezettSzla FCY-FCY Bankon kívül utalás-InterCompany-Sürgős/AzonKonv-KöltsVis Kedvezm</v>
      </c>
    </row>
    <row r="212" spans="1:12" x14ac:dyDescent="0.3">
      <c r="A212" s="1" t="s">
        <v>69</v>
      </c>
      <c r="B212" s="1" t="s">
        <v>70</v>
      </c>
      <c r="C212" s="1" t="s">
        <v>72</v>
      </c>
      <c r="D212" s="1" t="s">
        <v>31</v>
      </c>
      <c r="E212" s="1" t="s">
        <v>72</v>
      </c>
      <c r="F212" s="1" t="s">
        <v>71</v>
      </c>
      <c r="G212" s="1" t="s">
        <v>31</v>
      </c>
      <c r="H212" s="1" t="s">
        <v>72</v>
      </c>
      <c r="I212" s="1" t="s">
        <v>31</v>
      </c>
      <c r="J212" s="1" t="s">
        <v>308</v>
      </c>
      <c r="K212" s="8" t="s">
        <v>31</v>
      </c>
      <c r="L212" s="4" t="str">
        <f t="shared" si="3"/>
        <v>Közl-184 -Elektra/Ebank Zeus célszámla-KötelezettSzla FCY-FCY-Bankon belüli átutalás-Sürgős/AzonKonv-EgyediÁrf/NonSTP-KöltsVis Nincs</v>
      </c>
    </row>
    <row r="213" spans="1:12" x14ac:dyDescent="0.3">
      <c r="A213" s="1" t="s">
        <v>69</v>
      </c>
      <c r="B213" s="1" t="s">
        <v>70</v>
      </c>
      <c r="C213" s="1" t="s">
        <v>72</v>
      </c>
      <c r="D213" s="1" t="s">
        <v>31</v>
      </c>
      <c r="E213" s="1" t="s">
        <v>31</v>
      </c>
      <c r="F213" s="1" t="s">
        <v>71</v>
      </c>
      <c r="G213" s="1" t="s">
        <v>31</v>
      </c>
      <c r="H213" s="1" t="s">
        <v>72</v>
      </c>
      <c r="I213" s="1" t="s">
        <v>31</v>
      </c>
      <c r="J213" s="1" t="s">
        <v>308</v>
      </c>
      <c r="K213" s="8" t="s">
        <v>31</v>
      </c>
      <c r="L213" s="4" t="str">
        <f t="shared" si="3"/>
        <v>Közl-184 -Elektra/Ebank Zeus célszámla-KötelezettSzla FCY-FCY-Bankon belüli átutalás-EgyediÁrf/NonSTP-KöltsVis Nincs</v>
      </c>
    </row>
    <row r="214" spans="1:12" x14ac:dyDescent="0.3">
      <c r="A214" s="1" t="s">
        <v>69</v>
      </c>
      <c r="B214" s="1" t="s">
        <v>70</v>
      </c>
      <c r="C214" s="1" t="s">
        <v>144</v>
      </c>
      <c r="D214" s="1" t="s">
        <v>31</v>
      </c>
      <c r="E214" s="1" t="s">
        <v>72</v>
      </c>
      <c r="F214" s="1" t="s">
        <v>71</v>
      </c>
      <c r="G214" s="1" t="s">
        <v>31</v>
      </c>
      <c r="H214" s="1" t="s">
        <v>72</v>
      </c>
      <c r="I214" s="1" t="s">
        <v>31</v>
      </c>
      <c r="J214" s="1" t="s">
        <v>309</v>
      </c>
      <c r="K214" s="8" t="s">
        <v>31</v>
      </c>
      <c r="L214" s="4" t="str">
        <f t="shared" si="3"/>
        <v>Közl-185 -Elektra/Ebank Zeus célszámla-KötelezettSzla FCY-FCY Bankon belüli átvezetés-Sürgős/AzonKonv-EgyediÁrf/NonSTP-KöltsVis Nincs</v>
      </c>
    </row>
    <row r="215" spans="1:12" x14ac:dyDescent="0.3">
      <c r="A215" s="1" t="s">
        <v>69</v>
      </c>
      <c r="B215" s="1" t="s">
        <v>70</v>
      </c>
      <c r="C215" s="1" t="s">
        <v>144</v>
      </c>
      <c r="D215" s="1" t="s">
        <v>31</v>
      </c>
      <c r="E215" s="1" t="s">
        <v>31</v>
      </c>
      <c r="F215" s="1" t="s">
        <v>71</v>
      </c>
      <c r="G215" s="1" t="s">
        <v>31</v>
      </c>
      <c r="H215" s="1" t="s">
        <v>72</v>
      </c>
      <c r="I215" s="1" t="s">
        <v>31</v>
      </c>
      <c r="J215" s="1" t="s">
        <v>309</v>
      </c>
      <c r="K215" s="8" t="s">
        <v>31</v>
      </c>
      <c r="L215" s="4" t="str">
        <f t="shared" si="3"/>
        <v>Közl-185 -Elektra/Ebank Zeus célszámla-KötelezettSzla FCY-FCY Bankon belüli átvezetés-EgyediÁrf/NonSTP-KöltsVis Nincs</v>
      </c>
    </row>
    <row r="216" spans="1:12" x14ac:dyDescent="0.3">
      <c r="A216" s="1" t="s">
        <v>69</v>
      </c>
      <c r="B216" s="1" t="s">
        <v>70</v>
      </c>
      <c r="C216" s="1" t="s">
        <v>72</v>
      </c>
      <c r="D216" s="1" t="s">
        <v>31</v>
      </c>
      <c r="E216" s="1" t="s">
        <v>72</v>
      </c>
      <c r="F216" s="1" t="s">
        <v>71</v>
      </c>
      <c r="G216" s="1" t="s">
        <v>31</v>
      </c>
      <c r="H216" s="1" t="s">
        <v>31</v>
      </c>
      <c r="I216" s="1" t="s">
        <v>31</v>
      </c>
      <c r="J216" s="1" t="s">
        <v>308</v>
      </c>
      <c r="K216" s="8" t="s">
        <v>31</v>
      </c>
      <c r="L216" s="4" t="str">
        <f t="shared" si="3"/>
        <v>Közl-184 -Elektra/Ebank Zeus célszámla-KötelezettSzla FCY-FCY-Bankon belüli átutalás-Sürgős/AzonKonv-KöltsVis Nincs</v>
      </c>
    </row>
    <row r="217" spans="1:12" x14ac:dyDescent="0.3">
      <c r="A217" s="1" t="s">
        <v>69</v>
      </c>
      <c r="B217" s="1" t="s">
        <v>70</v>
      </c>
      <c r="C217" s="1" t="s">
        <v>72</v>
      </c>
      <c r="D217" s="1" t="s">
        <v>31</v>
      </c>
      <c r="E217" s="1" t="s">
        <v>31</v>
      </c>
      <c r="F217" s="1" t="s">
        <v>71</v>
      </c>
      <c r="G217" s="1" t="s">
        <v>31</v>
      </c>
      <c r="H217" s="1" t="s">
        <v>31</v>
      </c>
      <c r="I217" s="1" t="s">
        <v>31</v>
      </c>
      <c r="J217" s="1" t="s">
        <v>308</v>
      </c>
      <c r="K217" s="8" t="s">
        <v>31</v>
      </c>
      <c r="L217" s="4" t="str">
        <f t="shared" si="3"/>
        <v>Közl-184 -Elektra/Ebank Zeus célszámla-KötelezettSzla FCY-FCY-Bankon belüli átutalás-KöltsVis Nincs</v>
      </c>
    </row>
    <row r="218" spans="1:12" x14ac:dyDescent="0.3">
      <c r="A218" s="1" t="s">
        <v>69</v>
      </c>
      <c r="B218" s="1" t="s">
        <v>70</v>
      </c>
      <c r="C218" s="1" t="s">
        <v>144</v>
      </c>
      <c r="D218" s="1" t="s">
        <v>31</v>
      </c>
      <c r="E218" s="1" t="s">
        <v>72</v>
      </c>
      <c r="F218" s="1" t="s">
        <v>71</v>
      </c>
      <c r="G218" s="1" t="s">
        <v>31</v>
      </c>
      <c r="H218" s="1" t="s">
        <v>31</v>
      </c>
      <c r="I218" s="1" t="s">
        <v>31</v>
      </c>
      <c r="J218" s="1" t="s">
        <v>309</v>
      </c>
      <c r="K218" s="8" t="s">
        <v>31</v>
      </c>
      <c r="L218" s="4" t="str">
        <f t="shared" si="3"/>
        <v>Közl-185 -Elektra/Ebank Zeus célszámla-KötelezettSzla FCY-FCY Bankon belüli átvezetés-Sürgős/AzonKonv-KöltsVis Nincs</v>
      </c>
    </row>
    <row r="219" spans="1:12" x14ac:dyDescent="0.3">
      <c r="A219" s="1" t="s">
        <v>69</v>
      </c>
      <c r="B219" s="1" t="s">
        <v>70</v>
      </c>
      <c r="C219" s="1" t="s">
        <v>144</v>
      </c>
      <c r="D219" s="1" t="s">
        <v>31</v>
      </c>
      <c r="E219" s="1" t="s">
        <v>31</v>
      </c>
      <c r="F219" s="1" t="s">
        <v>71</v>
      </c>
      <c r="G219" s="1" t="s">
        <v>31</v>
      </c>
      <c r="H219" s="1" t="s">
        <v>31</v>
      </c>
      <c r="I219" s="1" t="s">
        <v>31</v>
      </c>
      <c r="J219" s="1" t="s">
        <v>309</v>
      </c>
      <c r="K219" s="8" t="s">
        <v>31</v>
      </c>
      <c r="L219" s="4" t="str">
        <f t="shared" si="3"/>
        <v>Közl-185 -Elektra/Ebank Zeus célszámla-KötelezettSzla FCY-FCY Bankon belüli átvezetés-KöltsVis Nincs</v>
      </c>
    </row>
    <row r="220" spans="1:12" x14ac:dyDescent="0.3">
      <c r="A220" s="1" t="s">
        <v>69</v>
      </c>
      <c r="B220" s="1" t="s">
        <v>35</v>
      </c>
      <c r="C220" s="1" t="s">
        <v>76</v>
      </c>
      <c r="D220" s="1" t="s">
        <v>31</v>
      </c>
      <c r="E220" s="1" t="s">
        <v>31</v>
      </c>
      <c r="F220" s="1" t="s">
        <v>71</v>
      </c>
      <c r="G220" s="1" t="s">
        <v>31</v>
      </c>
      <c r="H220" s="1" t="s">
        <v>72</v>
      </c>
      <c r="I220" s="1" t="s">
        <v>31</v>
      </c>
      <c r="J220" s="1" t="s">
        <v>310</v>
      </c>
      <c r="K220" s="8" t="s">
        <v>31</v>
      </c>
      <c r="L220" s="4" t="str">
        <f t="shared" si="3"/>
        <v>Közl-04B -OpenApi Lakossági-KötelezettSzla FCY-FCY-EQ átvezetés-EgyediÁrf/NonSTP-KöltsVis Nincs</v>
      </c>
    </row>
    <row r="221" spans="1:12" x14ac:dyDescent="0.3">
      <c r="A221" s="1" t="s">
        <v>69</v>
      </c>
      <c r="B221" s="1" t="s">
        <v>35</v>
      </c>
      <c r="C221" s="1" t="s">
        <v>173</v>
      </c>
      <c r="D221" s="1" t="s">
        <v>31</v>
      </c>
      <c r="E221" s="1" t="s">
        <v>31</v>
      </c>
      <c r="F221" s="1" t="s">
        <v>71</v>
      </c>
      <c r="G221" s="1" t="s">
        <v>31</v>
      </c>
      <c r="H221" s="1" t="s">
        <v>72</v>
      </c>
      <c r="I221" s="1" t="s">
        <v>31</v>
      </c>
      <c r="J221" s="1" t="s">
        <v>311</v>
      </c>
      <c r="K221" s="8" t="s">
        <v>31</v>
      </c>
      <c r="L221" s="4" t="str">
        <f t="shared" si="3"/>
        <v>Közl-04C -OpenApi Lakossági-KötelezettSzla FCY-FCY-EQ átutalás-EgyediÁrf/NonSTP-KöltsVis Nincs</v>
      </c>
    </row>
    <row r="222" spans="1:12" x14ac:dyDescent="0.3">
      <c r="A222" s="1" t="s">
        <v>33</v>
      </c>
      <c r="B222" s="1" t="s">
        <v>35</v>
      </c>
      <c r="C222" s="1" t="s">
        <v>79</v>
      </c>
      <c r="D222" s="1" t="s">
        <v>72</v>
      </c>
      <c r="E222" s="1" t="s">
        <v>72</v>
      </c>
      <c r="F222" s="1" t="s">
        <v>71</v>
      </c>
      <c r="G222" s="1" t="s">
        <v>31</v>
      </c>
      <c r="H222" s="1" t="s">
        <v>72</v>
      </c>
      <c r="I222" s="1" t="s">
        <v>31</v>
      </c>
      <c r="J222" s="1" t="s">
        <v>312</v>
      </c>
      <c r="K222" s="8" t="s">
        <v>31</v>
      </c>
      <c r="L222" s="4" t="str">
        <f t="shared" si="3"/>
        <v>Közl-068 -Forint konverziós-OpenApi Lakossági-KötelezettSzla FCY-HUF-EQ átutalás-Konverziós-Sürgős/AzonKonv-EgyediÁrf/NonSTP-KöltsVis Nincs</v>
      </c>
    </row>
    <row r="223" spans="1:12" x14ac:dyDescent="0.3">
      <c r="A223" s="1" t="s">
        <v>33</v>
      </c>
      <c r="B223" s="1" t="s">
        <v>35</v>
      </c>
      <c r="C223" s="1" t="s">
        <v>79</v>
      </c>
      <c r="D223" s="1" t="s">
        <v>72</v>
      </c>
      <c r="E223" s="1" t="s">
        <v>31</v>
      </c>
      <c r="F223" s="1" t="s">
        <v>71</v>
      </c>
      <c r="G223" s="1" t="s">
        <v>31</v>
      </c>
      <c r="H223" s="1" t="s">
        <v>72</v>
      </c>
      <c r="I223" s="1" t="s">
        <v>31</v>
      </c>
      <c r="J223" s="1" t="s">
        <v>312</v>
      </c>
      <c r="K223" s="8" t="s">
        <v>31</v>
      </c>
      <c r="L223" s="4" t="str">
        <f t="shared" si="3"/>
        <v>Közl-068 -Forint konverziós-OpenApi Lakossági-KötelezettSzla FCY-HUF-EQ átutalás-Konverziós-EgyediÁrf/NonSTP-KöltsVis Nincs</v>
      </c>
    </row>
    <row r="224" spans="1:12" x14ac:dyDescent="0.3">
      <c r="A224" s="1" t="s">
        <v>33</v>
      </c>
      <c r="B224" s="1" t="s">
        <v>35</v>
      </c>
      <c r="C224" s="1" t="s">
        <v>33</v>
      </c>
      <c r="D224" s="1" t="s">
        <v>72</v>
      </c>
      <c r="E224" s="1" t="s">
        <v>72</v>
      </c>
      <c r="F224" s="1" t="s">
        <v>71</v>
      </c>
      <c r="G224" s="1" t="s">
        <v>31</v>
      </c>
      <c r="H224" s="1" t="s">
        <v>72</v>
      </c>
      <c r="I224" s="1" t="s">
        <v>31</v>
      </c>
      <c r="J224" s="1" t="s">
        <v>313</v>
      </c>
      <c r="K224" s="8" t="s">
        <v>31</v>
      </c>
      <c r="L224" s="4" t="str">
        <f t="shared" si="3"/>
        <v>Közl-07J -Forint konverziós-OpenApi Lakossági-KötelezettSzla FCY-HUF-EQ átvezetés-Konverziós-Sürgős/AzonKonv-EgyediÁrf/NonSTP-KöltsVis Nincs</v>
      </c>
    </row>
    <row r="225" spans="1:12" x14ac:dyDescent="0.3">
      <c r="A225" s="1" t="s">
        <v>33</v>
      </c>
      <c r="B225" s="1" t="s">
        <v>35</v>
      </c>
      <c r="C225" s="1" t="s">
        <v>33</v>
      </c>
      <c r="D225" s="1" t="s">
        <v>72</v>
      </c>
      <c r="E225" s="1" t="s">
        <v>31</v>
      </c>
      <c r="F225" s="1" t="s">
        <v>71</v>
      </c>
      <c r="G225" s="1" t="s">
        <v>31</v>
      </c>
      <c r="H225" s="1" t="s">
        <v>72</v>
      </c>
      <c r="I225" s="1" t="s">
        <v>31</v>
      </c>
      <c r="J225" s="1" t="s">
        <v>313</v>
      </c>
      <c r="K225" s="8" t="s">
        <v>31</v>
      </c>
      <c r="L225" s="4" t="str">
        <f t="shared" si="3"/>
        <v>Közl-07J -Forint konverziós-OpenApi Lakossági-KötelezettSzla FCY-HUF-EQ átvezetés-Konverziós-EgyediÁrf/NonSTP-KöltsVis Nincs</v>
      </c>
    </row>
    <row r="226" spans="1:12" x14ac:dyDescent="0.3">
      <c r="A226" s="1" t="s">
        <v>69</v>
      </c>
      <c r="B226" s="1" t="s">
        <v>35</v>
      </c>
      <c r="C226" s="1" t="s">
        <v>81</v>
      </c>
      <c r="D226" s="1" t="s">
        <v>72</v>
      </c>
      <c r="E226" s="1" t="s">
        <v>72</v>
      </c>
      <c r="F226" s="1" t="s">
        <v>71</v>
      </c>
      <c r="G226" s="1" t="s">
        <v>31</v>
      </c>
      <c r="H226" s="1" t="s">
        <v>72</v>
      </c>
      <c r="I226" s="1" t="s">
        <v>31</v>
      </c>
      <c r="J226" s="1" t="s">
        <v>82</v>
      </c>
      <c r="K226" s="8" t="s">
        <v>31</v>
      </c>
      <c r="L226" s="4" t="str">
        <f t="shared" si="3"/>
        <v>Közl-14E-OpenApi Lakossági-KötelezettSzla HUF-FCY-EQ átvezetés-Konverziós-Sürgős/AzonKonv-EgyediÁrf/NonSTP-KöltsVis Nincs</v>
      </c>
    </row>
    <row r="227" spans="1:12" x14ac:dyDescent="0.3">
      <c r="A227" s="1" t="s">
        <v>69</v>
      </c>
      <c r="B227" s="1" t="s">
        <v>35</v>
      </c>
      <c r="C227" s="1" t="s">
        <v>81</v>
      </c>
      <c r="D227" s="1" t="s">
        <v>72</v>
      </c>
      <c r="E227" s="1" t="s">
        <v>31</v>
      </c>
      <c r="F227" s="1" t="s">
        <v>71</v>
      </c>
      <c r="G227" s="1" t="s">
        <v>31</v>
      </c>
      <c r="H227" s="1" t="s">
        <v>72</v>
      </c>
      <c r="I227" s="1" t="s">
        <v>31</v>
      </c>
      <c r="J227" s="1" t="s">
        <v>82</v>
      </c>
      <c r="K227" s="8" t="s">
        <v>31</v>
      </c>
      <c r="L227" s="4" t="str">
        <f t="shared" si="3"/>
        <v>Közl-14E-OpenApi Lakossági-KötelezettSzla HUF-FCY-EQ átvezetés-Konverziós-EgyediÁrf/NonSTP-KöltsVis Nincs</v>
      </c>
    </row>
    <row r="228" spans="1:12" x14ac:dyDescent="0.3">
      <c r="A228" s="1" t="s">
        <v>69</v>
      </c>
      <c r="B228" s="1" t="s">
        <v>35</v>
      </c>
      <c r="C228" s="1" t="s">
        <v>29</v>
      </c>
      <c r="D228" s="1" t="s">
        <v>72</v>
      </c>
      <c r="E228" s="1" t="s">
        <v>72</v>
      </c>
      <c r="F228" s="1" t="s">
        <v>71</v>
      </c>
      <c r="G228" s="1" t="s">
        <v>31</v>
      </c>
      <c r="H228" s="1" t="s">
        <v>72</v>
      </c>
      <c r="I228" s="1" t="s">
        <v>31</v>
      </c>
      <c r="J228" s="1" t="s">
        <v>83</v>
      </c>
      <c r="K228" s="8" t="s">
        <v>31</v>
      </c>
      <c r="L228" s="4" t="str">
        <f t="shared" si="3"/>
        <v>Közl-14F-OpenApi Lakossági-KötelezettSzla HUF-FCY-EQ átutalás-Konverziós-Sürgős/AzonKonv-EgyediÁrf/NonSTP-KöltsVis Nincs</v>
      </c>
    </row>
    <row r="229" spans="1:12" x14ac:dyDescent="0.3">
      <c r="A229" s="1" t="s">
        <v>69</v>
      </c>
      <c r="B229" s="1" t="s">
        <v>35</v>
      </c>
      <c r="C229" s="1" t="s">
        <v>29</v>
      </c>
      <c r="D229" s="1" t="s">
        <v>72</v>
      </c>
      <c r="E229" s="1" t="s">
        <v>31</v>
      </c>
      <c r="F229" s="1" t="s">
        <v>71</v>
      </c>
      <c r="G229" s="1" t="s">
        <v>31</v>
      </c>
      <c r="H229" s="1" t="s">
        <v>72</v>
      </c>
      <c r="I229" s="1" t="s">
        <v>31</v>
      </c>
      <c r="J229" s="1" t="s">
        <v>83</v>
      </c>
      <c r="K229" s="8" t="s">
        <v>31</v>
      </c>
      <c r="L229" s="4" t="str">
        <f t="shared" si="3"/>
        <v>Közl-14F-OpenApi Lakossági-KötelezettSzla HUF-FCY-EQ átutalás-Konverziós-EgyediÁrf/NonSTP-KöltsVis Nincs</v>
      </c>
    </row>
    <row r="230" spans="1:12" x14ac:dyDescent="0.3">
      <c r="A230" s="1" t="s">
        <v>69</v>
      </c>
      <c r="B230" s="1" t="s">
        <v>35</v>
      </c>
      <c r="C230" s="1" t="s">
        <v>76</v>
      </c>
      <c r="D230" s="1" t="s">
        <v>72</v>
      </c>
      <c r="E230" s="1" t="s">
        <v>72</v>
      </c>
      <c r="F230" s="1" t="s">
        <v>71</v>
      </c>
      <c r="G230" s="1" t="s">
        <v>31</v>
      </c>
      <c r="H230" s="1" t="s">
        <v>72</v>
      </c>
      <c r="I230" s="1" t="s">
        <v>31</v>
      </c>
      <c r="J230" s="1" t="s">
        <v>84</v>
      </c>
      <c r="K230" s="8" t="s">
        <v>31</v>
      </c>
      <c r="L230" s="4" t="str">
        <f t="shared" si="3"/>
        <v>Közl-14K-OpenApi Lakossági-KötelezettSzla FCY-FCY-EQ átvezetés-Konverziós-Sürgős/AzonKonv-EgyediÁrf/NonSTP-KöltsVis Nincs</v>
      </c>
    </row>
    <row r="231" spans="1:12" x14ac:dyDescent="0.3">
      <c r="A231" s="1" t="s">
        <v>69</v>
      </c>
      <c r="B231" s="1" t="s">
        <v>35</v>
      </c>
      <c r="C231" s="1" t="s">
        <v>76</v>
      </c>
      <c r="D231" s="1" t="s">
        <v>72</v>
      </c>
      <c r="E231" s="1" t="s">
        <v>31</v>
      </c>
      <c r="F231" s="1" t="s">
        <v>71</v>
      </c>
      <c r="G231" s="1" t="s">
        <v>31</v>
      </c>
      <c r="H231" s="1" t="s">
        <v>72</v>
      </c>
      <c r="I231" s="1" t="s">
        <v>31</v>
      </c>
      <c r="J231" s="1" t="s">
        <v>84</v>
      </c>
      <c r="K231" s="8" t="s">
        <v>31</v>
      </c>
      <c r="L231" s="4" t="str">
        <f t="shared" si="3"/>
        <v>Közl-14K-OpenApi Lakossági-KötelezettSzla FCY-FCY-EQ átvezetés-Konverziós-EgyediÁrf/NonSTP-KöltsVis Nincs</v>
      </c>
    </row>
    <row r="232" spans="1:12" x14ac:dyDescent="0.3">
      <c r="A232" s="1" t="s">
        <v>69</v>
      </c>
      <c r="B232" s="1" t="s">
        <v>35</v>
      </c>
      <c r="C232" s="1" t="s">
        <v>173</v>
      </c>
      <c r="D232" s="1" t="s">
        <v>72</v>
      </c>
      <c r="E232" s="1" t="s">
        <v>72</v>
      </c>
      <c r="F232" s="1" t="s">
        <v>71</v>
      </c>
      <c r="G232" s="1" t="s">
        <v>31</v>
      </c>
      <c r="H232" s="1" t="s">
        <v>72</v>
      </c>
      <c r="I232" s="1" t="s">
        <v>31</v>
      </c>
      <c r="J232" s="1" t="s">
        <v>85</v>
      </c>
      <c r="K232" s="8" t="s">
        <v>31</v>
      </c>
      <c r="L232" s="4" t="str">
        <f t="shared" si="3"/>
        <v>Közl-14L-OpenApi Lakossági-KötelezettSzla FCY-FCY-EQ átutalás-Konverziós-Sürgős/AzonKonv-EgyediÁrf/NonSTP-KöltsVis Nincs</v>
      </c>
    </row>
    <row r="233" spans="1:12" x14ac:dyDescent="0.3">
      <c r="A233" s="1" t="s">
        <v>69</v>
      </c>
      <c r="B233" s="1" t="s">
        <v>35</v>
      </c>
      <c r="C233" s="1" t="s">
        <v>173</v>
      </c>
      <c r="D233" s="1" t="s">
        <v>72</v>
      </c>
      <c r="E233" s="1" t="s">
        <v>31</v>
      </c>
      <c r="F233" s="1" t="s">
        <v>71</v>
      </c>
      <c r="G233" s="1" t="s">
        <v>31</v>
      </c>
      <c r="H233" s="1" t="s">
        <v>72</v>
      </c>
      <c r="I233" s="1" t="s">
        <v>31</v>
      </c>
      <c r="J233" s="1" t="s">
        <v>85</v>
      </c>
      <c r="K233" s="8" t="s">
        <v>31</v>
      </c>
      <c r="L233" s="4" t="str">
        <f t="shared" si="3"/>
        <v>Közl-14L-OpenApi Lakossági-KötelezettSzla FCY-FCY-EQ átutalás-Konverziós-EgyediÁrf/NonSTP-KöltsVis Nincs</v>
      </c>
    </row>
    <row r="234" spans="1:12" x14ac:dyDescent="0.3">
      <c r="A234" s="1" t="s">
        <v>33</v>
      </c>
      <c r="B234" s="1" t="s">
        <v>35</v>
      </c>
      <c r="C234" s="1" t="s">
        <v>86</v>
      </c>
      <c r="D234" s="1" t="s">
        <v>72</v>
      </c>
      <c r="E234" s="1" t="s">
        <v>72</v>
      </c>
      <c r="F234" s="1" t="s">
        <v>71</v>
      </c>
      <c r="G234" s="1" t="s">
        <v>31</v>
      </c>
      <c r="H234" s="1" t="s">
        <v>72</v>
      </c>
      <c r="I234" s="1" t="s">
        <v>31</v>
      </c>
      <c r="J234" s="1" t="s">
        <v>87</v>
      </c>
      <c r="K234" s="8" t="s">
        <v>31</v>
      </c>
      <c r="L234" s="4" t="str">
        <f t="shared" si="3"/>
        <v>Közl-21N-Forint konverziós-OpenApi Lakossági-KötelezettSzla FCY-HUF-Bankon belüli átvezetés-Konverziós-Sürgős/AzonKonv-EgyediÁrf/NonSTP-KöltsVis Nincs</v>
      </c>
    </row>
    <row r="235" spans="1:12" x14ac:dyDescent="0.3">
      <c r="A235" s="1" t="s">
        <v>33</v>
      </c>
      <c r="B235" s="1" t="s">
        <v>35</v>
      </c>
      <c r="C235" s="1" t="s">
        <v>86</v>
      </c>
      <c r="D235" s="1" t="s">
        <v>72</v>
      </c>
      <c r="E235" s="1" t="s">
        <v>31</v>
      </c>
      <c r="F235" s="1" t="s">
        <v>71</v>
      </c>
      <c r="G235" s="1" t="s">
        <v>31</v>
      </c>
      <c r="H235" s="1" t="s">
        <v>72</v>
      </c>
      <c r="I235" s="1" t="s">
        <v>31</v>
      </c>
      <c r="J235" s="1" t="s">
        <v>87</v>
      </c>
      <c r="K235" s="8" t="s">
        <v>31</v>
      </c>
      <c r="L235" s="4" t="str">
        <f t="shared" si="3"/>
        <v>Közl-21N-Forint konverziós-OpenApi Lakossági-KötelezettSzla FCY-HUF-Bankon belüli átvezetés-Konverziós-EgyediÁrf/NonSTP-KöltsVis Nincs</v>
      </c>
    </row>
    <row r="236" spans="1:12" x14ac:dyDescent="0.3">
      <c r="A236" s="1" t="s">
        <v>33</v>
      </c>
      <c r="B236" s="1" t="s">
        <v>35</v>
      </c>
      <c r="C236" s="1" t="s">
        <v>88</v>
      </c>
      <c r="D236" s="1" t="s">
        <v>72</v>
      </c>
      <c r="E236" s="1" t="s">
        <v>72</v>
      </c>
      <c r="F236" s="1" t="s">
        <v>71</v>
      </c>
      <c r="G236" s="1" t="s">
        <v>31</v>
      </c>
      <c r="H236" s="1" t="s">
        <v>72</v>
      </c>
      <c r="I236" s="1" t="s">
        <v>31</v>
      </c>
      <c r="J236" s="1" t="s">
        <v>174</v>
      </c>
      <c r="K236" s="8" t="s">
        <v>31</v>
      </c>
      <c r="L236" s="4" t="str">
        <f t="shared" si="3"/>
        <v>Közl-218-Forint konverziós-OpenApi Lakossági-KötelezettSzla FCY-HUF-Bankon belüli átutalás-Konverziós-Sürgős/AzonKonv-EgyediÁrf/NonSTP-KöltsVis Nincs</v>
      </c>
    </row>
    <row r="237" spans="1:12" x14ac:dyDescent="0.3">
      <c r="A237" s="1" t="s">
        <v>33</v>
      </c>
      <c r="B237" s="1" t="s">
        <v>35</v>
      </c>
      <c r="C237" s="1" t="s">
        <v>88</v>
      </c>
      <c r="D237" s="1" t="s">
        <v>72</v>
      </c>
      <c r="E237" s="1" t="s">
        <v>31</v>
      </c>
      <c r="F237" s="1" t="s">
        <v>71</v>
      </c>
      <c r="G237" s="1" t="s">
        <v>31</v>
      </c>
      <c r="H237" s="1" t="s">
        <v>72</v>
      </c>
      <c r="I237" s="1" t="s">
        <v>31</v>
      </c>
      <c r="J237" s="1" t="s">
        <v>174</v>
      </c>
      <c r="K237" s="8" t="s">
        <v>31</v>
      </c>
      <c r="L237" s="4" t="str">
        <f t="shared" si="3"/>
        <v>Közl-218-Forint konverziós-OpenApi Lakossági-KötelezettSzla FCY-HUF-Bankon belüli átutalás-Konverziós-EgyediÁrf/NonSTP-KöltsVis Nincs</v>
      </c>
    </row>
    <row r="238" spans="1:12" x14ac:dyDescent="0.3">
      <c r="A238" s="1" t="s">
        <v>69</v>
      </c>
      <c r="B238" s="1" t="s">
        <v>35</v>
      </c>
      <c r="C238" s="1" t="s">
        <v>30</v>
      </c>
      <c r="D238" s="1" t="s">
        <v>72</v>
      </c>
      <c r="E238" s="1" t="s">
        <v>31</v>
      </c>
      <c r="F238" s="1" t="s">
        <v>89</v>
      </c>
      <c r="G238" s="1" t="s">
        <v>31</v>
      </c>
      <c r="H238" s="1" t="s">
        <v>72</v>
      </c>
      <c r="I238" s="1" t="s">
        <v>31</v>
      </c>
      <c r="J238" s="1" t="s">
        <v>90</v>
      </c>
      <c r="K238" s="8" t="s">
        <v>31</v>
      </c>
      <c r="L238" s="4" t="str">
        <f t="shared" si="3"/>
        <v>Közl-32A-OpenApi Lakossági-KötelezettSzla HUF-FCY-Bankon kívül utalás-Konverziós-EgyediÁrf/NonSTP-KöltsVis Osztott</v>
      </c>
    </row>
    <row r="239" spans="1:12" x14ac:dyDescent="0.3">
      <c r="A239" s="1" t="s">
        <v>69</v>
      </c>
      <c r="B239" s="1" t="s">
        <v>35</v>
      </c>
      <c r="C239" s="1" t="s">
        <v>30</v>
      </c>
      <c r="D239" s="1" t="s">
        <v>72</v>
      </c>
      <c r="E239" s="1" t="s">
        <v>31</v>
      </c>
      <c r="F239" s="1" t="s">
        <v>91</v>
      </c>
      <c r="G239" s="1" t="s">
        <v>31</v>
      </c>
      <c r="H239" s="1" t="s">
        <v>72</v>
      </c>
      <c r="I239" s="1" t="s">
        <v>31</v>
      </c>
      <c r="J239" s="1" t="s">
        <v>92</v>
      </c>
      <c r="K239" s="8" t="s">
        <v>31</v>
      </c>
      <c r="L239" s="4" t="str">
        <f t="shared" si="3"/>
        <v>Közl-32B-OpenApi Lakossági-KötelezettSzla HUF-FCY-Bankon kívül utalás-Konverziós-EgyediÁrf/NonSTP-KöltsVis Indító</v>
      </c>
    </row>
    <row r="240" spans="1:12" x14ac:dyDescent="0.3">
      <c r="A240" s="1" t="s">
        <v>69</v>
      </c>
      <c r="B240" s="1" t="s">
        <v>35</v>
      </c>
      <c r="C240" s="1" t="s">
        <v>30</v>
      </c>
      <c r="D240" s="1" t="s">
        <v>72</v>
      </c>
      <c r="E240" s="1" t="s">
        <v>31</v>
      </c>
      <c r="F240" s="1" t="s">
        <v>93</v>
      </c>
      <c r="G240" s="1" t="s">
        <v>31</v>
      </c>
      <c r="H240" s="1" t="s">
        <v>72</v>
      </c>
      <c r="I240" s="1" t="s">
        <v>31</v>
      </c>
      <c r="J240" s="1" t="s">
        <v>94</v>
      </c>
      <c r="K240" s="8" t="s">
        <v>31</v>
      </c>
      <c r="L240" s="4" t="str">
        <f t="shared" si="3"/>
        <v>Közl-32C-OpenApi Lakossági-KötelezettSzla HUF-FCY-Bankon kívül utalás-Konverziós-EgyediÁrf/NonSTP-KöltsVis Kedvezm</v>
      </c>
    </row>
    <row r="241" spans="1:12" x14ac:dyDescent="0.3">
      <c r="A241" s="1" t="s">
        <v>69</v>
      </c>
      <c r="B241" s="1" t="s">
        <v>35</v>
      </c>
      <c r="C241" s="1" t="s">
        <v>95</v>
      </c>
      <c r="D241" s="1" t="s">
        <v>72</v>
      </c>
      <c r="E241" s="1" t="s">
        <v>31</v>
      </c>
      <c r="F241" s="1" t="s">
        <v>89</v>
      </c>
      <c r="G241" s="1" t="s">
        <v>31</v>
      </c>
      <c r="H241" s="1" t="s">
        <v>72</v>
      </c>
      <c r="I241" s="1" t="s">
        <v>31</v>
      </c>
      <c r="J241" s="1" t="s">
        <v>96</v>
      </c>
      <c r="K241" s="8" t="s">
        <v>31</v>
      </c>
      <c r="L241" s="4" t="str">
        <f t="shared" si="3"/>
        <v>Közl-35A-OpenApi Lakossági-KötelezettSzla FCY-FCY Bankon kívül utalás-Konverziós-EgyediÁrf/NonSTP-KöltsVis Osztott</v>
      </c>
    </row>
    <row r="242" spans="1:12" x14ac:dyDescent="0.3">
      <c r="A242" s="1" t="s">
        <v>69</v>
      </c>
      <c r="B242" s="1" t="s">
        <v>35</v>
      </c>
      <c r="C242" s="1" t="s">
        <v>95</v>
      </c>
      <c r="D242" s="1" t="s">
        <v>72</v>
      </c>
      <c r="E242" s="1" t="s">
        <v>31</v>
      </c>
      <c r="F242" s="1" t="s">
        <v>91</v>
      </c>
      <c r="G242" s="1" t="s">
        <v>31</v>
      </c>
      <c r="H242" s="1" t="s">
        <v>72</v>
      </c>
      <c r="I242" s="1" t="s">
        <v>31</v>
      </c>
      <c r="J242" s="1" t="s">
        <v>97</v>
      </c>
      <c r="K242" s="8" t="s">
        <v>31</v>
      </c>
      <c r="L242" s="4" t="str">
        <f t="shared" si="3"/>
        <v>Közl-35B-OpenApi Lakossági-KötelezettSzla FCY-FCY Bankon kívül utalás-Konverziós-EgyediÁrf/NonSTP-KöltsVis Indító</v>
      </c>
    </row>
    <row r="243" spans="1:12" x14ac:dyDescent="0.3">
      <c r="A243" s="1" t="s">
        <v>69</v>
      </c>
      <c r="B243" s="1" t="s">
        <v>35</v>
      </c>
      <c r="C243" s="1" t="s">
        <v>95</v>
      </c>
      <c r="D243" s="1" t="s">
        <v>72</v>
      </c>
      <c r="E243" s="1" t="s">
        <v>31</v>
      </c>
      <c r="F243" s="1" t="s">
        <v>93</v>
      </c>
      <c r="G243" s="1" t="s">
        <v>31</v>
      </c>
      <c r="H243" s="1" t="s">
        <v>72</v>
      </c>
      <c r="I243" s="1" t="s">
        <v>31</v>
      </c>
      <c r="J243" s="1" t="s">
        <v>98</v>
      </c>
      <c r="K243" s="8" t="s">
        <v>31</v>
      </c>
      <c r="L243" s="4" t="str">
        <f t="shared" si="3"/>
        <v>Közl-35C-OpenApi Lakossági-KötelezettSzla FCY-FCY Bankon kívül utalás-Konverziós-EgyediÁrf/NonSTP-KöltsVis Kedvezm</v>
      </c>
    </row>
    <row r="244" spans="1:12" x14ac:dyDescent="0.3">
      <c r="A244" s="1" t="s">
        <v>69</v>
      </c>
      <c r="B244" s="1" t="s">
        <v>35</v>
      </c>
      <c r="C244" s="1" t="s">
        <v>95</v>
      </c>
      <c r="D244" s="1" t="s">
        <v>31</v>
      </c>
      <c r="E244" s="1" t="s">
        <v>31</v>
      </c>
      <c r="F244" s="1" t="s">
        <v>89</v>
      </c>
      <c r="G244" s="1" t="s">
        <v>31</v>
      </c>
      <c r="H244" s="1" t="s">
        <v>72</v>
      </c>
      <c r="I244" s="1" t="s">
        <v>31</v>
      </c>
      <c r="J244" s="1" t="s">
        <v>314</v>
      </c>
      <c r="K244" s="8" t="s">
        <v>31</v>
      </c>
      <c r="L244" s="4" t="str">
        <f t="shared" si="3"/>
        <v>Közl-401-OpenApi Lakossági-KötelezettSzla FCY-FCY Bankon kívül utalás-EgyediÁrf/NonSTP-KöltsVis Osztott</v>
      </c>
    </row>
    <row r="245" spans="1:12" x14ac:dyDescent="0.3">
      <c r="A245" s="1" t="s">
        <v>69</v>
      </c>
      <c r="B245" s="1" t="s">
        <v>35</v>
      </c>
      <c r="C245" s="1" t="s">
        <v>95</v>
      </c>
      <c r="D245" s="1" t="s">
        <v>31</v>
      </c>
      <c r="E245" s="1" t="s">
        <v>31</v>
      </c>
      <c r="F245" s="1" t="s">
        <v>91</v>
      </c>
      <c r="G245" s="1" t="s">
        <v>31</v>
      </c>
      <c r="H245" s="1" t="s">
        <v>72</v>
      </c>
      <c r="I245" s="1" t="s">
        <v>31</v>
      </c>
      <c r="J245" s="1" t="s">
        <v>315</v>
      </c>
      <c r="K245" s="8" t="s">
        <v>31</v>
      </c>
      <c r="L245" s="4" t="str">
        <f t="shared" si="3"/>
        <v>Közl-402-OpenApi Lakossági-KötelezettSzla FCY-FCY Bankon kívül utalás-EgyediÁrf/NonSTP-KöltsVis Indító</v>
      </c>
    </row>
    <row r="246" spans="1:12" x14ac:dyDescent="0.3">
      <c r="A246" s="1" t="s">
        <v>69</v>
      </c>
      <c r="B246" s="1" t="s">
        <v>35</v>
      </c>
      <c r="C246" s="1" t="s">
        <v>95</v>
      </c>
      <c r="D246" s="1" t="s">
        <v>31</v>
      </c>
      <c r="E246" s="1" t="s">
        <v>31</v>
      </c>
      <c r="F246" s="1" t="s">
        <v>93</v>
      </c>
      <c r="G246" s="1" t="s">
        <v>31</v>
      </c>
      <c r="H246" s="1" t="s">
        <v>72</v>
      </c>
      <c r="I246" s="1" t="s">
        <v>31</v>
      </c>
      <c r="J246" s="1" t="s">
        <v>316</v>
      </c>
      <c r="K246" s="8" t="s">
        <v>31</v>
      </c>
      <c r="L246" s="4" t="str">
        <f t="shared" si="3"/>
        <v>Közl-403-OpenApi Lakossági-KötelezettSzla FCY-FCY Bankon kívül utalás-EgyediÁrf/NonSTP-KöltsVis Kedvezm</v>
      </c>
    </row>
    <row r="247" spans="1:12" x14ac:dyDescent="0.3">
      <c r="A247" s="1" t="s">
        <v>69</v>
      </c>
      <c r="B247" s="1" t="s">
        <v>35</v>
      </c>
      <c r="C247" s="1" t="s">
        <v>173</v>
      </c>
      <c r="D247" s="1" t="s">
        <v>31</v>
      </c>
      <c r="E247" s="1" t="s">
        <v>31</v>
      </c>
      <c r="F247" s="1" t="s">
        <v>71</v>
      </c>
      <c r="G247" s="1" t="s">
        <v>31</v>
      </c>
      <c r="H247" s="1" t="s">
        <v>31</v>
      </c>
      <c r="I247" s="1" t="s">
        <v>31</v>
      </c>
      <c r="J247" s="1" t="s">
        <v>99</v>
      </c>
      <c r="K247" s="8" t="s">
        <v>31</v>
      </c>
      <c r="L247" s="4" t="str">
        <f t="shared" si="3"/>
        <v>Közl-04A-OpenApi Lakossági-KötelezettSzla FCY-FCY-EQ átutalás-KöltsVis Nincs</v>
      </c>
    </row>
    <row r="248" spans="1:12" x14ac:dyDescent="0.3">
      <c r="A248" s="1" t="s">
        <v>69</v>
      </c>
      <c r="B248" s="1" t="s">
        <v>35</v>
      </c>
      <c r="C248" s="1" t="s">
        <v>76</v>
      </c>
      <c r="D248" s="1" t="s">
        <v>31</v>
      </c>
      <c r="E248" s="1" t="s">
        <v>31</v>
      </c>
      <c r="F248" s="1" t="s">
        <v>71</v>
      </c>
      <c r="G248" s="1" t="s">
        <v>31</v>
      </c>
      <c r="H248" s="1" t="s">
        <v>31</v>
      </c>
      <c r="I248" s="1" t="s">
        <v>31</v>
      </c>
      <c r="J248" s="1" t="s">
        <v>104</v>
      </c>
      <c r="K248" s="8" t="s">
        <v>31</v>
      </c>
      <c r="L248" s="4" t="str">
        <f t="shared" si="3"/>
        <v>Közl-049-OpenApi Lakossági-KötelezettSzla FCY-FCY-EQ átvezetés-KöltsVis Nincs</v>
      </c>
    </row>
    <row r="249" spans="1:12" x14ac:dyDescent="0.3">
      <c r="A249" s="1" t="s">
        <v>33</v>
      </c>
      <c r="B249" s="1" t="s">
        <v>35</v>
      </c>
      <c r="C249" s="1" t="s">
        <v>79</v>
      </c>
      <c r="D249" s="1" t="s">
        <v>72</v>
      </c>
      <c r="E249" s="1" t="s">
        <v>72</v>
      </c>
      <c r="F249" s="1" t="s">
        <v>71</v>
      </c>
      <c r="G249" s="1" t="s">
        <v>31</v>
      </c>
      <c r="H249" s="1" t="s">
        <v>31</v>
      </c>
      <c r="I249" s="1" t="s">
        <v>31</v>
      </c>
      <c r="J249" s="1" t="s">
        <v>105</v>
      </c>
      <c r="K249" s="8" t="s">
        <v>31</v>
      </c>
      <c r="L249" s="4" t="str">
        <f t="shared" si="3"/>
        <v>Közl-066-Forint konverziós-OpenApi Lakossági-KötelezettSzla FCY-HUF-EQ átutalás-Konverziós-Sürgős/AzonKonv-KöltsVis Nincs</v>
      </c>
    </row>
    <row r="250" spans="1:12" x14ac:dyDescent="0.3">
      <c r="A250" s="1" t="s">
        <v>33</v>
      </c>
      <c r="B250" s="1" t="s">
        <v>35</v>
      </c>
      <c r="C250" s="1" t="s">
        <v>79</v>
      </c>
      <c r="D250" s="1" t="s">
        <v>72</v>
      </c>
      <c r="E250" s="1" t="s">
        <v>31</v>
      </c>
      <c r="F250" s="1" t="s">
        <v>71</v>
      </c>
      <c r="G250" s="1" t="s">
        <v>31</v>
      </c>
      <c r="H250" s="1" t="s">
        <v>31</v>
      </c>
      <c r="I250" s="1" t="s">
        <v>31</v>
      </c>
      <c r="J250" s="1" t="s">
        <v>105</v>
      </c>
      <c r="K250" s="8" t="s">
        <v>31</v>
      </c>
      <c r="L250" s="4" t="str">
        <f t="shared" si="3"/>
        <v>Közl-066-Forint konverziós-OpenApi Lakossági-KötelezettSzla FCY-HUF-EQ átutalás-Konverziós-KöltsVis Nincs</v>
      </c>
    </row>
    <row r="251" spans="1:12" x14ac:dyDescent="0.3">
      <c r="A251" s="1" t="s">
        <v>33</v>
      </c>
      <c r="B251" s="1" t="s">
        <v>35</v>
      </c>
      <c r="C251" s="1" t="s">
        <v>33</v>
      </c>
      <c r="D251" s="1" t="s">
        <v>72</v>
      </c>
      <c r="E251" s="1" t="s">
        <v>72</v>
      </c>
      <c r="F251" s="1" t="s">
        <v>71</v>
      </c>
      <c r="G251" s="1" t="s">
        <v>31</v>
      </c>
      <c r="H251" s="1" t="s">
        <v>31</v>
      </c>
      <c r="I251" s="1" t="s">
        <v>31</v>
      </c>
      <c r="J251" s="1" t="s">
        <v>100</v>
      </c>
      <c r="K251" s="8" t="s">
        <v>31</v>
      </c>
      <c r="L251" s="4" t="str">
        <f t="shared" si="3"/>
        <v>Közl-07H-Forint konverziós-OpenApi Lakossági-KötelezettSzla FCY-HUF-EQ átvezetés-Konverziós-Sürgős/AzonKonv-KöltsVis Nincs</v>
      </c>
    </row>
    <row r="252" spans="1:12" x14ac:dyDescent="0.3">
      <c r="A252" s="1" t="s">
        <v>33</v>
      </c>
      <c r="B252" s="1" t="s">
        <v>35</v>
      </c>
      <c r="C252" s="1" t="s">
        <v>33</v>
      </c>
      <c r="D252" s="1" t="s">
        <v>72</v>
      </c>
      <c r="E252" s="1" t="s">
        <v>31</v>
      </c>
      <c r="F252" s="1" t="s">
        <v>71</v>
      </c>
      <c r="G252" s="1" t="s">
        <v>31</v>
      </c>
      <c r="H252" s="1" t="s">
        <v>31</v>
      </c>
      <c r="I252" s="1" t="s">
        <v>31</v>
      </c>
      <c r="J252" s="1" t="s">
        <v>100</v>
      </c>
      <c r="K252" s="8" t="s">
        <v>31</v>
      </c>
      <c r="L252" s="4" t="str">
        <f t="shared" si="3"/>
        <v>Közl-07H-Forint konverziós-OpenApi Lakossági-KötelezettSzla FCY-HUF-EQ átvezetés-Konverziós-KöltsVis Nincs</v>
      </c>
    </row>
    <row r="253" spans="1:12" x14ac:dyDescent="0.3">
      <c r="A253" s="1" t="s">
        <v>69</v>
      </c>
      <c r="B253" s="1" t="s">
        <v>35</v>
      </c>
      <c r="C253" s="1" t="s">
        <v>34</v>
      </c>
      <c r="D253" s="1" t="s">
        <v>72</v>
      </c>
      <c r="E253" s="1" t="s">
        <v>31</v>
      </c>
      <c r="F253" s="1" t="s">
        <v>71</v>
      </c>
      <c r="G253" s="1" t="s">
        <v>31</v>
      </c>
      <c r="H253" s="1" t="s">
        <v>31</v>
      </c>
      <c r="I253" s="1" t="s">
        <v>31</v>
      </c>
      <c r="J253" s="1" t="s">
        <v>317</v>
      </c>
      <c r="K253" s="8" t="s">
        <v>31</v>
      </c>
      <c r="L253" s="4" t="str">
        <f t="shared" si="3"/>
        <v>Közl-132-OpenApi Lakossági-KötelezettSzla HUF-FCY-Bankon belüli átutalás-Konverziós-KöltsVis Nincs</v>
      </c>
    </row>
    <row r="254" spans="1:12" x14ac:dyDescent="0.3">
      <c r="A254" s="1" t="s">
        <v>69</v>
      </c>
      <c r="B254" s="1" t="s">
        <v>35</v>
      </c>
      <c r="C254" s="1" t="s">
        <v>81</v>
      </c>
      <c r="D254" s="1" t="s">
        <v>72</v>
      </c>
      <c r="E254" s="1" t="s">
        <v>72</v>
      </c>
      <c r="F254" s="1" t="s">
        <v>71</v>
      </c>
      <c r="G254" s="1" t="s">
        <v>31</v>
      </c>
      <c r="H254" s="1" t="s">
        <v>31</v>
      </c>
      <c r="I254" s="1" t="s">
        <v>31</v>
      </c>
      <c r="J254" s="1" t="s">
        <v>101</v>
      </c>
      <c r="K254" s="8" t="s">
        <v>31</v>
      </c>
      <c r="L254" s="4" t="str">
        <f t="shared" si="3"/>
        <v>Közl-14C-OpenApi Lakossági-KötelezettSzla HUF-FCY-EQ átvezetés-Konverziós-Sürgős/AzonKonv-KöltsVis Nincs</v>
      </c>
    </row>
    <row r="255" spans="1:12" x14ac:dyDescent="0.3">
      <c r="A255" s="1" t="s">
        <v>69</v>
      </c>
      <c r="B255" s="1" t="s">
        <v>35</v>
      </c>
      <c r="C255" s="1" t="s">
        <v>81</v>
      </c>
      <c r="D255" s="1" t="s">
        <v>72</v>
      </c>
      <c r="E255" s="1" t="s">
        <v>31</v>
      </c>
      <c r="F255" s="1" t="s">
        <v>71</v>
      </c>
      <c r="G255" s="1" t="s">
        <v>31</v>
      </c>
      <c r="H255" s="1" t="s">
        <v>31</v>
      </c>
      <c r="I255" s="1" t="s">
        <v>31</v>
      </c>
      <c r="J255" s="1" t="s">
        <v>101</v>
      </c>
      <c r="K255" s="8" t="s">
        <v>31</v>
      </c>
      <c r="L255" s="4" t="str">
        <f t="shared" si="3"/>
        <v>Közl-14C-OpenApi Lakossági-KötelezettSzla HUF-FCY-EQ átvezetés-Konverziós-KöltsVis Nincs</v>
      </c>
    </row>
    <row r="256" spans="1:12" x14ac:dyDescent="0.3">
      <c r="A256" s="1" t="s">
        <v>69</v>
      </c>
      <c r="B256" s="1" t="s">
        <v>35</v>
      </c>
      <c r="C256" s="1" t="s">
        <v>29</v>
      </c>
      <c r="D256" s="1" t="s">
        <v>72</v>
      </c>
      <c r="E256" s="1" t="s">
        <v>72</v>
      </c>
      <c r="F256" s="1" t="s">
        <v>71</v>
      </c>
      <c r="G256" s="1" t="s">
        <v>31</v>
      </c>
      <c r="H256" s="1" t="s">
        <v>31</v>
      </c>
      <c r="I256" s="1" t="s">
        <v>31</v>
      </c>
      <c r="J256" s="1" t="s">
        <v>102</v>
      </c>
      <c r="K256" s="8" t="s">
        <v>31</v>
      </c>
      <c r="L256" s="4" t="str">
        <f t="shared" si="3"/>
        <v>Közl-14D-OpenApi Lakossági-KötelezettSzla HUF-FCY-EQ átutalás-Konverziós-Sürgős/AzonKonv-KöltsVis Nincs</v>
      </c>
    </row>
    <row r="257" spans="1:12" x14ac:dyDescent="0.3">
      <c r="A257" s="1" t="s">
        <v>69</v>
      </c>
      <c r="B257" s="1" t="s">
        <v>35</v>
      </c>
      <c r="C257" s="1" t="s">
        <v>29</v>
      </c>
      <c r="D257" s="1" t="s">
        <v>72</v>
      </c>
      <c r="E257" s="1" t="s">
        <v>31</v>
      </c>
      <c r="F257" s="1" t="s">
        <v>71</v>
      </c>
      <c r="G257" s="1" t="s">
        <v>31</v>
      </c>
      <c r="H257" s="1" t="s">
        <v>31</v>
      </c>
      <c r="I257" s="1" t="s">
        <v>31</v>
      </c>
      <c r="J257" s="1" t="s">
        <v>102</v>
      </c>
      <c r="K257" s="8" t="s">
        <v>31</v>
      </c>
      <c r="L257" s="4" t="str">
        <f t="shared" si="3"/>
        <v>Közl-14D-OpenApi Lakossági-KötelezettSzla HUF-FCY-EQ átutalás-Konverziós-KöltsVis Nincs</v>
      </c>
    </row>
    <row r="258" spans="1:12" x14ac:dyDescent="0.3">
      <c r="A258" s="1" t="s">
        <v>69</v>
      </c>
      <c r="B258" s="1" t="s">
        <v>35</v>
      </c>
      <c r="C258" s="1" t="s">
        <v>76</v>
      </c>
      <c r="D258" s="1" t="s">
        <v>72</v>
      </c>
      <c r="E258" s="1" t="s">
        <v>72</v>
      </c>
      <c r="F258" s="1" t="s">
        <v>71</v>
      </c>
      <c r="G258" s="1" t="s">
        <v>31</v>
      </c>
      <c r="H258" s="1" t="s">
        <v>31</v>
      </c>
      <c r="I258" s="1" t="s">
        <v>31</v>
      </c>
      <c r="J258" s="1" t="s">
        <v>106</v>
      </c>
      <c r="K258" s="8" t="s">
        <v>31</v>
      </c>
      <c r="L258" s="4" t="str">
        <f t="shared" si="3"/>
        <v>Közl-14I-OpenApi Lakossági-KötelezettSzla FCY-FCY-EQ átvezetés-Konverziós-Sürgős/AzonKonv-KöltsVis Nincs</v>
      </c>
    </row>
    <row r="259" spans="1:12" x14ac:dyDescent="0.3">
      <c r="A259" s="1" t="s">
        <v>69</v>
      </c>
      <c r="B259" s="1" t="s">
        <v>35</v>
      </c>
      <c r="C259" s="1" t="s">
        <v>76</v>
      </c>
      <c r="D259" s="1" t="s">
        <v>72</v>
      </c>
      <c r="E259" s="1" t="s">
        <v>31</v>
      </c>
      <c r="F259" s="1" t="s">
        <v>71</v>
      </c>
      <c r="G259" s="1" t="s">
        <v>31</v>
      </c>
      <c r="H259" s="1" t="s">
        <v>31</v>
      </c>
      <c r="I259" s="1" t="s">
        <v>31</v>
      </c>
      <c r="J259" s="1" t="s">
        <v>106</v>
      </c>
      <c r="K259" s="8" t="s">
        <v>31</v>
      </c>
      <c r="L259" s="4" t="str">
        <f t="shared" ref="L259:L322" si="4">CONCATENATE("Közl-",J259,IF(C259="Q","-Devizakártya",""),IF(AND(C259&lt;&gt;"Q",A259="G"),"-Forint konverziós",""),IF(AND(C259&lt;&gt;"Q",B259="B"),"-Ebank lakossági",""),IF(AND(C259&lt;&gt;"Q",B259="E"),"-Elektra/Ebank KKV",""),IF(AND(C259&lt;&gt;"Q",B259="3"),"-OpenApi Vállalati",""),IF(AND(C259&lt;&gt;"Q",B259="Z"),"-OpenApi Lakossági",""),IF(AND(C259&lt;&gt;"Q",B259="Q"),"-Elektra/Ebank Zeus célszámla",""),IF(AND(C259&lt;&gt;"Q",B259="7"),"-Ebank EBNL referencia",""),IF(C259="A","-KötelezettSzla HUF-FCY-EQ átvezetés",""),IF(C259="C","-KötelezettSzla FCY-FCY-EQ átvezetés",""),IF(C259="E","-KötelezettSzla HUF-FCY-EQ átutalás",""),IF(C259="F","-KötelezettSzla FCY-FCY-EQ átutalás",""),IF(C259="D","-KötelezettSzla FCY-HUF-EQ átutalás",""),IF(C259="G","-KötelezettSzla FCY-HUF-EQ átvezetés",""),IF(C259="B","-KötelezettSzla HUF-FCY-Bankon belüli átutalás",""),IF(C259="J","-KötelezettSzla FCY-FCY Bankon belüli átvezetés",""),IF(C259="I","-KötelezettSzla FCY-FCY-Bankon belüli átutalás",""),IF(C259="O","-KötelezettSzla FCY-HUF-Bankon belüli átvezetés",""),IF(C259="H","-KötelezettSzla FCY-HUF-Bankon belüli átutalás",""),IF(C259="K","-KötelezettSzla HUF-FCY-Bankon kívül utalás",""),IF(C259="L","-KötelezettSzla FCY-FCY Bankon kívül utalás",""),IF(AND(C259&lt;&gt;"Q",I259="Y"),"-InterCompany",""),IF(AND(C259&lt;&gt;"Q",D259="I"),"-Konverziós",""),IF(AND(C259&lt;&gt;"Q",E259="I"),"-Sürgős/AzonKonv",""),IF(AND(C259&lt;&gt;"Q",H259="I"),"-EgyediÁrf/NonSTP",""),IF(AND(C259&lt;&gt;"Q",F259="XXX"),"-KöltsVis Nincs",""),IF(AND(C259&lt;&gt;"Q",F259="SHA"),"-KöltsVis Osztott",""),IF(AND(C259&lt;&gt;"Q",F259="OUR"),"-KöltsVis Indító",""),IF(AND(C259&lt;&gt;"Q",F259="BEN"),"-KöltsVis Kedvezm",""))</f>
        <v>Közl-14I-OpenApi Lakossági-KötelezettSzla FCY-FCY-EQ átvezetés-Konverziós-KöltsVis Nincs</v>
      </c>
    </row>
    <row r="260" spans="1:12" x14ac:dyDescent="0.3">
      <c r="A260" s="1" t="s">
        <v>69</v>
      </c>
      <c r="B260" s="1" t="s">
        <v>35</v>
      </c>
      <c r="C260" s="1" t="s">
        <v>173</v>
      </c>
      <c r="D260" s="1" t="s">
        <v>72</v>
      </c>
      <c r="E260" s="1" t="s">
        <v>72</v>
      </c>
      <c r="F260" s="1" t="s">
        <v>71</v>
      </c>
      <c r="G260" s="1" t="s">
        <v>31</v>
      </c>
      <c r="H260" s="1" t="s">
        <v>31</v>
      </c>
      <c r="I260" s="1" t="s">
        <v>31</v>
      </c>
      <c r="J260" s="1" t="s">
        <v>107</v>
      </c>
      <c r="K260" s="8" t="s">
        <v>31</v>
      </c>
      <c r="L260" s="4" t="str">
        <f t="shared" si="4"/>
        <v>Közl-14J-OpenApi Lakossági-KötelezettSzla FCY-FCY-EQ átutalás-Konverziós-Sürgős/AzonKonv-KöltsVis Nincs</v>
      </c>
    </row>
    <row r="261" spans="1:12" x14ac:dyDescent="0.3">
      <c r="A261" s="1" t="s">
        <v>69</v>
      </c>
      <c r="B261" s="1" t="s">
        <v>35</v>
      </c>
      <c r="C261" s="1" t="s">
        <v>173</v>
      </c>
      <c r="D261" s="1" t="s">
        <v>72</v>
      </c>
      <c r="E261" s="1" t="s">
        <v>31</v>
      </c>
      <c r="F261" s="1" t="s">
        <v>71</v>
      </c>
      <c r="G261" s="1" t="s">
        <v>31</v>
      </c>
      <c r="H261" s="1" t="s">
        <v>31</v>
      </c>
      <c r="I261" s="1" t="s">
        <v>31</v>
      </c>
      <c r="J261" s="1" t="s">
        <v>107</v>
      </c>
      <c r="K261" s="8" t="s">
        <v>31</v>
      </c>
      <c r="L261" s="4" t="str">
        <f t="shared" si="4"/>
        <v>Közl-14J-OpenApi Lakossági-KötelezettSzla FCY-FCY-EQ átutalás-Konverziós-KöltsVis Nincs</v>
      </c>
    </row>
    <row r="262" spans="1:12" x14ac:dyDescent="0.3">
      <c r="A262" s="1" t="s">
        <v>69</v>
      </c>
      <c r="B262" s="1" t="s">
        <v>35</v>
      </c>
      <c r="C262" s="1" t="s">
        <v>72</v>
      </c>
      <c r="D262" s="1" t="s">
        <v>72</v>
      </c>
      <c r="E262" s="1" t="s">
        <v>31</v>
      </c>
      <c r="F262" s="1" t="s">
        <v>71</v>
      </c>
      <c r="G262" s="1" t="s">
        <v>31</v>
      </c>
      <c r="H262" s="1" t="s">
        <v>31</v>
      </c>
      <c r="I262" s="1" t="s">
        <v>31</v>
      </c>
      <c r="J262" s="1" t="s">
        <v>318</v>
      </c>
      <c r="K262" s="8" t="s">
        <v>31</v>
      </c>
      <c r="L262" s="4" t="str">
        <f t="shared" si="4"/>
        <v>Közl-158-OpenApi Lakossági-KötelezettSzla FCY-FCY-Bankon belüli átutalás-Konverziós-KöltsVis Nincs</v>
      </c>
    </row>
    <row r="263" spans="1:12" x14ac:dyDescent="0.3">
      <c r="A263" s="1" t="s">
        <v>69</v>
      </c>
      <c r="B263" s="1" t="s">
        <v>35</v>
      </c>
      <c r="C263" s="1" t="s">
        <v>72</v>
      </c>
      <c r="D263" s="1" t="s">
        <v>31</v>
      </c>
      <c r="E263" s="1" t="s">
        <v>31</v>
      </c>
      <c r="F263" s="1" t="s">
        <v>71</v>
      </c>
      <c r="G263" s="1" t="s">
        <v>31</v>
      </c>
      <c r="H263" s="1" t="s">
        <v>31</v>
      </c>
      <c r="I263" s="1" t="s">
        <v>31</v>
      </c>
      <c r="J263" s="1" t="s">
        <v>319</v>
      </c>
      <c r="K263" s="8" t="s">
        <v>31</v>
      </c>
      <c r="L263" s="4" t="str">
        <f t="shared" si="4"/>
        <v>Közl-174-OpenApi Lakossági-KötelezettSzla FCY-FCY-Bankon belüli átutalás-KöltsVis Nincs</v>
      </c>
    </row>
    <row r="264" spans="1:12" x14ac:dyDescent="0.3">
      <c r="A264" s="1" t="s">
        <v>33</v>
      </c>
      <c r="B264" s="1" t="s">
        <v>35</v>
      </c>
      <c r="C264" s="1" t="s">
        <v>86</v>
      </c>
      <c r="D264" s="1" t="s">
        <v>72</v>
      </c>
      <c r="E264" s="1" t="s">
        <v>72</v>
      </c>
      <c r="F264" s="1" t="s">
        <v>71</v>
      </c>
      <c r="G264" s="1" t="s">
        <v>31</v>
      </c>
      <c r="H264" s="1" t="s">
        <v>31</v>
      </c>
      <c r="I264" s="1" t="s">
        <v>31</v>
      </c>
      <c r="J264" s="1" t="s">
        <v>194</v>
      </c>
      <c r="K264" s="8" t="s">
        <v>31</v>
      </c>
      <c r="L264" s="4" t="str">
        <f t="shared" si="4"/>
        <v>Közl-21P -Forint konverziós-OpenApi Lakossági-KötelezettSzla FCY-HUF-Bankon belüli átvezetés-Konverziós-Sürgős/AzonKonv-KöltsVis Nincs</v>
      </c>
    </row>
    <row r="265" spans="1:12" x14ac:dyDescent="0.3">
      <c r="A265" s="1" t="s">
        <v>33</v>
      </c>
      <c r="B265" s="1" t="s">
        <v>35</v>
      </c>
      <c r="C265" s="1" t="s">
        <v>86</v>
      </c>
      <c r="D265" s="1" t="s">
        <v>72</v>
      </c>
      <c r="E265" s="1" t="s">
        <v>31</v>
      </c>
      <c r="F265" s="1" t="s">
        <v>71</v>
      </c>
      <c r="G265" s="1" t="s">
        <v>31</v>
      </c>
      <c r="H265" s="1" t="s">
        <v>31</v>
      </c>
      <c r="I265" s="1" t="s">
        <v>31</v>
      </c>
      <c r="J265" s="1" t="s">
        <v>194</v>
      </c>
      <c r="K265" s="8" t="s">
        <v>31</v>
      </c>
      <c r="L265" s="4" t="str">
        <f t="shared" si="4"/>
        <v>Közl-21P -Forint konverziós-OpenApi Lakossági-KötelezettSzla FCY-HUF-Bankon belüli átvezetés-Konverziós-KöltsVis Nincs</v>
      </c>
    </row>
    <row r="266" spans="1:12" x14ac:dyDescent="0.3">
      <c r="A266" s="1" t="s">
        <v>33</v>
      </c>
      <c r="B266" s="1" t="s">
        <v>35</v>
      </c>
      <c r="C266" s="1" t="s">
        <v>88</v>
      </c>
      <c r="D266" s="1" t="s">
        <v>72</v>
      </c>
      <c r="E266" s="1" t="s">
        <v>72</v>
      </c>
      <c r="F266" s="1" t="s">
        <v>71</v>
      </c>
      <c r="G266" s="1" t="s">
        <v>31</v>
      </c>
      <c r="H266" s="1" t="s">
        <v>31</v>
      </c>
      <c r="I266" s="1" t="s">
        <v>31</v>
      </c>
      <c r="J266" s="1" t="s">
        <v>195</v>
      </c>
      <c r="K266" s="8" t="s">
        <v>31</v>
      </c>
      <c r="L266" s="4" t="str">
        <f t="shared" si="4"/>
        <v>Közl-216 -Forint konverziós-OpenApi Lakossági-KötelezettSzla FCY-HUF-Bankon belüli átutalás-Konverziós-Sürgős/AzonKonv-KöltsVis Nincs</v>
      </c>
    </row>
    <row r="267" spans="1:12" x14ac:dyDescent="0.3">
      <c r="A267" s="1" t="s">
        <v>33</v>
      </c>
      <c r="B267" s="1" t="s">
        <v>35</v>
      </c>
      <c r="C267" s="1" t="s">
        <v>88</v>
      </c>
      <c r="D267" s="1" t="s">
        <v>72</v>
      </c>
      <c r="E267" s="1" t="s">
        <v>31</v>
      </c>
      <c r="F267" s="1" t="s">
        <v>71</v>
      </c>
      <c r="G267" s="1" t="s">
        <v>31</v>
      </c>
      <c r="H267" s="1" t="s">
        <v>31</v>
      </c>
      <c r="I267" s="1" t="s">
        <v>31</v>
      </c>
      <c r="J267" s="1" t="s">
        <v>195</v>
      </c>
      <c r="K267" s="8" t="s">
        <v>31</v>
      </c>
      <c r="L267" s="4" t="str">
        <f t="shared" si="4"/>
        <v>Közl-216 -Forint konverziós-OpenApi Lakossági-KötelezettSzla FCY-HUF-Bankon belüli átutalás-Konverziós-KöltsVis Nincs</v>
      </c>
    </row>
    <row r="268" spans="1:12" x14ac:dyDescent="0.3">
      <c r="A268" s="1" t="s">
        <v>69</v>
      </c>
      <c r="B268" s="1" t="s">
        <v>35</v>
      </c>
      <c r="C268" s="1" t="s">
        <v>30</v>
      </c>
      <c r="D268" s="1" t="s">
        <v>72</v>
      </c>
      <c r="E268" s="1" t="s">
        <v>31</v>
      </c>
      <c r="F268" s="1" t="s">
        <v>89</v>
      </c>
      <c r="G268" s="1" t="s">
        <v>31</v>
      </c>
      <c r="H268" s="1" t="s">
        <v>31</v>
      </c>
      <c r="I268" s="1" t="s">
        <v>31</v>
      </c>
      <c r="J268" s="1" t="s">
        <v>196</v>
      </c>
      <c r="K268" s="8" t="s">
        <v>31</v>
      </c>
      <c r="L268" s="4" t="str">
        <f t="shared" si="4"/>
        <v>Közl-347 -OpenApi Lakossági-KötelezettSzla HUF-FCY-Bankon kívül utalás-Konverziós-KöltsVis Osztott</v>
      </c>
    </row>
    <row r="269" spans="1:12" x14ac:dyDescent="0.3">
      <c r="A269" s="1" t="s">
        <v>69</v>
      </c>
      <c r="B269" s="1" t="s">
        <v>35</v>
      </c>
      <c r="C269" s="1" t="s">
        <v>30</v>
      </c>
      <c r="D269" s="1" t="s">
        <v>72</v>
      </c>
      <c r="E269" s="1" t="s">
        <v>31</v>
      </c>
      <c r="F269" s="1" t="s">
        <v>91</v>
      </c>
      <c r="G269" s="1" t="s">
        <v>31</v>
      </c>
      <c r="H269" s="1" t="s">
        <v>31</v>
      </c>
      <c r="I269" s="1" t="s">
        <v>31</v>
      </c>
      <c r="J269" s="1" t="s">
        <v>197</v>
      </c>
      <c r="K269" s="8" t="s">
        <v>31</v>
      </c>
      <c r="L269" s="4" t="str">
        <f t="shared" si="4"/>
        <v>Közl-348 -OpenApi Lakossági-KötelezettSzla HUF-FCY-Bankon kívül utalás-Konverziós-KöltsVis Indító</v>
      </c>
    </row>
    <row r="270" spans="1:12" x14ac:dyDescent="0.3">
      <c r="A270" s="1" t="s">
        <v>69</v>
      </c>
      <c r="B270" s="1" t="s">
        <v>35</v>
      </c>
      <c r="C270" s="1" t="s">
        <v>30</v>
      </c>
      <c r="D270" s="1" t="s">
        <v>72</v>
      </c>
      <c r="E270" s="1" t="s">
        <v>31</v>
      </c>
      <c r="F270" s="1" t="s">
        <v>93</v>
      </c>
      <c r="G270" s="1" t="s">
        <v>31</v>
      </c>
      <c r="H270" s="1" t="s">
        <v>31</v>
      </c>
      <c r="I270" s="1" t="s">
        <v>31</v>
      </c>
      <c r="J270" s="1" t="s">
        <v>198</v>
      </c>
      <c r="K270" s="8" t="s">
        <v>31</v>
      </c>
      <c r="L270" s="4" t="str">
        <f t="shared" si="4"/>
        <v>Közl-349 -OpenApi Lakossági-KötelezettSzla HUF-FCY-Bankon kívül utalás-Konverziós-KöltsVis Kedvezm</v>
      </c>
    </row>
    <row r="271" spans="1:12" x14ac:dyDescent="0.3">
      <c r="A271" s="1" t="s">
        <v>69</v>
      </c>
      <c r="B271" s="1" t="s">
        <v>35</v>
      </c>
      <c r="C271" s="1" t="s">
        <v>95</v>
      </c>
      <c r="D271" s="1" t="s">
        <v>72</v>
      </c>
      <c r="E271" s="1" t="s">
        <v>31</v>
      </c>
      <c r="F271" s="1" t="s">
        <v>89</v>
      </c>
      <c r="G271" s="1" t="s">
        <v>31</v>
      </c>
      <c r="H271" s="1" t="s">
        <v>31</v>
      </c>
      <c r="I271" s="1" t="s">
        <v>31</v>
      </c>
      <c r="J271" s="1" t="s">
        <v>199</v>
      </c>
      <c r="K271" s="8" t="s">
        <v>31</v>
      </c>
      <c r="L271" s="4" t="str">
        <f t="shared" si="4"/>
        <v>Közl-377 -OpenApi Lakossági-KötelezettSzla FCY-FCY Bankon kívül utalás-Konverziós-KöltsVis Osztott</v>
      </c>
    </row>
    <row r="272" spans="1:12" x14ac:dyDescent="0.3">
      <c r="A272" s="1" t="s">
        <v>69</v>
      </c>
      <c r="B272" s="1" t="s">
        <v>35</v>
      </c>
      <c r="C272" s="1" t="s">
        <v>95</v>
      </c>
      <c r="D272" s="1" t="s">
        <v>72</v>
      </c>
      <c r="E272" s="1" t="s">
        <v>31</v>
      </c>
      <c r="F272" s="1" t="s">
        <v>91</v>
      </c>
      <c r="G272" s="1" t="s">
        <v>31</v>
      </c>
      <c r="H272" s="1" t="s">
        <v>31</v>
      </c>
      <c r="I272" s="1" t="s">
        <v>31</v>
      </c>
      <c r="J272" s="1" t="s">
        <v>200</v>
      </c>
      <c r="K272" s="8" t="s">
        <v>31</v>
      </c>
      <c r="L272" s="4" t="str">
        <f t="shared" si="4"/>
        <v>Közl-378 -OpenApi Lakossági-KötelezettSzla FCY-FCY Bankon kívül utalás-Konverziós-KöltsVis Indító</v>
      </c>
    </row>
    <row r="273" spans="1:12" x14ac:dyDescent="0.3">
      <c r="A273" s="1" t="s">
        <v>69</v>
      </c>
      <c r="B273" s="1" t="s">
        <v>35</v>
      </c>
      <c r="C273" s="1" t="s">
        <v>95</v>
      </c>
      <c r="D273" s="1" t="s">
        <v>72</v>
      </c>
      <c r="E273" s="1" t="s">
        <v>31</v>
      </c>
      <c r="F273" s="1" t="s">
        <v>93</v>
      </c>
      <c r="G273" s="1" t="s">
        <v>31</v>
      </c>
      <c r="H273" s="1" t="s">
        <v>31</v>
      </c>
      <c r="I273" s="1" t="s">
        <v>31</v>
      </c>
      <c r="J273" s="1" t="s">
        <v>201</v>
      </c>
      <c r="K273" s="8" t="s">
        <v>31</v>
      </c>
      <c r="L273" s="4" t="str">
        <f t="shared" si="4"/>
        <v>Közl-379 -OpenApi Lakossági-KötelezettSzla FCY-FCY Bankon kívül utalás-Konverziós-KöltsVis Kedvezm</v>
      </c>
    </row>
    <row r="274" spans="1:12" x14ac:dyDescent="0.3">
      <c r="A274" s="1" t="s">
        <v>69</v>
      </c>
      <c r="B274" s="1" t="s">
        <v>35</v>
      </c>
      <c r="C274" s="1" t="s">
        <v>95</v>
      </c>
      <c r="D274" s="1" t="s">
        <v>31</v>
      </c>
      <c r="E274" s="1" t="s">
        <v>31</v>
      </c>
      <c r="F274" s="1" t="s">
        <v>89</v>
      </c>
      <c r="G274" s="1" t="s">
        <v>31</v>
      </c>
      <c r="H274" s="1" t="s">
        <v>31</v>
      </c>
      <c r="I274" s="1" t="s">
        <v>31</v>
      </c>
      <c r="J274" s="1" t="s">
        <v>202</v>
      </c>
      <c r="K274" s="8" t="s">
        <v>31</v>
      </c>
      <c r="L274" s="4" t="str">
        <f t="shared" si="4"/>
        <v>Közl-398 -OpenApi Lakossági-KötelezettSzla FCY-FCY Bankon kívül utalás-KöltsVis Osztott</v>
      </c>
    </row>
    <row r="275" spans="1:12" x14ac:dyDescent="0.3">
      <c r="A275" s="1" t="s">
        <v>69</v>
      </c>
      <c r="B275" s="1" t="s">
        <v>35</v>
      </c>
      <c r="C275" s="1" t="s">
        <v>95</v>
      </c>
      <c r="D275" s="1" t="s">
        <v>31</v>
      </c>
      <c r="E275" s="1" t="s">
        <v>31</v>
      </c>
      <c r="F275" s="1" t="s">
        <v>91</v>
      </c>
      <c r="G275" s="1" t="s">
        <v>31</v>
      </c>
      <c r="H275" s="1" t="s">
        <v>31</v>
      </c>
      <c r="I275" s="1" t="s">
        <v>31</v>
      </c>
      <c r="J275" s="1" t="s">
        <v>203</v>
      </c>
      <c r="K275" s="8" t="s">
        <v>31</v>
      </c>
      <c r="L275" s="4" t="str">
        <f t="shared" si="4"/>
        <v>Közl-399 -OpenApi Lakossági-KötelezettSzla FCY-FCY Bankon kívül utalás-KöltsVis Indító</v>
      </c>
    </row>
    <row r="276" spans="1:12" x14ac:dyDescent="0.3">
      <c r="A276" s="1" t="s">
        <v>69</v>
      </c>
      <c r="B276" s="1" t="s">
        <v>35</v>
      </c>
      <c r="C276" s="1" t="s">
        <v>95</v>
      </c>
      <c r="D276" s="1" t="s">
        <v>31</v>
      </c>
      <c r="E276" s="1" t="s">
        <v>31</v>
      </c>
      <c r="F276" s="1" t="s">
        <v>93</v>
      </c>
      <c r="G276" s="1" t="s">
        <v>31</v>
      </c>
      <c r="H276" s="1" t="s">
        <v>31</v>
      </c>
      <c r="I276" s="1" t="s">
        <v>31</v>
      </c>
      <c r="J276" s="1" t="s">
        <v>204</v>
      </c>
      <c r="K276" s="8" t="s">
        <v>31</v>
      </c>
      <c r="L276" s="4" t="str">
        <f t="shared" si="4"/>
        <v>Közl-400 -OpenApi Lakossági-KötelezettSzla FCY-FCY Bankon kívül utalás-KöltsVis Kedvezm</v>
      </c>
    </row>
    <row r="277" spans="1:12" x14ac:dyDescent="0.3">
      <c r="A277" s="1" t="s">
        <v>69</v>
      </c>
      <c r="B277" s="1" t="s">
        <v>320</v>
      </c>
      <c r="C277" s="1" t="s">
        <v>81</v>
      </c>
      <c r="D277" s="1" t="s">
        <v>72</v>
      </c>
      <c r="E277" s="1" t="s">
        <v>72</v>
      </c>
      <c r="F277" s="1" t="s">
        <v>71</v>
      </c>
      <c r="G277" s="1" t="s">
        <v>31</v>
      </c>
      <c r="H277" s="1" t="s">
        <v>72</v>
      </c>
      <c r="I277" s="1" t="s">
        <v>31</v>
      </c>
      <c r="J277" s="1" t="s">
        <v>321</v>
      </c>
      <c r="K277" s="8" t="s">
        <v>31</v>
      </c>
      <c r="L277" s="4" t="str">
        <f t="shared" si="4"/>
        <v>Közl-01L -OpenApi Vállalati-KötelezettSzla HUF-FCY-EQ átvezetés-Konverziós-Sürgős/AzonKonv-EgyediÁrf/NonSTP-KöltsVis Nincs</v>
      </c>
    </row>
    <row r="278" spans="1:12" x14ac:dyDescent="0.3">
      <c r="A278" s="1" t="s">
        <v>69</v>
      </c>
      <c r="B278" s="1" t="s">
        <v>320</v>
      </c>
      <c r="C278" s="1" t="s">
        <v>81</v>
      </c>
      <c r="D278" s="1" t="s">
        <v>72</v>
      </c>
      <c r="E278" s="1" t="s">
        <v>72</v>
      </c>
      <c r="F278" s="1" t="s">
        <v>71</v>
      </c>
      <c r="G278" s="1" t="s">
        <v>31</v>
      </c>
      <c r="H278" s="1" t="s">
        <v>72</v>
      </c>
      <c r="I278" s="1" t="s">
        <v>32</v>
      </c>
      <c r="J278" s="1" t="s">
        <v>321</v>
      </c>
      <c r="K278" s="8" t="s">
        <v>31</v>
      </c>
      <c r="L278" s="4" t="str">
        <f t="shared" si="4"/>
        <v>Közl-01L -OpenApi Vállalati-KötelezettSzla HUF-FCY-EQ átvezetés-InterCompany-Konverziós-Sürgős/AzonKonv-EgyediÁrf/NonSTP-KöltsVis Nincs</v>
      </c>
    </row>
    <row r="279" spans="1:12" x14ac:dyDescent="0.3">
      <c r="A279" s="1" t="s">
        <v>69</v>
      </c>
      <c r="B279" s="1" t="s">
        <v>320</v>
      </c>
      <c r="C279" s="1" t="s">
        <v>81</v>
      </c>
      <c r="D279" s="1" t="s">
        <v>72</v>
      </c>
      <c r="E279" s="1" t="s">
        <v>31</v>
      </c>
      <c r="F279" s="1" t="s">
        <v>71</v>
      </c>
      <c r="G279" s="1" t="s">
        <v>31</v>
      </c>
      <c r="H279" s="1" t="s">
        <v>72</v>
      </c>
      <c r="I279" s="1" t="s">
        <v>31</v>
      </c>
      <c r="J279" s="1" t="s">
        <v>321</v>
      </c>
      <c r="K279" s="8" t="s">
        <v>31</v>
      </c>
      <c r="L279" s="4" t="str">
        <f t="shared" si="4"/>
        <v>Közl-01L -OpenApi Vállalati-KötelezettSzla HUF-FCY-EQ átvezetés-Konverziós-EgyediÁrf/NonSTP-KöltsVis Nincs</v>
      </c>
    </row>
    <row r="280" spans="1:12" x14ac:dyDescent="0.3">
      <c r="A280" s="1" t="s">
        <v>69</v>
      </c>
      <c r="B280" s="1" t="s">
        <v>320</v>
      </c>
      <c r="C280" s="1" t="s">
        <v>81</v>
      </c>
      <c r="D280" s="1" t="s">
        <v>72</v>
      </c>
      <c r="E280" s="1" t="s">
        <v>31</v>
      </c>
      <c r="F280" s="1" t="s">
        <v>71</v>
      </c>
      <c r="G280" s="1" t="s">
        <v>31</v>
      </c>
      <c r="H280" s="1" t="s">
        <v>72</v>
      </c>
      <c r="I280" s="1" t="s">
        <v>32</v>
      </c>
      <c r="J280" s="1" t="s">
        <v>321</v>
      </c>
      <c r="K280" s="8" t="s">
        <v>31</v>
      </c>
      <c r="L280" s="4" t="str">
        <f t="shared" si="4"/>
        <v>Közl-01L -OpenApi Vállalati-KötelezettSzla HUF-FCY-EQ átvezetés-InterCompany-Konverziós-EgyediÁrf/NonSTP-KöltsVis Nincs</v>
      </c>
    </row>
    <row r="281" spans="1:12" x14ac:dyDescent="0.3">
      <c r="A281" s="1" t="s">
        <v>69</v>
      </c>
      <c r="B281" s="1" t="s">
        <v>320</v>
      </c>
      <c r="C281" s="1" t="s">
        <v>29</v>
      </c>
      <c r="D281" s="1" t="s">
        <v>72</v>
      </c>
      <c r="E281" s="1" t="s">
        <v>72</v>
      </c>
      <c r="F281" s="1" t="s">
        <v>71</v>
      </c>
      <c r="G281" s="1" t="s">
        <v>31</v>
      </c>
      <c r="H281" s="1" t="s">
        <v>72</v>
      </c>
      <c r="I281" s="1" t="s">
        <v>31</v>
      </c>
      <c r="J281" s="1" t="s">
        <v>322</v>
      </c>
      <c r="K281" s="8" t="s">
        <v>31</v>
      </c>
      <c r="L281" s="4" t="str">
        <f t="shared" si="4"/>
        <v>Közl-01M -OpenApi Vállalati-KötelezettSzla HUF-FCY-EQ átutalás-Konverziós-Sürgős/AzonKonv-EgyediÁrf/NonSTP-KöltsVis Nincs</v>
      </c>
    </row>
    <row r="282" spans="1:12" x14ac:dyDescent="0.3">
      <c r="A282" s="1" t="s">
        <v>69</v>
      </c>
      <c r="B282" s="1" t="s">
        <v>320</v>
      </c>
      <c r="C282" s="1" t="s">
        <v>29</v>
      </c>
      <c r="D282" s="1" t="s">
        <v>72</v>
      </c>
      <c r="E282" s="1" t="s">
        <v>31</v>
      </c>
      <c r="F282" s="1" t="s">
        <v>71</v>
      </c>
      <c r="G282" s="1" t="s">
        <v>31</v>
      </c>
      <c r="H282" s="1" t="s">
        <v>72</v>
      </c>
      <c r="I282" s="1" t="s">
        <v>31</v>
      </c>
      <c r="J282" s="1" t="s">
        <v>322</v>
      </c>
      <c r="K282" s="8" t="s">
        <v>31</v>
      </c>
      <c r="L282" s="4" t="str">
        <f t="shared" si="4"/>
        <v>Közl-01M -OpenApi Vállalati-KötelezettSzla HUF-FCY-EQ átutalás-Konverziós-EgyediÁrf/NonSTP-KöltsVis Nincs</v>
      </c>
    </row>
    <row r="283" spans="1:12" x14ac:dyDescent="0.3">
      <c r="A283" s="1" t="s">
        <v>69</v>
      </c>
      <c r="B283" s="1" t="s">
        <v>320</v>
      </c>
      <c r="C283" s="1" t="s">
        <v>173</v>
      </c>
      <c r="D283" s="1" t="s">
        <v>72</v>
      </c>
      <c r="E283" s="1" t="s">
        <v>72</v>
      </c>
      <c r="F283" s="1" t="s">
        <v>71</v>
      </c>
      <c r="G283" s="1" t="s">
        <v>31</v>
      </c>
      <c r="H283" s="1" t="s">
        <v>72</v>
      </c>
      <c r="I283" s="1" t="s">
        <v>32</v>
      </c>
      <c r="J283" s="1" t="s">
        <v>323</v>
      </c>
      <c r="K283" s="8" t="s">
        <v>31</v>
      </c>
      <c r="L283" s="4" t="str">
        <f t="shared" si="4"/>
        <v>Közl-03P -OpenApi Vállalati-KötelezettSzla FCY-FCY-EQ átutalás-InterCompany-Konverziós-Sürgős/AzonKonv-EgyediÁrf/NonSTP-KöltsVis Nincs</v>
      </c>
    </row>
    <row r="284" spans="1:12" x14ac:dyDescent="0.3">
      <c r="A284" s="1" t="s">
        <v>69</v>
      </c>
      <c r="B284" s="1" t="s">
        <v>320</v>
      </c>
      <c r="C284" s="1" t="s">
        <v>173</v>
      </c>
      <c r="D284" s="1" t="s">
        <v>72</v>
      </c>
      <c r="E284" s="1" t="s">
        <v>31</v>
      </c>
      <c r="F284" s="1" t="s">
        <v>71</v>
      </c>
      <c r="G284" s="1" t="s">
        <v>31</v>
      </c>
      <c r="H284" s="1" t="s">
        <v>72</v>
      </c>
      <c r="I284" s="1" t="s">
        <v>32</v>
      </c>
      <c r="J284" s="1" t="s">
        <v>323</v>
      </c>
      <c r="K284" s="8" t="s">
        <v>31</v>
      </c>
      <c r="L284" s="4" t="str">
        <f t="shared" si="4"/>
        <v>Közl-03P -OpenApi Vállalati-KötelezettSzla FCY-FCY-EQ átutalás-InterCompany-Konverziós-EgyediÁrf/NonSTP-KöltsVis Nincs</v>
      </c>
    </row>
    <row r="285" spans="1:12" x14ac:dyDescent="0.3">
      <c r="A285" s="1" t="s">
        <v>69</v>
      </c>
      <c r="B285" s="1" t="s">
        <v>320</v>
      </c>
      <c r="C285" s="1" t="s">
        <v>76</v>
      </c>
      <c r="D285" s="1" t="s">
        <v>72</v>
      </c>
      <c r="E285" s="1" t="s">
        <v>72</v>
      </c>
      <c r="F285" s="1" t="s">
        <v>71</v>
      </c>
      <c r="G285" s="1" t="s">
        <v>31</v>
      </c>
      <c r="H285" s="1" t="s">
        <v>72</v>
      </c>
      <c r="I285" s="1" t="s">
        <v>31</v>
      </c>
      <c r="J285" s="1" t="s">
        <v>324</v>
      </c>
      <c r="K285" s="8" t="s">
        <v>31</v>
      </c>
      <c r="L285" s="4" t="str">
        <f t="shared" si="4"/>
        <v>Közl-033 -OpenApi Vállalati-KötelezettSzla FCY-FCY-EQ átvezetés-Konverziós-Sürgős/AzonKonv-EgyediÁrf/NonSTP-KöltsVis Nincs</v>
      </c>
    </row>
    <row r="286" spans="1:12" x14ac:dyDescent="0.3">
      <c r="A286" s="1" t="s">
        <v>69</v>
      </c>
      <c r="B286" s="1" t="s">
        <v>320</v>
      </c>
      <c r="C286" s="1" t="s">
        <v>76</v>
      </c>
      <c r="D286" s="1" t="s">
        <v>72</v>
      </c>
      <c r="E286" s="1" t="s">
        <v>72</v>
      </c>
      <c r="F286" s="1" t="s">
        <v>71</v>
      </c>
      <c r="G286" s="1" t="s">
        <v>31</v>
      </c>
      <c r="H286" s="1" t="s">
        <v>72</v>
      </c>
      <c r="I286" s="1" t="s">
        <v>32</v>
      </c>
      <c r="J286" s="1" t="s">
        <v>324</v>
      </c>
      <c r="K286" s="8" t="s">
        <v>31</v>
      </c>
      <c r="L286" s="4" t="str">
        <f t="shared" si="4"/>
        <v>Közl-033 -OpenApi Vállalati-KötelezettSzla FCY-FCY-EQ átvezetés-InterCompany-Konverziós-Sürgős/AzonKonv-EgyediÁrf/NonSTP-KöltsVis Nincs</v>
      </c>
    </row>
    <row r="287" spans="1:12" x14ac:dyDescent="0.3">
      <c r="A287" s="1" t="s">
        <v>69</v>
      </c>
      <c r="B287" s="1" t="s">
        <v>320</v>
      </c>
      <c r="C287" s="1" t="s">
        <v>76</v>
      </c>
      <c r="D287" s="1" t="s">
        <v>72</v>
      </c>
      <c r="E287" s="1" t="s">
        <v>31</v>
      </c>
      <c r="F287" s="1" t="s">
        <v>71</v>
      </c>
      <c r="G287" s="1" t="s">
        <v>31</v>
      </c>
      <c r="H287" s="1" t="s">
        <v>72</v>
      </c>
      <c r="I287" s="1" t="s">
        <v>31</v>
      </c>
      <c r="J287" s="1" t="s">
        <v>324</v>
      </c>
      <c r="K287" s="8" t="s">
        <v>31</v>
      </c>
      <c r="L287" s="4" t="str">
        <f t="shared" si="4"/>
        <v>Közl-033 -OpenApi Vállalati-KötelezettSzla FCY-FCY-EQ átvezetés-Konverziós-EgyediÁrf/NonSTP-KöltsVis Nincs</v>
      </c>
    </row>
    <row r="288" spans="1:12" x14ac:dyDescent="0.3">
      <c r="A288" s="1" t="s">
        <v>69</v>
      </c>
      <c r="B288" s="1" t="s">
        <v>320</v>
      </c>
      <c r="C288" s="1" t="s">
        <v>76</v>
      </c>
      <c r="D288" s="1" t="s">
        <v>72</v>
      </c>
      <c r="E288" s="1" t="s">
        <v>31</v>
      </c>
      <c r="F288" s="1" t="s">
        <v>71</v>
      </c>
      <c r="G288" s="1" t="s">
        <v>31</v>
      </c>
      <c r="H288" s="1" t="s">
        <v>72</v>
      </c>
      <c r="I288" s="1" t="s">
        <v>32</v>
      </c>
      <c r="J288" s="1" t="s">
        <v>324</v>
      </c>
      <c r="K288" s="8" t="s">
        <v>31</v>
      </c>
      <c r="L288" s="4" t="str">
        <f t="shared" si="4"/>
        <v>Közl-033 -OpenApi Vállalati-KötelezettSzla FCY-FCY-EQ átvezetés-InterCompany-Konverziós-EgyediÁrf/NonSTP-KöltsVis Nincs</v>
      </c>
    </row>
    <row r="289" spans="1:12" x14ac:dyDescent="0.3">
      <c r="A289" s="1" t="s">
        <v>69</v>
      </c>
      <c r="B289" s="1" t="s">
        <v>320</v>
      </c>
      <c r="C289" s="1" t="s">
        <v>173</v>
      </c>
      <c r="D289" s="1" t="s">
        <v>72</v>
      </c>
      <c r="E289" s="1" t="s">
        <v>72</v>
      </c>
      <c r="F289" s="1" t="s">
        <v>71</v>
      </c>
      <c r="G289" s="1" t="s">
        <v>31</v>
      </c>
      <c r="H289" s="1" t="s">
        <v>72</v>
      </c>
      <c r="I289" s="1" t="s">
        <v>31</v>
      </c>
      <c r="J289" s="1" t="s">
        <v>325</v>
      </c>
      <c r="K289" s="8" t="s">
        <v>31</v>
      </c>
      <c r="L289" s="4" t="str">
        <f t="shared" si="4"/>
        <v>Közl-034 -OpenApi Vállalati-KötelezettSzla FCY-FCY-EQ átutalás-Konverziós-Sürgős/AzonKonv-EgyediÁrf/NonSTP-KöltsVis Nincs</v>
      </c>
    </row>
    <row r="290" spans="1:12" x14ac:dyDescent="0.3">
      <c r="A290" s="1" t="s">
        <v>69</v>
      </c>
      <c r="B290" s="1" t="s">
        <v>320</v>
      </c>
      <c r="C290" s="1" t="s">
        <v>173</v>
      </c>
      <c r="D290" s="1" t="s">
        <v>72</v>
      </c>
      <c r="E290" s="1" t="s">
        <v>31</v>
      </c>
      <c r="F290" s="1" t="s">
        <v>71</v>
      </c>
      <c r="G290" s="1" t="s">
        <v>31</v>
      </c>
      <c r="H290" s="1" t="s">
        <v>72</v>
      </c>
      <c r="I290" s="1" t="s">
        <v>31</v>
      </c>
      <c r="J290" s="1" t="s">
        <v>325</v>
      </c>
      <c r="K290" s="8" t="s">
        <v>31</v>
      </c>
      <c r="L290" s="4" t="str">
        <f t="shared" si="4"/>
        <v>Közl-034 -OpenApi Vállalati-KötelezettSzla FCY-FCY-EQ átutalás-Konverziós-EgyediÁrf/NonSTP-KöltsVis Nincs</v>
      </c>
    </row>
    <row r="291" spans="1:12" x14ac:dyDescent="0.3">
      <c r="A291" s="1" t="s">
        <v>69</v>
      </c>
      <c r="B291" s="1" t="s">
        <v>320</v>
      </c>
      <c r="C291" s="1" t="s">
        <v>173</v>
      </c>
      <c r="D291" s="1" t="s">
        <v>31</v>
      </c>
      <c r="E291" s="1" t="s">
        <v>31</v>
      </c>
      <c r="F291" s="1" t="s">
        <v>71</v>
      </c>
      <c r="G291" s="1" t="s">
        <v>31</v>
      </c>
      <c r="H291" s="1" t="s">
        <v>72</v>
      </c>
      <c r="I291" s="1" t="s">
        <v>32</v>
      </c>
      <c r="J291" s="1" t="s">
        <v>326</v>
      </c>
      <c r="K291" s="8" t="s">
        <v>31</v>
      </c>
      <c r="L291" s="4" t="str">
        <f t="shared" si="4"/>
        <v>Közl-04U -OpenApi Vállalati-KötelezettSzla FCY-FCY-EQ átutalás-InterCompany-EgyediÁrf/NonSTP-KöltsVis Nincs</v>
      </c>
    </row>
    <row r="292" spans="1:12" x14ac:dyDescent="0.3">
      <c r="A292" s="1" t="s">
        <v>69</v>
      </c>
      <c r="B292" s="1" t="s">
        <v>320</v>
      </c>
      <c r="C292" s="1" t="s">
        <v>173</v>
      </c>
      <c r="D292" s="1" t="s">
        <v>31</v>
      </c>
      <c r="E292" s="1" t="s">
        <v>72</v>
      </c>
      <c r="F292" s="1" t="s">
        <v>71</v>
      </c>
      <c r="G292" s="1" t="s">
        <v>31</v>
      </c>
      <c r="H292" s="1" t="s">
        <v>72</v>
      </c>
      <c r="I292" s="1" t="s">
        <v>32</v>
      </c>
      <c r="J292" s="1" t="s">
        <v>327</v>
      </c>
      <c r="K292" s="8" t="s">
        <v>31</v>
      </c>
      <c r="L292" s="4" t="str">
        <f t="shared" si="4"/>
        <v>Közl-04W -OpenApi Vállalati-KötelezettSzla FCY-FCY-EQ átutalás-InterCompany-Sürgős/AzonKonv-EgyediÁrf/NonSTP-KöltsVis Nincs</v>
      </c>
    </row>
    <row r="293" spans="1:12" x14ac:dyDescent="0.3">
      <c r="A293" s="1" t="s">
        <v>69</v>
      </c>
      <c r="B293" s="1" t="s">
        <v>320</v>
      </c>
      <c r="C293" s="1" t="s">
        <v>76</v>
      </c>
      <c r="D293" s="1" t="s">
        <v>31</v>
      </c>
      <c r="E293" s="1" t="s">
        <v>72</v>
      </c>
      <c r="F293" s="1" t="s">
        <v>71</v>
      </c>
      <c r="G293" s="1" t="s">
        <v>31</v>
      </c>
      <c r="H293" s="1" t="s">
        <v>72</v>
      </c>
      <c r="I293" s="1" t="s">
        <v>31</v>
      </c>
      <c r="J293" s="1" t="s">
        <v>205</v>
      </c>
      <c r="K293" s="8" t="s">
        <v>31</v>
      </c>
      <c r="L293" s="4" t="str">
        <f t="shared" si="4"/>
        <v>Közl-047 -OpenApi Vállalati-KötelezettSzla FCY-FCY-EQ átvezetés-Sürgős/AzonKonv-EgyediÁrf/NonSTP-KöltsVis Nincs</v>
      </c>
    </row>
    <row r="294" spans="1:12" x14ac:dyDescent="0.3">
      <c r="A294" s="1" t="s">
        <v>69</v>
      </c>
      <c r="B294" s="1" t="s">
        <v>320</v>
      </c>
      <c r="C294" s="1" t="s">
        <v>76</v>
      </c>
      <c r="D294" s="1" t="s">
        <v>31</v>
      </c>
      <c r="E294" s="1" t="s">
        <v>72</v>
      </c>
      <c r="F294" s="1" t="s">
        <v>71</v>
      </c>
      <c r="G294" s="1" t="s">
        <v>31</v>
      </c>
      <c r="H294" s="1" t="s">
        <v>72</v>
      </c>
      <c r="I294" s="1" t="s">
        <v>32</v>
      </c>
      <c r="J294" s="1" t="s">
        <v>205</v>
      </c>
      <c r="K294" s="8" t="s">
        <v>31</v>
      </c>
      <c r="L294" s="4" t="str">
        <f t="shared" si="4"/>
        <v>Közl-047 -OpenApi Vállalati-KötelezettSzla FCY-FCY-EQ átvezetés-InterCompany-Sürgős/AzonKonv-EgyediÁrf/NonSTP-KöltsVis Nincs</v>
      </c>
    </row>
    <row r="295" spans="1:12" x14ac:dyDescent="0.3">
      <c r="A295" s="1" t="s">
        <v>69</v>
      </c>
      <c r="B295" s="1" t="s">
        <v>320</v>
      </c>
      <c r="C295" s="1" t="s">
        <v>76</v>
      </c>
      <c r="D295" s="1" t="s">
        <v>31</v>
      </c>
      <c r="E295" s="1" t="s">
        <v>31</v>
      </c>
      <c r="F295" s="1" t="s">
        <v>71</v>
      </c>
      <c r="G295" s="1" t="s">
        <v>31</v>
      </c>
      <c r="H295" s="1" t="s">
        <v>72</v>
      </c>
      <c r="I295" s="1" t="s">
        <v>31</v>
      </c>
      <c r="J295" s="1" t="s">
        <v>205</v>
      </c>
      <c r="K295" s="8" t="s">
        <v>31</v>
      </c>
      <c r="L295" s="4" t="str">
        <f t="shared" si="4"/>
        <v>Közl-047 -OpenApi Vállalati-KötelezettSzla FCY-FCY-EQ átvezetés-EgyediÁrf/NonSTP-KöltsVis Nincs</v>
      </c>
    </row>
    <row r="296" spans="1:12" x14ac:dyDescent="0.3">
      <c r="A296" s="1" t="s">
        <v>69</v>
      </c>
      <c r="B296" s="1" t="s">
        <v>320</v>
      </c>
      <c r="C296" s="1" t="s">
        <v>76</v>
      </c>
      <c r="D296" s="1" t="s">
        <v>31</v>
      </c>
      <c r="E296" s="1" t="s">
        <v>31</v>
      </c>
      <c r="F296" s="1" t="s">
        <v>71</v>
      </c>
      <c r="G296" s="1" t="s">
        <v>31</v>
      </c>
      <c r="H296" s="1" t="s">
        <v>72</v>
      </c>
      <c r="I296" s="1" t="s">
        <v>32</v>
      </c>
      <c r="J296" s="1" t="s">
        <v>205</v>
      </c>
      <c r="K296" s="8" t="s">
        <v>31</v>
      </c>
      <c r="L296" s="4" t="str">
        <f t="shared" si="4"/>
        <v>Közl-047 -OpenApi Vállalati-KötelezettSzla FCY-FCY-EQ átvezetés-InterCompany-EgyediÁrf/NonSTP-KöltsVis Nincs</v>
      </c>
    </row>
    <row r="297" spans="1:12" x14ac:dyDescent="0.3">
      <c r="A297" s="1" t="s">
        <v>69</v>
      </c>
      <c r="B297" s="1" t="s">
        <v>320</v>
      </c>
      <c r="C297" s="1" t="s">
        <v>173</v>
      </c>
      <c r="D297" s="1" t="s">
        <v>31</v>
      </c>
      <c r="E297" s="1" t="s">
        <v>72</v>
      </c>
      <c r="F297" s="1" t="s">
        <v>71</v>
      </c>
      <c r="G297" s="1" t="s">
        <v>31</v>
      </c>
      <c r="H297" s="1" t="s">
        <v>72</v>
      </c>
      <c r="I297" s="1" t="s">
        <v>31</v>
      </c>
      <c r="J297" s="1" t="s">
        <v>206</v>
      </c>
      <c r="K297" s="8" t="s">
        <v>31</v>
      </c>
      <c r="L297" s="4" t="str">
        <f t="shared" si="4"/>
        <v>Közl-048 -OpenApi Vállalati-KötelezettSzla FCY-FCY-EQ átutalás-Sürgős/AzonKonv-EgyediÁrf/NonSTP-KöltsVis Nincs</v>
      </c>
    </row>
    <row r="298" spans="1:12" x14ac:dyDescent="0.3">
      <c r="A298" s="1" t="s">
        <v>69</v>
      </c>
      <c r="B298" s="1" t="s">
        <v>320</v>
      </c>
      <c r="C298" s="1" t="s">
        <v>173</v>
      </c>
      <c r="D298" s="1" t="s">
        <v>31</v>
      </c>
      <c r="E298" s="1" t="s">
        <v>31</v>
      </c>
      <c r="F298" s="1" t="s">
        <v>71</v>
      </c>
      <c r="G298" s="1" t="s">
        <v>31</v>
      </c>
      <c r="H298" s="1" t="s">
        <v>72</v>
      </c>
      <c r="I298" s="1" t="s">
        <v>31</v>
      </c>
      <c r="J298" s="1" t="s">
        <v>206</v>
      </c>
      <c r="K298" s="8" t="s">
        <v>31</v>
      </c>
      <c r="L298" s="4" t="str">
        <f t="shared" si="4"/>
        <v>Közl-048 -OpenApi Vállalati-KötelezettSzla FCY-FCY-EQ átutalás-EgyediÁrf/NonSTP-KöltsVis Nincs</v>
      </c>
    </row>
    <row r="299" spans="1:12" x14ac:dyDescent="0.3">
      <c r="A299" s="1" t="s">
        <v>33</v>
      </c>
      <c r="B299" s="1" t="s">
        <v>320</v>
      </c>
      <c r="C299" s="1" t="s">
        <v>79</v>
      </c>
      <c r="D299" s="1" t="s">
        <v>72</v>
      </c>
      <c r="E299" s="1" t="s">
        <v>72</v>
      </c>
      <c r="F299" s="1" t="s">
        <v>71</v>
      </c>
      <c r="G299" s="1" t="s">
        <v>31</v>
      </c>
      <c r="H299" s="1" t="s">
        <v>72</v>
      </c>
      <c r="I299" s="1" t="s">
        <v>31</v>
      </c>
      <c r="J299" s="1" t="s">
        <v>207</v>
      </c>
      <c r="K299" s="8" t="s">
        <v>31</v>
      </c>
      <c r="L299" s="4" t="str">
        <f t="shared" si="4"/>
        <v>Közl-064 -Forint konverziós-OpenApi Vállalati-KötelezettSzla FCY-HUF-EQ átutalás-Konverziós-Sürgős/AzonKonv-EgyediÁrf/NonSTP-KöltsVis Nincs</v>
      </c>
    </row>
    <row r="300" spans="1:12" x14ac:dyDescent="0.3">
      <c r="A300" s="1" t="s">
        <v>33</v>
      </c>
      <c r="B300" s="1" t="s">
        <v>320</v>
      </c>
      <c r="C300" s="1" t="s">
        <v>79</v>
      </c>
      <c r="D300" s="1" t="s">
        <v>72</v>
      </c>
      <c r="E300" s="1" t="s">
        <v>31</v>
      </c>
      <c r="F300" s="1" t="s">
        <v>71</v>
      </c>
      <c r="G300" s="1" t="s">
        <v>31</v>
      </c>
      <c r="H300" s="1" t="s">
        <v>72</v>
      </c>
      <c r="I300" s="1" t="s">
        <v>31</v>
      </c>
      <c r="J300" s="1" t="s">
        <v>207</v>
      </c>
      <c r="K300" s="8" t="s">
        <v>31</v>
      </c>
      <c r="L300" s="4" t="str">
        <f t="shared" si="4"/>
        <v>Közl-064 -Forint konverziós-OpenApi Vállalati-KötelezettSzla FCY-HUF-EQ átutalás-Konverziós-EgyediÁrf/NonSTP-KöltsVis Nincs</v>
      </c>
    </row>
    <row r="301" spans="1:12" x14ac:dyDescent="0.3">
      <c r="A301" s="1" t="s">
        <v>33</v>
      </c>
      <c r="B301" s="1" t="s">
        <v>320</v>
      </c>
      <c r="C301" s="1" t="s">
        <v>33</v>
      </c>
      <c r="D301" s="1" t="s">
        <v>72</v>
      </c>
      <c r="E301" s="1" t="s">
        <v>72</v>
      </c>
      <c r="F301" s="1" t="s">
        <v>71</v>
      </c>
      <c r="G301" s="1" t="s">
        <v>31</v>
      </c>
      <c r="H301" s="1" t="s">
        <v>72</v>
      </c>
      <c r="I301" s="1" t="s">
        <v>31</v>
      </c>
      <c r="J301" s="1" t="s">
        <v>208</v>
      </c>
      <c r="K301" s="8" t="s">
        <v>31</v>
      </c>
      <c r="L301" s="4" t="str">
        <f t="shared" si="4"/>
        <v>Közl-07A -Forint konverziós-OpenApi Vállalati-KötelezettSzla FCY-HUF-EQ átvezetés-Konverziós-Sürgős/AzonKonv-EgyediÁrf/NonSTP-KöltsVis Nincs</v>
      </c>
    </row>
    <row r="302" spans="1:12" x14ac:dyDescent="0.3">
      <c r="A302" s="1" t="s">
        <v>33</v>
      </c>
      <c r="B302" s="1" t="s">
        <v>320</v>
      </c>
      <c r="C302" s="1" t="s">
        <v>33</v>
      </c>
      <c r="D302" s="1" t="s">
        <v>72</v>
      </c>
      <c r="E302" s="1" t="s">
        <v>72</v>
      </c>
      <c r="F302" s="1" t="s">
        <v>71</v>
      </c>
      <c r="G302" s="1" t="s">
        <v>31</v>
      </c>
      <c r="H302" s="1" t="s">
        <v>72</v>
      </c>
      <c r="I302" s="1" t="s">
        <v>32</v>
      </c>
      <c r="J302" s="1" t="s">
        <v>208</v>
      </c>
      <c r="K302" s="8" t="s">
        <v>31</v>
      </c>
      <c r="L302" s="4" t="str">
        <f t="shared" si="4"/>
        <v>Közl-07A -Forint konverziós-OpenApi Vállalati-KötelezettSzla FCY-HUF-EQ átvezetés-InterCompany-Konverziós-Sürgős/AzonKonv-EgyediÁrf/NonSTP-KöltsVis Nincs</v>
      </c>
    </row>
    <row r="303" spans="1:12" x14ac:dyDescent="0.3">
      <c r="A303" s="1" t="s">
        <v>33</v>
      </c>
      <c r="B303" s="1" t="s">
        <v>320</v>
      </c>
      <c r="C303" s="1" t="s">
        <v>33</v>
      </c>
      <c r="D303" s="1" t="s">
        <v>72</v>
      </c>
      <c r="E303" s="1" t="s">
        <v>31</v>
      </c>
      <c r="F303" s="1" t="s">
        <v>71</v>
      </c>
      <c r="G303" s="1" t="s">
        <v>31</v>
      </c>
      <c r="H303" s="1" t="s">
        <v>72</v>
      </c>
      <c r="I303" s="1" t="s">
        <v>31</v>
      </c>
      <c r="J303" s="1" t="s">
        <v>208</v>
      </c>
      <c r="K303" s="8" t="s">
        <v>31</v>
      </c>
      <c r="L303" s="4" t="str">
        <f t="shared" si="4"/>
        <v>Közl-07A -Forint konverziós-OpenApi Vállalati-KötelezettSzla FCY-HUF-EQ átvezetés-Konverziós-EgyediÁrf/NonSTP-KöltsVis Nincs</v>
      </c>
    </row>
    <row r="304" spans="1:12" x14ac:dyDescent="0.3">
      <c r="A304" s="1" t="s">
        <v>33</v>
      </c>
      <c r="B304" s="1" t="s">
        <v>320</v>
      </c>
      <c r="C304" s="1" t="s">
        <v>33</v>
      </c>
      <c r="D304" s="1" t="s">
        <v>72</v>
      </c>
      <c r="E304" s="1" t="s">
        <v>31</v>
      </c>
      <c r="F304" s="1" t="s">
        <v>71</v>
      </c>
      <c r="G304" s="1" t="s">
        <v>31</v>
      </c>
      <c r="H304" s="1" t="s">
        <v>72</v>
      </c>
      <c r="I304" s="1" t="s">
        <v>32</v>
      </c>
      <c r="J304" s="1" t="s">
        <v>208</v>
      </c>
      <c r="K304" s="8" t="s">
        <v>31</v>
      </c>
      <c r="L304" s="4" t="str">
        <f t="shared" si="4"/>
        <v>Közl-07A -Forint konverziós-OpenApi Vállalati-KötelezettSzla FCY-HUF-EQ átvezetés-InterCompany-Konverziós-EgyediÁrf/NonSTP-KöltsVis Nincs</v>
      </c>
    </row>
    <row r="305" spans="1:12" x14ac:dyDescent="0.3">
      <c r="A305" s="1" t="s">
        <v>33</v>
      </c>
      <c r="B305" s="1" t="s">
        <v>320</v>
      </c>
      <c r="C305" s="1" t="s">
        <v>79</v>
      </c>
      <c r="D305" s="1" t="s">
        <v>72</v>
      </c>
      <c r="E305" s="1" t="s">
        <v>72</v>
      </c>
      <c r="F305" s="1" t="s">
        <v>71</v>
      </c>
      <c r="G305" s="1" t="s">
        <v>31</v>
      </c>
      <c r="H305" s="1" t="s">
        <v>72</v>
      </c>
      <c r="I305" s="1" t="s">
        <v>32</v>
      </c>
      <c r="J305" s="1" t="s">
        <v>209</v>
      </c>
      <c r="K305" s="8" t="s">
        <v>31</v>
      </c>
      <c r="L305" s="4" t="str">
        <f t="shared" si="4"/>
        <v>Közl-07G -Forint konverziós-OpenApi Vállalati-KötelezettSzla FCY-HUF-EQ átutalás-InterCompany-Konverziós-Sürgős/AzonKonv-EgyediÁrf/NonSTP-KöltsVis Nincs</v>
      </c>
    </row>
    <row r="306" spans="1:12" x14ac:dyDescent="0.3">
      <c r="A306" s="1" t="s">
        <v>33</v>
      </c>
      <c r="B306" s="1" t="s">
        <v>320</v>
      </c>
      <c r="C306" s="1" t="s">
        <v>79</v>
      </c>
      <c r="D306" s="1" t="s">
        <v>72</v>
      </c>
      <c r="E306" s="1" t="s">
        <v>31</v>
      </c>
      <c r="F306" s="1" t="s">
        <v>71</v>
      </c>
      <c r="G306" s="1" t="s">
        <v>31</v>
      </c>
      <c r="H306" s="1" t="s">
        <v>72</v>
      </c>
      <c r="I306" s="1" t="s">
        <v>32</v>
      </c>
      <c r="J306" s="1" t="s">
        <v>209</v>
      </c>
      <c r="K306" s="8" t="s">
        <v>31</v>
      </c>
      <c r="L306" s="4" t="str">
        <f t="shared" si="4"/>
        <v>Közl-07G -Forint konverziós-OpenApi Vállalati-KötelezettSzla FCY-HUF-EQ átutalás-InterCompany-Konverziós-EgyediÁrf/NonSTP-KöltsVis Nincs</v>
      </c>
    </row>
    <row r="307" spans="1:12" x14ac:dyDescent="0.3">
      <c r="A307" s="1" t="s">
        <v>69</v>
      </c>
      <c r="B307" s="1" t="s">
        <v>320</v>
      </c>
      <c r="C307" s="1" t="s">
        <v>29</v>
      </c>
      <c r="D307" s="1" t="s">
        <v>72</v>
      </c>
      <c r="E307" s="1" t="s">
        <v>72</v>
      </c>
      <c r="F307" s="1" t="s">
        <v>71</v>
      </c>
      <c r="G307" s="1" t="s">
        <v>31</v>
      </c>
      <c r="H307" s="1" t="s">
        <v>72</v>
      </c>
      <c r="I307" s="1" t="s">
        <v>32</v>
      </c>
      <c r="J307" s="1" t="s">
        <v>210</v>
      </c>
      <c r="K307" s="8" t="s">
        <v>31</v>
      </c>
      <c r="L307" s="4" t="str">
        <f t="shared" si="4"/>
        <v>Közl-13U -OpenApi Vállalati-KötelezettSzla HUF-FCY-EQ átutalás-InterCompany-Konverziós-Sürgős/AzonKonv-EgyediÁrf/NonSTP-KöltsVis Nincs</v>
      </c>
    </row>
    <row r="308" spans="1:12" x14ac:dyDescent="0.3">
      <c r="A308" s="1" t="s">
        <v>69</v>
      </c>
      <c r="B308" s="1" t="s">
        <v>320</v>
      </c>
      <c r="C308" s="1" t="s">
        <v>29</v>
      </c>
      <c r="D308" s="1" t="s">
        <v>72</v>
      </c>
      <c r="E308" s="1" t="s">
        <v>31</v>
      </c>
      <c r="F308" s="1" t="s">
        <v>71</v>
      </c>
      <c r="G308" s="1" t="s">
        <v>31</v>
      </c>
      <c r="H308" s="1" t="s">
        <v>72</v>
      </c>
      <c r="I308" s="1" t="s">
        <v>32</v>
      </c>
      <c r="J308" s="1" t="s">
        <v>210</v>
      </c>
      <c r="K308" s="8" t="s">
        <v>31</v>
      </c>
      <c r="L308" s="4" t="str">
        <f t="shared" si="4"/>
        <v>Közl-13U -OpenApi Vállalati-KötelezettSzla HUF-FCY-EQ átutalás-InterCompany-Konverziós-EgyediÁrf/NonSTP-KöltsVis Nincs</v>
      </c>
    </row>
    <row r="309" spans="1:12" x14ac:dyDescent="0.3">
      <c r="A309" s="1" t="s">
        <v>33</v>
      </c>
      <c r="B309" s="1" t="s">
        <v>320</v>
      </c>
      <c r="C309" s="1" t="s">
        <v>88</v>
      </c>
      <c r="D309" s="1" t="s">
        <v>72</v>
      </c>
      <c r="E309" s="1" t="s">
        <v>72</v>
      </c>
      <c r="F309" s="1" t="s">
        <v>71</v>
      </c>
      <c r="G309" s="1" t="s">
        <v>31</v>
      </c>
      <c r="H309" s="1" t="s">
        <v>72</v>
      </c>
      <c r="I309" s="1" t="s">
        <v>31</v>
      </c>
      <c r="J309" s="1" t="s">
        <v>211</v>
      </c>
      <c r="K309" s="8" t="s">
        <v>31</v>
      </c>
      <c r="L309" s="4" t="str">
        <f t="shared" si="4"/>
        <v>Közl-214 -Forint konverziós-OpenApi Vállalati-KötelezettSzla FCY-HUF-Bankon belüli átutalás-Konverziós-Sürgős/AzonKonv-EgyediÁrf/NonSTP-KöltsVis Nincs</v>
      </c>
    </row>
    <row r="310" spans="1:12" x14ac:dyDescent="0.3">
      <c r="A310" s="1" t="s">
        <v>33</v>
      </c>
      <c r="B310" s="1" t="s">
        <v>320</v>
      </c>
      <c r="C310" s="1" t="s">
        <v>88</v>
      </c>
      <c r="D310" s="1" t="s">
        <v>72</v>
      </c>
      <c r="E310" s="1" t="s">
        <v>31</v>
      </c>
      <c r="F310" s="1" t="s">
        <v>71</v>
      </c>
      <c r="G310" s="1" t="s">
        <v>31</v>
      </c>
      <c r="H310" s="1" t="s">
        <v>72</v>
      </c>
      <c r="I310" s="1" t="s">
        <v>31</v>
      </c>
      <c r="J310" s="1" t="s">
        <v>211</v>
      </c>
      <c r="K310" s="8" t="s">
        <v>31</v>
      </c>
      <c r="L310" s="4" t="str">
        <f t="shared" si="4"/>
        <v>Közl-214 -Forint konverziós-OpenApi Vállalati-KötelezettSzla FCY-HUF-Bankon belüli átutalás-Konverziós-EgyediÁrf/NonSTP-KöltsVis Nincs</v>
      </c>
    </row>
    <row r="311" spans="1:12" x14ac:dyDescent="0.3">
      <c r="A311" s="1" t="s">
        <v>33</v>
      </c>
      <c r="B311" s="1" t="s">
        <v>320</v>
      </c>
      <c r="C311" s="1" t="s">
        <v>86</v>
      </c>
      <c r="D311" s="1" t="s">
        <v>72</v>
      </c>
      <c r="E311" s="1" t="s">
        <v>72</v>
      </c>
      <c r="F311" s="1" t="s">
        <v>71</v>
      </c>
      <c r="G311" s="1" t="s">
        <v>31</v>
      </c>
      <c r="H311" s="1" t="s">
        <v>72</v>
      </c>
      <c r="I311" s="1" t="s">
        <v>31</v>
      </c>
      <c r="J311" s="1" t="s">
        <v>212</v>
      </c>
      <c r="K311" s="8" t="s">
        <v>31</v>
      </c>
      <c r="L311" s="4" t="str">
        <f t="shared" si="4"/>
        <v>Közl-226 -Forint konverziós-OpenApi Vállalati-KötelezettSzla FCY-HUF-Bankon belüli átvezetés-Konverziós-Sürgős/AzonKonv-EgyediÁrf/NonSTP-KöltsVis Nincs</v>
      </c>
    </row>
    <row r="312" spans="1:12" x14ac:dyDescent="0.3">
      <c r="A312" s="1" t="s">
        <v>33</v>
      </c>
      <c r="B312" s="1" t="s">
        <v>320</v>
      </c>
      <c r="C312" s="1" t="s">
        <v>86</v>
      </c>
      <c r="D312" s="1" t="s">
        <v>72</v>
      </c>
      <c r="E312" s="1" t="s">
        <v>31</v>
      </c>
      <c r="F312" s="1" t="s">
        <v>71</v>
      </c>
      <c r="G312" s="1" t="s">
        <v>31</v>
      </c>
      <c r="H312" s="1" t="s">
        <v>72</v>
      </c>
      <c r="I312" s="1" t="s">
        <v>31</v>
      </c>
      <c r="J312" s="1" t="s">
        <v>212</v>
      </c>
      <c r="K312" s="8" t="s">
        <v>31</v>
      </c>
      <c r="L312" s="4" t="str">
        <f t="shared" si="4"/>
        <v>Közl-226 -Forint konverziós-OpenApi Vállalati-KötelezettSzla FCY-HUF-Bankon belüli átvezetés-Konverziós-EgyediÁrf/NonSTP-KöltsVis Nincs</v>
      </c>
    </row>
    <row r="313" spans="1:12" x14ac:dyDescent="0.3">
      <c r="A313" s="1" t="s">
        <v>69</v>
      </c>
      <c r="B313" s="1" t="s">
        <v>320</v>
      </c>
      <c r="C313" s="1" t="s">
        <v>30</v>
      </c>
      <c r="D313" s="1" t="s">
        <v>72</v>
      </c>
      <c r="E313" s="1" t="s">
        <v>31</v>
      </c>
      <c r="F313" s="1" t="s">
        <v>89</v>
      </c>
      <c r="G313" s="1" t="s">
        <v>31</v>
      </c>
      <c r="H313" s="1" t="s">
        <v>72</v>
      </c>
      <c r="I313" s="1" t="s">
        <v>32</v>
      </c>
      <c r="J313" s="1" t="s">
        <v>213</v>
      </c>
      <c r="K313" s="8" t="s">
        <v>31</v>
      </c>
      <c r="L313" s="4" t="str">
        <f t="shared" si="4"/>
        <v>Közl-33N -OpenApi Vállalati-KötelezettSzla HUF-FCY-Bankon kívül utalás-InterCompany-Konverziós-EgyediÁrf/NonSTP-KöltsVis Osztott</v>
      </c>
    </row>
    <row r="314" spans="1:12" x14ac:dyDescent="0.3">
      <c r="A314" s="1" t="s">
        <v>69</v>
      </c>
      <c r="B314" s="1" t="s">
        <v>320</v>
      </c>
      <c r="C314" s="1" t="s">
        <v>30</v>
      </c>
      <c r="D314" s="1" t="s">
        <v>72</v>
      </c>
      <c r="E314" s="1" t="s">
        <v>31</v>
      </c>
      <c r="F314" s="1" t="s">
        <v>91</v>
      </c>
      <c r="G314" s="1" t="s">
        <v>31</v>
      </c>
      <c r="H314" s="1" t="s">
        <v>72</v>
      </c>
      <c r="I314" s="1" t="s">
        <v>32</v>
      </c>
      <c r="J314" s="1" t="s">
        <v>214</v>
      </c>
      <c r="K314" s="8" t="s">
        <v>31</v>
      </c>
      <c r="L314" s="4" t="str">
        <f t="shared" si="4"/>
        <v>Közl-33O -OpenApi Vállalati-KötelezettSzla HUF-FCY-Bankon kívül utalás-InterCompany-Konverziós-EgyediÁrf/NonSTP-KöltsVis Indító</v>
      </c>
    </row>
    <row r="315" spans="1:12" x14ac:dyDescent="0.3">
      <c r="A315" s="1" t="s">
        <v>69</v>
      </c>
      <c r="B315" s="1" t="s">
        <v>320</v>
      </c>
      <c r="C315" s="1" t="s">
        <v>30</v>
      </c>
      <c r="D315" s="1" t="s">
        <v>72</v>
      </c>
      <c r="E315" s="1" t="s">
        <v>31</v>
      </c>
      <c r="F315" s="1" t="s">
        <v>93</v>
      </c>
      <c r="G315" s="1" t="s">
        <v>31</v>
      </c>
      <c r="H315" s="1" t="s">
        <v>72</v>
      </c>
      <c r="I315" s="1" t="s">
        <v>32</v>
      </c>
      <c r="J315" s="1" t="s">
        <v>215</v>
      </c>
      <c r="K315" s="8" t="s">
        <v>31</v>
      </c>
      <c r="L315" s="4" t="str">
        <f t="shared" si="4"/>
        <v>Közl-33P -OpenApi Vállalati-KötelezettSzla HUF-FCY-Bankon kívül utalás-InterCompany-Konverziós-EgyediÁrf/NonSTP-KöltsVis Kedvezm</v>
      </c>
    </row>
    <row r="316" spans="1:12" x14ac:dyDescent="0.3">
      <c r="A316" s="1" t="s">
        <v>69</v>
      </c>
      <c r="B316" s="1" t="s">
        <v>320</v>
      </c>
      <c r="C316" s="1" t="s">
        <v>30</v>
      </c>
      <c r="D316" s="1" t="s">
        <v>72</v>
      </c>
      <c r="E316" s="1" t="s">
        <v>72</v>
      </c>
      <c r="F316" s="1" t="s">
        <v>89</v>
      </c>
      <c r="G316" s="1" t="s">
        <v>31</v>
      </c>
      <c r="H316" s="1" t="s">
        <v>72</v>
      </c>
      <c r="I316" s="1" t="s">
        <v>32</v>
      </c>
      <c r="J316" s="1" t="s">
        <v>216</v>
      </c>
      <c r="K316" s="8" t="s">
        <v>31</v>
      </c>
      <c r="L316" s="4" t="str">
        <f t="shared" si="4"/>
        <v>Közl-33T -OpenApi Vállalati-KötelezettSzla HUF-FCY-Bankon kívül utalás-InterCompany-Konverziós-Sürgős/AzonKonv-EgyediÁrf/NonSTP-KöltsVis Osztott</v>
      </c>
    </row>
    <row r="317" spans="1:12" x14ac:dyDescent="0.3">
      <c r="A317" s="1" t="s">
        <v>69</v>
      </c>
      <c r="B317" s="1" t="s">
        <v>320</v>
      </c>
      <c r="C317" s="1" t="s">
        <v>30</v>
      </c>
      <c r="D317" s="1" t="s">
        <v>72</v>
      </c>
      <c r="E317" s="1" t="s">
        <v>72</v>
      </c>
      <c r="F317" s="1" t="s">
        <v>91</v>
      </c>
      <c r="G317" s="1" t="s">
        <v>31</v>
      </c>
      <c r="H317" s="1" t="s">
        <v>72</v>
      </c>
      <c r="I317" s="1" t="s">
        <v>32</v>
      </c>
      <c r="J317" s="1" t="s">
        <v>217</v>
      </c>
      <c r="K317" s="8" t="s">
        <v>31</v>
      </c>
      <c r="L317" s="4" t="str">
        <f t="shared" si="4"/>
        <v>Közl-33U -OpenApi Vállalati-KötelezettSzla HUF-FCY-Bankon kívül utalás-InterCompany-Konverziós-Sürgős/AzonKonv-EgyediÁrf/NonSTP-KöltsVis Indító</v>
      </c>
    </row>
    <row r="318" spans="1:12" x14ac:dyDescent="0.3">
      <c r="A318" s="1" t="s">
        <v>69</v>
      </c>
      <c r="B318" s="1" t="s">
        <v>320</v>
      </c>
      <c r="C318" s="1" t="s">
        <v>30</v>
      </c>
      <c r="D318" s="1" t="s">
        <v>72</v>
      </c>
      <c r="E318" s="1" t="s">
        <v>72</v>
      </c>
      <c r="F318" s="1" t="s">
        <v>93</v>
      </c>
      <c r="G318" s="1" t="s">
        <v>31</v>
      </c>
      <c r="H318" s="1" t="s">
        <v>72</v>
      </c>
      <c r="I318" s="1" t="s">
        <v>32</v>
      </c>
      <c r="J318" s="1" t="s">
        <v>218</v>
      </c>
      <c r="K318" s="8" t="s">
        <v>31</v>
      </c>
      <c r="L318" s="4" t="str">
        <f t="shared" si="4"/>
        <v>Közl-33V -OpenApi Vállalati-KötelezettSzla HUF-FCY-Bankon kívül utalás-InterCompany-Konverziós-Sürgős/AzonKonv-EgyediÁrf/NonSTP-KöltsVis Kedvezm</v>
      </c>
    </row>
    <row r="319" spans="1:12" x14ac:dyDescent="0.3">
      <c r="A319" s="1" t="s">
        <v>69</v>
      </c>
      <c r="B319" s="1" t="s">
        <v>320</v>
      </c>
      <c r="C319" s="1" t="s">
        <v>30</v>
      </c>
      <c r="D319" s="1" t="s">
        <v>72</v>
      </c>
      <c r="E319" s="1" t="s">
        <v>31</v>
      </c>
      <c r="F319" s="1" t="s">
        <v>89</v>
      </c>
      <c r="G319" s="1" t="s">
        <v>31</v>
      </c>
      <c r="H319" s="1" t="s">
        <v>72</v>
      </c>
      <c r="I319" s="1" t="s">
        <v>31</v>
      </c>
      <c r="J319" s="1" t="s">
        <v>219</v>
      </c>
      <c r="K319" s="8" t="s">
        <v>31</v>
      </c>
      <c r="L319" s="4" t="str">
        <f t="shared" si="4"/>
        <v>Közl-332 -OpenApi Vállalati-KötelezettSzla HUF-FCY-Bankon kívül utalás-Konverziós-EgyediÁrf/NonSTP-KöltsVis Osztott</v>
      </c>
    </row>
    <row r="320" spans="1:12" x14ac:dyDescent="0.3">
      <c r="A320" s="1" t="s">
        <v>69</v>
      </c>
      <c r="B320" s="1" t="s">
        <v>320</v>
      </c>
      <c r="C320" s="1" t="s">
        <v>30</v>
      </c>
      <c r="D320" s="1" t="s">
        <v>72</v>
      </c>
      <c r="E320" s="1" t="s">
        <v>31</v>
      </c>
      <c r="F320" s="1" t="s">
        <v>91</v>
      </c>
      <c r="G320" s="1" t="s">
        <v>31</v>
      </c>
      <c r="H320" s="1" t="s">
        <v>72</v>
      </c>
      <c r="I320" s="1" t="s">
        <v>31</v>
      </c>
      <c r="J320" s="1" t="s">
        <v>220</v>
      </c>
      <c r="K320" s="8" t="s">
        <v>31</v>
      </c>
      <c r="L320" s="4" t="str">
        <f t="shared" si="4"/>
        <v>Közl-333 -OpenApi Vállalati-KötelezettSzla HUF-FCY-Bankon kívül utalás-Konverziós-EgyediÁrf/NonSTP-KöltsVis Indító</v>
      </c>
    </row>
    <row r="321" spans="1:12" x14ac:dyDescent="0.3">
      <c r="A321" s="1" t="s">
        <v>69</v>
      </c>
      <c r="B321" s="1" t="s">
        <v>320</v>
      </c>
      <c r="C321" s="1" t="s">
        <v>30</v>
      </c>
      <c r="D321" s="1" t="s">
        <v>72</v>
      </c>
      <c r="E321" s="1" t="s">
        <v>31</v>
      </c>
      <c r="F321" s="1" t="s">
        <v>93</v>
      </c>
      <c r="G321" s="1" t="s">
        <v>31</v>
      </c>
      <c r="H321" s="1" t="s">
        <v>72</v>
      </c>
      <c r="I321" s="1" t="s">
        <v>31</v>
      </c>
      <c r="J321" s="1" t="s">
        <v>328</v>
      </c>
      <c r="K321" s="8" t="s">
        <v>31</v>
      </c>
      <c r="L321" s="4" t="str">
        <f t="shared" si="4"/>
        <v>Közl-334-OpenApi Vállalati-KötelezettSzla HUF-FCY-Bankon kívül utalás-Konverziós-EgyediÁrf/NonSTP-KöltsVis Kedvezm</v>
      </c>
    </row>
    <row r="322" spans="1:12" x14ac:dyDescent="0.3">
      <c r="A322" s="1" t="s">
        <v>69</v>
      </c>
      <c r="B322" s="1" t="s">
        <v>320</v>
      </c>
      <c r="C322" s="1" t="s">
        <v>30</v>
      </c>
      <c r="D322" s="1" t="s">
        <v>72</v>
      </c>
      <c r="E322" s="1" t="s">
        <v>72</v>
      </c>
      <c r="F322" s="1" t="s">
        <v>89</v>
      </c>
      <c r="G322" s="1" t="s">
        <v>31</v>
      </c>
      <c r="H322" s="1" t="s">
        <v>72</v>
      </c>
      <c r="I322" s="1" t="s">
        <v>31</v>
      </c>
      <c r="J322" s="1" t="s">
        <v>329</v>
      </c>
      <c r="K322" s="8" t="s">
        <v>31</v>
      </c>
      <c r="L322" s="4" t="str">
        <f t="shared" si="4"/>
        <v>Közl-335-OpenApi Vállalati-KötelezettSzla HUF-FCY-Bankon kívül utalás-Konverziós-Sürgős/AzonKonv-EgyediÁrf/NonSTP-KöltsVis Osztott</v>
      </c>
    </row>
    <row r="323" spans="1:12" x14ac:dyDescent="0.3">
      <c r="A323" s="1" t="s">
        <v>69</v>
      </c>
      <c r="B323" s="1" t="s">
        <v>320</v>
      </c>
      <c r="C323" s="1" t="s">
        <v>30</v>
      </c>
      <c r="D323" s="1" t="s">
        <v>72</v>
      </c>
      <c r="E323" s="1" t="s">
        <v>72</v>
      </c>
      <c r="F323" s="1" t="s">
        <v>91</v>
      </c>
      <c r="G323" s="1" t="s">
        <v>31</v>
      </c>
      <c r="H323" s="1" t="s">
        <v>72</v>
      </c>
      <c r="I323" s="1" t="s">
        <v>31</v>
      </c>
      <c r="J323" s="1" t="s">
        <v>330</v>
      </c>
      <c r="K323" s="8" t="s">
        <v>31</v>
      </c>
      <c r="L323" s="4" t="str">
        <f t="shared" ref="L323:L386" si="5">CONCATENATE("Közl-",J323,IF(C323="Q","-Devizakártya",""),IF(AND(C323&lt;&gt;"Q",A323="G"),"-Forint konverziós",""),IF(AND(C323&lt;&gt;"Q",B323="B"),"-Ebank lakossági",""),IF(AND(C323&lt;&gt;"Q",B323="E"),"-Elektra/Ebank KKV",""),IF(AND(C323&lt;&gt;"Q",B323="3"),"-OpenApi Vállalati",""),IF(AND(C323&lt;&gt;"Q",B323="Z"),"-OpenApi Lakossági",""),IF(AND(C323&lt;&gt;"Q",B323="Q"),"-Elektra/Ebank Zeus célszámla",""),IF(AND(C323&lt;&gt;"Q",B323="7"),"-Ebank EBNL referencia",""),IF(C323="A","-KötelezettSzla HUF-FCY-EQ átvezetés",""),IF(C323="C","-KötelezettSzla FCY-FCY-EQ átvezetés",""),IF(C323="E","-KötelezettSzla HUF-FCY-EQ átutalás",""),IF(C323="F","-KötelezettSzla FCY-FCY-EQ átutalás",""),IF(C323="D","-KötelezettSzla FCY-HUF-EQ átutalás",""),IF(C323="G","-KötelezettSzla FCY-HUF-EQ átvezetés",""),IF(C323="B","-KötelezettSzla HUF-FCY-Bankon belüli átutalás",""),IF(C323="J","-KötelezettSzla FCY-FCY Bankon belüli átvezetés",""),IF(C323="I","-KötelezettSzla FCY-FCY-Bankon belüli átutalás",""),IF(C323="O","-KötelezettSzla FCY-HUF-Bankon belüli átvezetés",""),IF(C323="H","-KötelezettSzla FCY-HUF-Bankon belüli átutalás",""),IF(C323="K","-KötelezettSzla HUF-FCY-Bankon kívül utalás",""),IF(C323="L","-KötelezettSzla FCY-FCY Bankon kívül utalás",""),IF(AND(C323&lt;&gt;"Q",I323="Y"),"-InterCompany",""),IF(AND(C323&lt;&gt;"Q",D323="I"),"-Konverziós",""),IF(AND(C323&lt;&gt;"Q",E323="I"),"-Sürgős/AzonKonv",""),IF(AND(C323&lt;&gt;"Q",H323="I"),"-EgyediÁrf/NonSTP",""),IF(AND(C323&lt;&gt;"Q",F323="XXX"),"-KöltsVis Nincs",""),IF(AND(C323&lt;&gt;"Q",F323="SHA"),"-KöltsVis Osztott",""),IF(AND(C323&lt;&gt;"Q",F323="OUR"),"-KöltsVis Indító",""),IF(AND(C323&lt;&gt;"Q",F323="BEN"),"-KöltsVis Kedvezm",""))</f>
        <v>Közl-336-OpenApi Vállalati-KötelezettSzla HUF-FCY-Bankon kívül utalás-Konverziós-Sürgős/AzonKonv-EgyediÁrf/NonSTP-KöltsVis Indító</v>
      </c>
    </row>
    <row r="324" spans="1:12" x14ac:dyDescent="0.3">
      <c r="A324" s="1" t="s">
        <v>69</v>
      </c>
      <c r="B324" s="1" t="s">
        <v>320</v>
      </c>
      <c r="C324" s="1" t="s">
        <v>30</v>
      </c>
      <c r="D324" s="1" t="s">
        <v>72</v>
      </c>
      <c r="E324" s="1" t="s">
        <v>72</v>
      </c>
      <c r="F324" s="1" t="s">
        <v>93</v>
      </c>
      <c r="G324" s="1" t="s">
        <v>31</v>
      </c>
      <c r="H324" s="1" t="s">
        <v>72</v>
      </c>
      <c r="I324" s="1" t="s">
        <v>31</v>
      </c>
      <c r="J324" s="1" t="s">
        <v>331</v>
      </c>
      <c r="K324" s="8" t="s">
        <v>31</v>
      </c>
      <c r="L324" s="4" t="str">
        <f t="shared" si="5"/>
        <v>Közl-337-OpenApi Vállalati-KötelezettSzla HUF-FCY-Bankon kívül utalás-Konverziós-Sürgős/AzonKonv-EgyediÁrf/NonSTP-KöltsVis Kedvezm</v>
      </c>
    </row>
    <row r="325" spans="1:12" x14ac:dyDescent="0.3">
      <c r="A325" s="1" t="s">
        <v>69</v>
      </c>
      <c r="B325" s="1" t="s">
        <v>320</v>
      </c>
      <c r="C325" s="1" t="s">
        <v>95</v>
      </c>
      <c r="D325" s="1" t="s">
        <v>72</v>
      </c>
      <c r="E325" s="1" t="s">
        <v>31</v>
      </c>
      <c r="F325" s="1" t="s">
        <v>89</v>
      </c>
      <c r="G325" s="1" t="s">
        <v>31</v>
      </c>
      <c r="H325" s="1" t="s">
        <v>72</v>
      </c>
      <c r="I325" s="1" t="s">
        <v>32</v>
      </c>
      <c r="J325" s="1" t="s">
        <v>116</v>
      </c>
      <c r="K325" s="8" t="s">
        <v>31</v>
      </c>
      <c r="L325" s="4" t="str">
        <f t="shared" si="5"/>
        <v>Közl-36Z-OpenApi Vállalati-KötelezettSzla FCY-FCY Bankon kívül utalás-InterCompany-Konverziós-EgyediÁrf/NonSTP-KöltsVis Osztott</v>
      </c>
    </row>
    <row r="326" spans="1:12" x14ac:dyDescent="0.3">
      <c r="A326" s="1" t="s">
        <v>69</v>
      </c>
      <c r="B326" s="1" t="s">
        <v>320</v>
      </c>
      <c r="C326" s="1" t="s">
        <v>95</v>
      </c>
      <c r="D326" s="1" t="s">
        <v>72</v>
      </c>
      <c r="E326" s="1" t="s">
        <v>31</v>
      </c>
      <c r="F326" s="1" t="s">
        <v>89</v>
      </c>
      <c r="G326" s="1" t="s">
        <v>31</v>
      </c>
      <c r="H326" s="1" t="s">
        <v>72</v>
      </c>
      <c r="I326" s="1" t="s">
        <v>31</v>
      </c>
      <c r="J326" s="1" t="s">
        <v>332</v>
      </c>
      <c r="K326" s="8" t="s">
        <v>31</v>
      </c>
      <c r="L326" s="4" t="str">
        <f t="shared" si="5"/>
        <v>Közl-368-OpenApi Vállalati-KötelezettSzla FCY-FCY Bankon kívül utalás-Konverziós-EgyediÁrf/NonSTP-KöltsVis Osztott</v>
      </c>
    </row>
    <row r="327" spans="1:12" x14ac:dyDescent="0.3">
      <c r="A327" s="1" t="s">
        <v>69</v>
      </c>
      <c r="B327" s="1" t="s">
        <v>320</v>
      </c>
      <c r="C327" s="1" t="s">
        <v>95</v>
      </c>
      <c r="D327" s="1" t="s">
        <v>72</v>
      </c>
      <c r="E327" s="1" t="s">
        <v>31</v>
      </c>
      <c r="F327" s="1" t="s">
        <v>91</v>
      </c>
      <c r="G327" s="1" t="s">
        <v>31</v>
      </c>
      <c r="H327" s="1" t="s">
        <v>72</v>
      </c>
      <c r="I327" s="1" t="s">
        <v>31</v>
      </c>
      <c r="J327" s="1" t="s">
        <v>333</v>
      </c>
      <c r="K327" s="8" t="s">
        <v>31</v>
      </c>
      <c r="L327" s="4" t="str">
        <f t="shared" si="5"/>
        <v>Közl-369-OpenApi Vállalati-KötelezettSzla FCY-FCY Bankon kívül utalás-Konverziós-EgyediÁrf/NonSTP-KöltsVis Indító</v>
      </c>
    </row>
    <row r="328" spans="1:12" x14ac:dyDescent="0.3">
      <c r="A328" s="1" t="s">
        <v>69</v>
      </c>
      <c r="B328" s="1" t="s">
        <v>320</v>
      </c>
      <c r="C328" s="1" t="s">
        <v>95</v>
      </c>
      <c r="D328" s="1" t="s">
        <v>72</v>
      </c>
      <c r="E328" s="1" t="s">
        <v>31</v>
      </c>
      <c r="F328" s="1" t="s">
        <v>91</v>
      </c>
      <c r="G328" s="1" t="s">
        <v>31</v>
      </c>
      <c r="H328" s="1" t="s">
        <v>72</v>
      </c>
      <c r="I328" s="1" t="s">
        <v>32</v>
      </c>
      <c r="J328" s="1" t="s">
        <v>117</v>
      </c>
      <c r="K328" s="8" t="s">
        <v>31</v>
      </c>
      <c r="L328" s="4" t="str">
        <f t="shared" si="5"/>
        <v>Közl-37A-OpenApi Vállalati-KötelezettSzla FCY-FCY Bankon kívül utalás-InterCompany-Konverziós-EgyediÁrf/NonSTP-KöltsVis Indító</v>
      </c>
    </row>
    <row r="329" spans="1:12" x14ac:dyDescent="0.3">
      <c r="A329" s="1" t="s">
        <v>69</v>
      </c>
      <c r="B329" s="1" t="s">
        <v>320</v>
      </c>
      <c r="C329" s="1" t="s">
        <v>95</v>
      </c>
      <c r="D329" s="1" t="s">
        <v>72</v>
      </c>
      <c r="E329" s="1" t="s">
        <v>31</v>
      </c>
      <c r="F329" s="1" t="s">
        <v>93</v>
      </c>
      <c r="G329" s="1" t="s">
        <v>31</v>
      </c>
      <c r="H329" s="1" t="s">
        <v>72</v>
      </c>
      <c r="I329" s="1" t="s">
        <v>32</v>
      </c>
      <c r="J329" s="1" t="s">
        <v>118</v>
      </c>
      <c r="K329" s="8" t="s">
        <v>31</v>
      </c>
      <c r="L329" s="4" t="str">
        <f t="shared" si="5"/>
        <v>Közl-37B-OpenApi Vállalati-KötelezettSzla FCY-FCY Bankon kívül utalás-InterCompany-Konverziós-EgyediÁrf/NonSTP-KöltsVis Kedvezm</v>
      </c>
    </row>
    <row r="330" spans="1:12" x14ac:dyDescent="0.3">
      <c r="A330" s="1" t="s">
        <v>69</v>
      </c>
      <c r="B330" s="1" t="s">
        <v>320</v>
      </c>
      <c r="C330" s="1" t="s">
        <v>95</v>
      </c>
      <c r="D330" s="1" t="s">
        <v>72</v>
      </c>
      <c r="E330" s="1" t="s">
        <v>72</v>
      </c>
      <c r="F330" s="1" t="s">
        <v>89</v>
      </c>
      <c r="G330" s="1" t="s">
        <v>31</v>
      </c>
      <c r="H330" s="1" t="s">
        <v>72</v>
      </c>
      <c r="I330" s="1" t="s">
        <v>32</v>
      </c>
      <c r="J330" s="1" t="s">
        <v>119</v>
      </c>
      <c r="K330" s="8" t="s">
        <v>31</v>
      </c>
      <c r="L330" s="4" t="str">
        <f t="shared" si="5"/>
        <v>Közl-37I-OpenApi Vállalati-KötelezettSzla FCY-FCY Bankon kívül utalás-InterCompany-Konverziós-Sürgős/AzonKonv-EgyediÁrf/NonSTP-KöltsVis Osztott</v>
      </c>
    </row>
    <row r="331" spans="1:12" x14ac:dyDescent="0.3">
      <c r="A331" s="1" t="s">
        <v>69</v>
      </c>
      <c r="B331" s="1" t="s">
        <v>320</v>
      </c>
      <c r="C331" s="1" t="s">
        <v>95</v>
      </c>
      <c r="D331" s="1" t="s">
        <v>72</v>
      </c>
      <c r="E331" s="1" t="s">
        <v>72</v>
      </c>
      <c r="F331" s="1" t="s">
        <v>91</v>
      </c>
      <c r="G331" s="1" t="s">
        <v>31</v>
      </c>
      <c r="H331" s="1" t="s">
        <v>72</v>
      </c>
      <c r="I331" s="1" t="s">
        <v>32</v>
      </c>
      <c r="J331" s="1" t="s">
        <v>120</v>
      </c>
      <c r="K331" s="8" t="s">
        <v>31</v>
      </c>
      <c r="L331" s="4" t="str">
        <f t="shared" si="5"/>
        <v>Közl-37J-OpenApi Vállalati-KötelezettSzla FCY-FCY Bankon kívül utalás-InterCompany-Konverziós-Sürgős/AzonKonv-EgyediÁrf/NonSTP-KöltsVis Indító</v>
      </c>
    </row>
    <row r="332" spans="1:12" x14ac:dyDescent="0.3">
      <c r="A332" s="1" t="s">
        <v>69</v>
      </c>
      <c r="B332" s="1" t="s">
        <v>320</v>
      </c>
      <c r="C332" s="1" t="s">
        <v>95</v>
      </c>
      <c r="D332" s="1" t="s">
        <v>72</v>
      </c>
      <c r="E332" s="1" t="s">
        <v>72</v>
      </c>
      <c r="F332" s="1" t="s">
        <v>93</v>
      </c>
      <c r="G332" s="1" t="s">
        <v>31</v>
      </c>
      <c r="H332" s="1" t="s">
        <v>72</v>
      </c>
      <c r="I332" s="1" t="s">
        <v>32</v>
      </c>
      <c r="J332" s="1" t="s">
        <v>121</v>
      </c>
      <c r="K332" s="8" t="s">
        <v>31</v>
      </c>
      <c r="L332" s="4" t="str">
        <f t="shared" si="5"/>
        <v>Közl-37K-OpenApi Vállalati-KötelezettSzla FCY-FCY Bankon kívül utalás-InterCompany-Konverziós-Sürgős/AzonKonv-EgyediÁrf/NonSTP-KöltsVis Kedvezm</v>
      </c>
    </row>
    <row r="333" spans="1:12" x14ac:dyDescent="0.3">
      <c r="A333" s="1" t="s">
        <v>69</v>
      </c>
      <c r="B333" s="1" t="s">
        <v>320</v>
      </c>
      <c r="C333" s="1" t="s">
        <v>95</v>
      </c>
      <c r="D333" s="1" t="s">
        <v>72</v>
      </c>
      <c r="E333" s="1" t="s">
        <v>72</v>
      </c>
      <c r="F333" s="1" t="s">
        <v>89</v>
      </c>
      <c r="G333" s="1" t="s">
        <v>31</v>
      </c>
      <c r="H333" s="1" t="s">
        <v>72</v>
      </c>
      <c r="I333" s="1" t="s">
        <v>31</v>
      </c>
      <c r="J333" s="1" t="s">
        <v>334</v>
      </c>
      <c r="K333" s="8" t="s">
        <v>31</v>
      </c>
      <c r="L333" s="4" t="str">
        <f t="shared" si="5"/>
        <v>Közl-370-OpenApi Vállalati-KötelezettSzla FCY-FCY Bankon kívül utalás-Konverziós-Sürgős/AzonKonv-EgyediÁrf/NonSTP-KöltsVis Osztott</v>
      </c>
    </row>
    <row r="334" spans="1:12" x14ac:dyDescent="0.3">
      <c r="A334" s="1" t="s">
        <v>69</v>
      </c>
      <c r="B334" s="1" t="s">
        <v>320</v>
      </c>
      <c r="C334" s="1" t="s">
        <v>95</v>
      </c>
      <c r="D334" s="1" t="s">
        <v>72</v>
      </c>
      <c r="E334" s="1" t="s">
        <v>72</v>
      </c>
      <c r="F334" s="1" t="s">
        <v>91</v>
      </c>
      <c r="G334" s="1" t="s">
        <v>31</v>
      </c>
      <c r="H334" s="1" t="s">
        <v>72</v>
      </c>
      <c r="I334" s="1" t="s">
        <v>31</v>
      </c>
      <c r="J334" s="1" t="s">
        <v>335</v>
      </c>
      <c r="K334" s="8" t="s">
        <v>31</v>
      </c>
      <c r="L334" s="4" t="str">
        <f t="shared" si="5"/>
        <v>Közl-371-OpenApi Vállalati-KötelezettSzla FCY-FCY Bankon kívül utalás-Konverziós-Sürgős/AzonKonv-EgyediÁrf/NonSTP-KöltsVis Indító</v>
      </c>
    </row>
    <row r="335" spans="1:12" x14ac:dyDescent="0.3">
      <c r="A335" s="1" t="s">
        <v>69</v>
      </c>
      <c r="B335" s="1" t="s">
        <v>320</v>
      </c>
      <c r="C335" s="1" t="s">
        <v>95</v>
      </c>
      <c r="D335" s="1" t="s">
        <v>72</v>
      </c>
      <c r="E335" s="1" t="s">
        <v>31</v>
      </c>
      <c r="F335" s="1" t="s">
        <v>93</v>
      </c>
      <c r="G335" s="1" t="s">
        <v>31</v>
      </c>
      <c r="H335" s="1" t="s">
        <v>72</v>
      </c>
      <c r="I335" s="1" t="s">
        <v>31</v>
      </c>
      <c r="J335" s="1" t="s">
        <v>336</v>
      </c>
      <c r="K335" s="8" t="s">
        <v>31</v>
      </c>
      <c r="L335" s="4" t="str">
        <f t="shared" si="5"/>
        <v>Közl-372-OpenApi Vállalati-KötelezettSzla FCY-FCY Bankon kívül utalás-Konverziós-EgyediÁrf/NonSTP-KöltsVis Kedvezm</v>
      </c>
    </row>
    <row r="336" spans="1:12" x14ac:dyDescent="0.3">
      <c r="A336" s="1" t="s">
        <v>69</v>
      </c>
      <c r="B336" s="1" t="s">
        <v>320</v>
      </c>
      <c r="C336" s="1" t="s">
        <v>95</v>
      </c>
      <c r="D336" s="1" t="s">
        <v>72</v>
      </c>
      <c r="E336" s="1" t="s">
        <v>72</v>
      </c>
      <c r="F336" s="1" t="s">
        <v>93</v>
      </c>
      <c r="G336" s="1" t="s">
        <v>31</v>
      </c>
      <c r="H336" s="1" t="s">
        <v>72</v>
      </c>
      <c r="I336" s="1" t="s">
        <v>31</v>
      </c>
      <c r="J336" s="1" t="s">
        <v>337</v>
      </c>
      <c r="K336" s="8" t="s">
        <v>31</v>
      </c>
      <c r="L336" s="4" t="str">
        <f t="shared" si="5"/>
        <v>Közl-373-OpenApi Vállalati-KötelezettSzla FCY-FCY Bankon kívül utalás-Konverziós-Sürgős/AzonKonv-EgyediÁrf/NonSTP-KöltsVis Kedvezm</v>
      </c>
    </row>
    <row r="337" spans="1:12" x14ac:dyDescent="0.3">
      <c r="A337" s="1" t="s">
        <v>69</v>
      </c>
      <c r="B337" s="1" t="s">
        <v>320</v>
      </c>
      <c r="C337" s="1" t="s">
        <v>95</v>
      </c>
      <c r="D337" s="1" t="s">
        <v>31</v>
      </c>
      <c r="E337" s="1" t="s">
        <v>72</v>
      </c>
      <c r="F337" s="1" t="s">
        <v>89</v>
      </c>
      <c r="G337" s="1" t="s">
        <v>31</v>
      </c>
      <c r="H337" s="1" t="s">
        <v>72</v>
      </c>
      <c r="I337" s="1" t="s">
        <v>31</v>
      </c>
      <c r="J337" s="1" t="s">
        <v>122</v>
      </c>
      <c r="K337" s="8" t="s">
        <v>31</v>
      </c>
      <c r="L337" s="4" t="str">
        <f t="shared" si="5"/>
        <v>Közl-39T-OpenApi Vállalati-KötelezettSzla FCY-FCY Bankon kívül utalás-Sürgős/AzonKonv-EgyediÁrf/NonSTP-KöltsVis Osztott</v>
      </c>
    </row>
    <row r="338" spans="1:12" x14ac:dyDescent="0.3">
      <c r="A338" s="1" t="s">
        <v>69</v>
      </c>
      <c r="B338" s="1" t="s">
        <v>320</v>
      </c>
      <c r="C338" s="1" t="s">
        <v>95</v>
      </c>
      <c r="D338" s="1" t="s">
        <v>31</v>
      </c>
      <c r="E338" s="1" t="s">
        <v>72</v>
      </c>
      <c r="F338" s="1" t="s">
        <v>91</v>
      </c>
      <c r="G338" s="1" t="s">
        <v>31</v>
      </c>
      <c r="H338" s="1" t="s">
        <v>72</v>
      </c>
      <c r="I338" s="1" t="s">
        <v>31</v>
      </c>
      <c r="J338" s="1" t="s">
        <v>123</v>
      </c>
      <c r="K338" s="8" t="s">
        <v>31</v>
      </c>
      <c r="L338" s="4" t="str">
        <f t="shared" si="5"/>
        <v>Közl-39U-OpenApi Vállalati-KötelezettSzla FCY-FCY Bankon kívül utalás-Sürgős/AzonKonv-EgyediÁrf/NonSTP-KöltsVis Indító</v>
      </c>
    </row>
    <row r="339" spans="1:12" x14ac:dyDescent="0.3">
      <c r="A339" s="1" t="s">
        <v>69</v>
      </c>
      <c r="B339" s="1" t="s">
        <v>320</v>
      </c>
      <c r="C339" s="1" t="s">
        <v>95</v>
      </c>
      <c r="D339" s="1" t="s">
        <v>31</v>
      </c>
      <c r="E339" s="1" t="s">
        <v>72</v>
      </c>
      <c r="F339" s="1" t="s">
        <v>93</v>
      </c>
      <c r="G339" s="1" t="s">
        <v>31</v>
      </c>
      <c r="H339" s="1" t="s">
        <v>72</v>
      </c>
      <c r="I339" s="1" t="s">
        <v>31</v>
      </c>
      <c r="J339" s="1" t="s">
        <v>124</v>
      </c>
      <c r="K339" s="8" t="s">
        <v>31</v>
      </c>
      <c r="L339" s="4" t="str">
        <f t="shared" si="5"/>
        <v>Közl-39V-OpenApi Vállalati-KötelezettSzla FCY-FCY Bankon kívül utalás-Sürgős/AzonKonv-EgyediÁrf/NonSTP-KöltsVis Kedvezm</v>
      </c>
    </row>
    <row r="340" spans="1:12" x14ac:dyDescent="0.3">
      <c r="A340" s="1" t="s">
        <v>69</v>
      </c>
      <c r="B340" s="1" t="s">
        <v>320</v>
      </c>
      <c r="C340" s="1" t="s">
        <v>95</v>
      </c>
      <c r="D340" s="1" t="s">
        <v>31</v>
      </c>
      <c r="E340" s="1" t="s">
        <v>31</v>
      </c>
      <c r="F340" s="1" t="s">
        <v>89</v>
      </c>
      <c r="G340" s="1" t="s">
        <v>31</v>
      </c>
      <c r="H340" s="1" t="s">
        <v>72</v>
      </c>
      <c r="I340" s="1" t="s">
        <v>31</v>
      </c>
      <c r="J340" s="1" t="s">
        <v>338</v>
      </c>
      <c r="K340" s="8" t="s">
        <v>31</v>
      </c>
      <c r="L340" s="4" t="str">
        <f t="shared" si="5"/>
        <v>Közl-392-OpenApi Vállalati-KötelezettSzla FCY-FCY Bankon kívül utalás-EgyediÁrf/NonSTP-KöltsVis Osztott</v>
      </c>
    </row>
    <row r="341" spans="1:12" x14ac:dyDescent="0.3">
      <c r="A341" s="1" t="s">
        <v>69</v>
      </c>
      <c r="B341" s="1" t="s">
        <v>320</v>
      </c>
      <c r="C341" s="1" t="s">
        <v>95</v>
      </c>
      <c r="D341" s="1" t="s">
        <v>31</v>
      </c>
      <c r="E341" s="1" t="s">
        <v>31</v>
      </c>
      <c r="F341" s="1" t="s">
        <v>91</v>
      </c>
      <c r="G341" s="1" t="s">
        <v>31</v>
      </c>
      <c r="H341" s="1" t="s">
        <v>72</v>
      </c>
      <c r="I341" s="1" t="s">
        <v>31</v>
      </c>
      <c r="J341" s="1" t="s">
        <v>339</v>
      </c>
      <c r="K341" s="8" t="s">
        <v>31</v>
      </c>
      <c r="L341" s="4" t="str">
        <f t="shared" si="5"/>
        <v>Közl-393-OpenApi Vállalati-KötelezettSzla FCY-FCY Bankon kívül utalás-EgyediÁrf/NonSTP-KöltsVis Indító</v>
      </c>
    </row>
    <row r="342" spans="1:12" x14ac:dyDescent="0.3">
      <c r="A342" s="1" t="s">
        <v>69</v>
      </c>
      <c r="B342" s="1" t="s">
        <v>320</v>
      </c>
      <c r="C342" s="1" t="s">
        <v>95</v>
      </c>
      <c r="D342" s="1" t="s">
        <v>31</v>
      </c>
      <c r="E342" s="1" t="s">
        <v>31</v>
      </c>
      <c r="F342" s="1" t="s">
        <v>93</v>
      </c>
      <c r="G342" s="1" t="s">
        <v>31</v>
      </c>
      <c r="H342" s="1" t="s">
        <v>72</v>
      </c>
      <c r="I342" s="1" t="s">
        <v>31</v>
      </c>
      <c r="J342" s="1" t="s">
        <v>340</v>
      </c>
      <c r="K342" s="8" t="s">
        <v>31</v>
      </c>
      <c r="L342" s="4" t="str">
        <f t="shared" si="5"/>
        <v>Közl-394-OpenApi Vállalati-KötelezettSzla FCY-FCY Bankon kívül utalás-EgyediÁrf/NonSTP-KöltsVis Kedvezm</v>
      </c>
    </row>
    <row r="343" spans="1:12" x14ac:dyDescent="0.3">
      <c r="A343" s="1" t="s">
        <v>69</v>
      </c>
      <c r="B343" s="1" t="s">
        <v>320</v>
      </c>
      <c r="C343" s="1" t="s">
        <v>95</v>
      </c>
      <c r="D343" s="1" t="s">
        <v>31</v>
      </c>
      <c r="E343" s="1" t="s">
        <v>31</v>
      </c>
      <c r="F343" s="1" t="s">
        <v>89</v>
      </c>
      <c r="G343" s="1" t="s">
        <v>31</v>
      </c>
      <c r="H343" s="1" t="s">
        <v>72</v>
      </c>
      <c r="I343" s="1" t="s">
        <v>32</v>
      </c>
      <c r="J343" s="1" t="s">
        <v>125</v>
      </c>
      <c r="K343" s="8" t="s">
        <v>31</v>
      </c>
      <c r="L343" s="4" t="str">
        <f t="shared" si="5"/>
        <v>Közl-40F-OpenApi Vállalati-KötelezettSzla FCY-FCY Bankon kívül utalás-InterCompany-EgyediÁrf/NonSTP-KöltsVis Osztott</v>
      </c>
    </row>
    <row r="344" spans="1:12" x14ac:dyDescent="0.3">
      <c r="A344" s="1" t="s">
        <v>69</v>
      </c>
      <c r="B344" s="1" t="s">
        <v>320</v>
      </c>
      <c r="C344" s="1" t="s">
        <v>95</v>
      </c>
      <c r="D344" s="1" t="s">
        <v>31</v>
      </c>
      <c r="E344" s="1" t="s">
        <v>31</v>
      </c>
      <c r="F344" s="1" t="s">
        <v>91</v>
      </c>
      <c r="G344" s="1" t="s">
        <v>31</v>
      </c>
      <c r="H344" s="1" t="s">
        <v>72</v>
      </c>
      <c r="I344" s="1" t="s">
        <v>32</v>
      </c>
      <c r="J344" s="1" t="s">
        <v>126</v>
      </c>
      <c r="K344" s="8" t="s">
        <v>31</v>
      </c>
      <c r="L344" s="4" t="str">
        <f t="shared" si="5"/>
        <v>Közl-40G-OpenApi Vállalati-KötelezettSzla FCY-FCY Bankon kívül utalás-InterCompany-EgyediÁrf/NonSTP-KöltsVis Indító</v>
      </c>
    </row>
    <row r="345" spans="1:12" x14ac:dyDescent="0.3">
      <c r="A345" s="1" t="s">
        <v>69</v>
      </c>
      <c r="B345" s="1" t="s">
        <v>320</v>
      </c>
      <c r="C345" s="1" t="s">
        <v>95</v>
      </c>
      <c r="D345" s="1" t="s">
        <v>31</v>
      </c>
      <c r="E345" s="1" t="s">
        <v>31</v>
      </c>
      <c r="F345" s="1" t="s">
        <v>93</v>
      </c>
      <c r="G345" s="1" t="s">
        <v>31</v>
      </c>
      <c r="H345" s="1" t="s">
        <v>72</v>
      </c>
      <c r="I345" s="1" t="s">
        <v>32</v>
      </c>
      <c r="J345" s="1" t="s">
        <v>127</v>
      </c>
      <c r="K345" s="8" t="s">
        <v>31</v>
      </c>
      <c r="L345" s="4" t="str">
        <f t="shared" si="5"/>
        <v>Közl-40H-OpenApi Vállalati-KötelezettSzla FCY-FCY Bankon kívül utalás-InterCompany-EgyediÁrf/NonSTP-KöltsVis Kedvezm</v>
      </c>
    </row>
    <row r="346" spans="1:12" x14ac:dyDescent="0.3">
      <c r="A346" s="1" t="s">
        <v>69</v>
      </c>
      <c r="B346" s="1" t="s">
        <v>320</v>
      </c>
      <c r="C346" s="1" t="s">
        <v>95</v>
      </c>
      <c r="D346" s="1" t="s">
        <v>31</v>
      </c>
      <c r="E346" s="1" t="s">
        <v>72</v>
      </c>
      <c r="F346" s="1" t="s">
        <v>89</v>
      </c>
      <c r="G346" s="1" t="s">
        <v>31</v>
      </c>
      <c r="H346" s="1" t="s">
        <v>72</v>
      </c>
      <c r="I346" s="1" t="s">
        <v>32</v>
      </c>
      <c r="J346" s="1" t="s">
        <v>128</v>
      </c>
      <c r="K346" s="8" t="s">
        <v>31</v>
      </c>
      <c r="L346" s="4" t="str">
        <f t="shared" si="5"/>
        <v>Közl-40O-OpenApi Vállalati-KötelezettSzla FCY-FCY Bankon kívül utalás-InterCompany-Sürgős/AzonKonv-EgyediÁrf/NonSTP-KöltsVis Osztott</v>
      </c>
    </row>
    <row r="347" spans="1:12" x14ac:dyDescent="0.3">
      <c r="A347" s="1" t="s">
        <v>69</v>
      </c>
      <c r="B347" s="1" t="s">
        <v>320</v>
      </c>
      <c r="C347" s="1" t="s">
        <v>95</v>
      </c>
      <c r="D347" s="1" t="s">
        <v>31</v>
      </c>
      <c r="E347" s="1" t="s">
        <v>72</v>
      </c>
      <c r="F347" s="1" t="s">
        <v>91</v>
      </c>
      <c r="G347" s="1" t="s">
        <v>31</v>
      </c>
      <c r="H347" s="1" t="s">
        <v>72</v>
      </c>
      <c r="I347" s="1" t="s">
        <v>32</v>
      </c>
      <c r="J347" s="1" t="s">
        <v>129</v>
      </c>
      <c r="K347" s="8" t="s">
        <v>31</v>
      </c>
      <c r="L347" s="4" t="str">
        <f t="shared" si="5"/>
        <v>Közl-40P-OpenApi Vállalati-KötelezettSzla FCY-FCY Bankon kívül utalás-InterCompany-Sürgős/AzonKonv-EgyediÁrf/NonSTP-KöltsVis Indító</v>
      </c>
    </row>
    <row r="348" spans="1:12" x14ac:dyDescent="0.3">
      <c r="A348" s="1" t="s">
        <v>69</v>
      </c>
      <c r="B348" s="1" t="s">
        <v>320</v>
      </c>
      <c r="C348" s="1" t="s">
        <v>95</v>
      </c>
      <c r="D348" s="1" t="s">
        <v>31</v>
      </c>
      <c r="E348" s="1" t="s">
        <v>72</v>
      </c>
      <c r="F348" s="1" t="s">
        <v>93</v>
      </c>
      <c r="G348" s="1" t="s">
        <v>31</v>
      </c>
      <c r="H348" s="1" t="s">
        <v>72</v>
      </c>
      <c r="I348" s="1" t="s">
        <v>32</v>
      </c>
      <c r="J348" s="1" t="s">
        <v>130</v>
      </c>
      <c r="K348" s="8" t="s">
        <v>31</v>
      </c>
      <c r="L348" s="4" t="str">
        <f t="shared" si="5"/>
        <v>Közl-40Q-OpenApi Vállalati-KötelezettSzla FCY-FCY Bankon kívül utalás-InterCompany-Sürgős/AzonKonv-EgyediÁrf/NonSTP-KöltsVis Kedvezm</v>
      </c>
    </row>
    <row r="349" spans="1:12" x14ac:dyDescent="0.3">
      <c r="A349" s="1" t="s">
        <v>69</v>
      </c>
      <c r="B349" s="1" t="s">
        <v>320</v>
      </c>
      <c r="C349" s="1" t="s">
        <v>81</v>
      </c>
      <c r="D349" s="1" t="s">
        <v>72</v>
      </c>
      <c r="E349" s="1" t="s">
        <v>72</v>
      </c>
      <c r="F349" s="1" t="s">
        <v>71</v>
      </c>
      <c r="G349" s="1" t="s">
        <v>31</v>
      </c>
      <c r="H349" s="1" t="s">
        <v>31</v>
      </c>
      <c r="I349" s="1" t="s">
        <v>31</v>
      </c>
      <c r="J349" s="1" t="s">
        <v>131</v>
      </c>
      <c r="K349" s="8" t="s">
        <v>31</v>
      </c>
      <c r="L349" s="4" t="str">
        <f t="shared" si="5"/>
        <v>Közl-01H-OpenApi Vállalati-KötelezettSzla HUF-FCY-EQ átvezetés-Konverziós-Sürgős/AzonKonv-KöltsVis Nincs</v>
      </c>
    </row>
    <row r="350" spans="1:12" x14ac:dyDescent="0.3">
      <c r="A350" s="1" t="s">
        <v>69</v>
      </c>
      <c r="B350" s="1" t="s">
        <v>320</v>
      </c>
      <c r="C350" s="1" t="s">
        <v>81</v>
      </c>
      <c r="D350" s="1" t="s">
        <v>72</v>
      </c>
      <c r="E350" s="1" t="s">
        <v>72</v>
      </c>
      <c r="F350" s="1" t="s">
        <v>71</v>
      </c>
      <c r="G350" s="1" t="s">
        <v>31</v>
      </c>
      <c r="H350" s="1" t="s">
        <v>31</v>
      </c>
      <c r="I350" s="1" t="s">
        <v>32</v>
      </c>
      <c r="J350" s="1" t="s">
        <v>131</v>
      </c>
      <c r="K350" s="8" t="s">
        <v>31</v>
      </c>
      <c r="L350" s="4" t="str">
        <f t="shared" si="5"/>
        <v>Közl-01H-OpenApi Vállalati-KötelezettSzla HUF-FCY-EQ átvezetés-InterCompany-Konverziós-Sürgős/AzonKonv-KöltsVis Nincs</v>
      </c>
    </row>
    <row r="351" spans="1:12" x14ac:dyDescent="0.3">
      <c r="A351" s="1" t="s">
        <v>69</v>
      </c>
      <c r="B351" s="1" t="s">
        <v>320</v>
      </c>
      <c r="C351" s="1" t="s">
        <v>81</v>
      </c>
      <c r="D351" s="1" t="s">
        <v>72</v>
      </c>
      <c r="E351" s="1" t="s">
        <v>31</v>
      </c>
      <c r="F351" s="1" t="s">
        <v>71</v>
      </c>
      <c r="G351" s="1" t="s">
        <v>31</v>
      </c>
      <c r="H351" s="1" t="s">
        <v>31</v>
      </c>
      <c r="I351" s="1" t="s">
        <v>31</v>
      </c>
      <c r="J351" s="1" t="s">
        <v>131</v>
      </c>
      <c r="K351" s="8" t="s">
        <v>31</v>
      </c>
      <c r="L351" s="4" t="str">
        <f t="shared" si="5"/>
        <v>Közl-01H-OpenApi Vállalati-KötelezettSzla HUF-FCY-EQ átvezetés-Konverziós-KöltsVis Nincs</v>
      </c>
    </row>
    <row r="352" spans="1:12" x14ac:dyDescent="0.3">
      <c r="A352" s="1" t="s">
        <v>69</v>
      </c>
      <c r="B352" s="1" t="s">
        <v>320</v>
      </c>
      <c r="C352" s="1" t="s">
        <v>81</v>
      </c>
      <c r="D352" s="1" t="s">
        <v>72</v>
      </c>
      <c r="E352" s="1" t="s">
        <v>31</v>
      </c>
      <c r="F352" s="1" t="s">
        <v>71</v>
      </c>
      <c r="G352" s="1" t="s">
        <v>31</v>
      </c>
      <c r="H352" s="1" t="s">
        <v>31</v>
      </c>
      <c r="I352" s="1" t="s">
        <v>32</v>
      </c>
      <c r="J352" s="1" t="s">
        <v>131</v>
      </c>
      <c r="K352" s="8" t="s">
        <v>31</v>
      </c>
      <c r="L352" s="4" t="str">
        <f t="shared" si="5"/>
        <v>Közl-01H-OpenApi Vállalati-KötelezettSzla HUF-FCY-EQ átvezetés-InterCompany-Konverziós-KöltsVis Nincs</v>
      </c>
    </row>
    <row r="353" spans="1:12" x14ac:dyDescent="0.3">
      <c r="A353" s="1" t="s">
        <v>69</v>
      </c>
      <c r="B353" s="1" t="s">
        <v>320</v>
      </c>
      <c r="C353" s="1" t="s">
        <v>29</v>
      </c>
      <c r="D353" s="1" t="s">
        <v>72</v>
      </c>
      <c r="E353" s="1" t="s">
        <v>72</v>
      </c>
      <c r="F353" s="1" t="s">
        <v>71</v>
      </c>
      <c r="G353" s="1" t="s">
        <v>31</v>
      </c>
      <c r="H353" s="1" t="s">
        <v>31</v>
      </c>
      <c r="I353" s="1" t="s">
        <v>31</v>
      </c>
      <c r="J353" s="1" t="s">
        <v>132</v>
      </c>
      <c r="K353" s="8" t="s">
        <v>31</v>
      </c>
      <c r="L353" s="4" t="str">
        <f t="shared" si="5"/>
        <v>Közl-01I-OpenApi Vállalati-KötelezettSzla HUF-FCY-EQ átutalás-Konverziós-Sürgős/AzonKonv-KöltsVis Nincs</v>
      </c>
    </row>
    <row r="354" spans="1:12" x14ac:dyDescent="0.3">
      <c r="A354" s="1" t="s">
        <v>69</v>
      </c>
      <c r="B354" s="1" t="s">
        <v>320</v>
      </c>
      <c r="C354" s="1" t="s">
        <v>29</v>
      </c>
      <c r="D354" s="1" t="s">
        <v>72</v>
      </c>
      <c r="E354" s="1" t="s">
        <v>31</v>
      </c>
      <c r="F354" s="1" t="s">
        <v>71</v>
      </c>
      <c r="G354" s="1" t="s">
        <v>31</v>
      </c>
      <c r="H354" s="1" t="s">
        <v>31</v>
      </c>
      <c r="I354" s="1" t="s">
        <v>31</v>
      </c>
      <c r="J354" s="1" t="s">
        <v>132</v>
      </c>
      <c r="K354" s="8" t="s">
        <v>31</v>
      </c>
      <c r="L354" s="4" t="str">
        <f t="shared" si="5"/>
        <v>Közl-01I-OpenApi Vállalati-KötelezettSzla HUF-FCY-EQ átutalás-Konverziós-KöltsVis Nincs</v>
      </c>
    </row>
    <row r="355" spans="1:12" x14ac:dyDescent="0.3">
      <c r="A355" s="1" t="s">
        <v>69</v>
      </c>
      <c r="B355" s="1" t="s">
        <v>320</v>
      </c>
      <c r="C355" s="1" t="s">
        <v>76</v>
      </c>
      <c r="D355" s="1" t="s">
        <v>72</v>
      </c>
      <c r="E355" s="1" t="s">
        <v>72</v>
      </c>
      <c r="F355" s="1" t="s">
        <v>71</v>
      </c>
      <c r="G355" s="1" t="s">
        <v>31</v>
      </c>
      <c r="H355" s="1" t="s">
        <v>31</v>
      </c>
      <c r="I355" s="1" t="s">
        <v>31</v>
      </c>
      <c r="J355" s="1" t="s">
        <v>133</v>
      </c>
      <c r="K355" s="8" t="s">
        <v>31</v>
      </c>
      <c r="L355" s="4" t="str">
        <f t="shared" si="5"/>
        <v>Közl-027-OpenApi Vállalati-KötelezettSzla FCY-FCY-EQ átvezetés-Konverziós-Sürgős/AzonKonv-KöltsVis Nincs</v>
      </c>
    </row>
    <row r="356" spans="1:12" x14ac:dyDescent="0.3">
      <c r="A356" s="1" t="s">
        <v>69</v>
      </c>
      <c r="B356" s="1" t="s">
        <v>320</v>
      </c>
      <c r="C356" s="1" t="s">
        <v>76</v>
      </c>
      <c r="D356" s="1" t="s">
        <v>72</v>
      </c>
      <c r="E356" s="1" t="s">
        <v>72</v>
      </c>
      <c r="F356" s="1" t="s">
        <v>71</v>
      </c>
      <c r="G356" s="1" t="s">
        <v>31</v>
      </c>
      <c r="H356" s="1" t="s">
        <v>31</v>
      </c>
      <c r="I356" s="1" t="s">
        <v>32</v>
      </c>
      <c r="J356" s="1" t="s">
        <v>133</v>
      </c>
      <c r="K356" s="8" t="s">
        <v>31</v>
      </c>
      <c r="L356" s="4" t="str">
        <f t="shared" si="5"/>
        <v>Közl-027-OpenApi Vállalati-KötelezettSzla FCY-FCY-EQ átvezetés-InterCompany-Konverziós-Sürgős/AzonKonv-KöltsVis Nincs</v>
      </c>
    </row>
    <row r="357" spans="1:12" x14ac:dyDescent="0.3">
      <c r="A357" s="1" t="s">
        <v>69</v>
      </c>
      <c r="B357" s="1" t="s">
        <v>320</v>
      </c>
      <c r="C357" s="1" t="s">
        <v>76</v>
      </c>
      <c r="D357" s="1" t="s">
        <v>72</v>
      </c>
      <c r="E357" s="1" t="s">
        <v>31</v>
      </c>
      <c r="F357" s="1" t="s">
        <v>71</v>
      </c>
      <c r="G357" s="1" t="s">
        <v>31</v>
      </c>
      <c r="H357" s="1" t="s">
        <v>31</v>
      </c>
      <c r="I357" s="1" t="s">
        <v>31</v>
      </c>
      <c r="J357" s="1" t="s">
        <v>133</v>
      </c>
      <c r="K357" s="8" t="s">
        <v>31</v>
      </c>
      <c r="L357" s="4" t="str">
        <f t="shared" si="5"/>
        <v>Közl-027-OpenApi Vállalati-KötelezettSzla FCY-FCY-EQ átvezetés-Konverziós-KöltsVis Nincs</v>
      </c>
    </row>
    <row r="358" spans="1:12" x14ac:dyDescent="0.3">
      <c r="A358" s="1" t="s">
        <v>69</v>
      </c>
      <c r="B358" s="1" t="s">
        <v>320</v>
      </c>
      <c r="C358" s="1" t="s">
        <v>76</v>
      </c>
      <c r="D358" s="1" t="s">
        <v>72</v>
      </c>
      <c r="E358" s="1" t="s">
        <v>31</v>
      </c>
      <c r="F358" s="1" t="s">
        <v>71</v>
      </c>
      <c r="G358" s="1" t="s">
        <v>31</v>
      </c>
      <c r="H358" s="1" t="s">
        <v>31</v>
      </c>
      <c r="I358" s="1" t="s">
        <v>32</v>
      </c>
      <c r="J358" s="1" t="s">
        <v>133</v>
      </c>
      <c r="K358" s="8" t="s">
        <v>31</v>
      </c>
      <c r="L358" s="4" t="str">
        <f t="shared" si="5"/>
        <v>Közl-027-OpenApi Vállalati-KötelezettSzla FCY-FCY-EQ átvezetés-InterCompany-Konverziós-KöltsVis Nincs</v>
      </c>
    </row>
    <row r="359" spans="1:12" x14ac:dyDescent="0.3">
      <c r="A359" s="1" t="s">
        <v>69</v>
      </c>
      <c r="B359" s="1" t="s">
        <v>320</v>
      </c>
      <c r="C359" s="1" t="s">
        <v>173</v>
      </c>
      <c r="D359" s="1" t="s">
        <v>72</v>
      </c>
      <c r="E359" s="1" t="s">
        <v>72</v>
      </c>
      <c r="F359" s="1" t="s">
        <v>71</v>
      </c>
      <c r="G359" s="1" t="s">
        <v>31</v>
      </c>
      <c r="H359" s="1" t="s">
        <v>31</v>
      </c>
      <c r="I359" s="1" t="s">
        <v>31</v>
      </c>
      <c r="J359" s="1" t="s">
        <v>134</v>
      </c>
      <c r="K359" s="8" t="s">
        <v>31</v>
      </c>
      <c r="L359" s="4" t="str">
        <f t="shared" si="5"/>
        <v>Közl-028-OpenApi Vállalati-KötelezettSzla FCY-FCY-EQ átutalás-Konverziós-Sürgős/AzonKonv-KöltsVis Nincs</v>
      </c>
    </row>
    <row r="360" spans="1:12" x14ac:dyDescent="0.3">
      <c r="A360" s="1" t="s">
        <v>69</v>
      </c>
      <c r="B360" s="1" t="s">
        <v>320</v>
      </c>
      <c r="C360" s="1" t="s">
        <v>173</v>
      </c>
      <c r="D360" s="1" t="s">
        <v>72</v>
      </c>
      <c r="E360" s="1" t="s">
        <v>31</v>
      </c>
      <c r="F360" s="1" t="s">
        <v>71</v>
      </c>
      <c r="G360" s="1" t="s">
        <v>31</v>
      </c>
      <c r="H360" s="1" t="s">
        <v>31</v>
      </c>
      <c r="I360" s="1" t="s">
        <v>31</v>
      </c>
      <c r="J360" s="1" t="s">
        <v>134</v>
      </c>
      <c r="K360" s="8" t="s">
        <v>31</v>
      </c>
      <c r="L360" s="4" t="str">
        <f t="shared" si="5"/>
        <v>Közl-028-OpenApi Vállalati-KötelezettSzla FCY-FCY-EQ átutalás-Konverziós-KöltsVis Nincs</v>
      </c>
    </row>
    <row r="361" spans="1:12" x14ac:dyDescent="0.3">
      <c r="A361" s="1" t="s">
        <v>69</v>
      </c>
      <c r="B361" s="1" t="s">
        <v>320</v>
      </c>
      <c r="C361" s="1" t="s">
        <v>173</v>
      </c>
      <c r="D361" s="1" t="s">
        <v>72</v>
      </c>
      <c r="E361" s="1" t="s">
        <v>72</v>
      </c>
      <c r="F361" s="1" t="s">
        <v>71</v>
      </c>
      <c r="G361" s="1" t="s">
        <v>31</v>
      </c>
      <c r="H361" s="1" t="s">
        <v>31</v>
      </c>
      <c r="I361" s="1" t="s">
        <v>32</v>
      </c>
      <c r="J361" s="1" t="s">
        <v>135</v>
      </c>
      <c r="K361" s="8" t="s">
        <v>31</v>
      </c>
      <c r="L361" s="4" t="str">
        <f t="shared" si="5"/>
        <v>Közl-03O-OpenApi Vállalati-KötelezettSzla FCY-FCY-EQ átutalás-InterCompany-Konverziós-Sürgős/AzonKonv-KöltsVis Nincs</v>
      </c>
    </row>
    <row r="362" spans="1:12" x14ac:dyDescent="0.3">
      <c r="A362" s="1" t="s">
        <v>69</v>
      </c>
      <c r="B362" s="1" t="s">
        <v>320</v>
      </c>
      <c r="C362" s="1" t="s">
        <v>173</v>
      </c>
      <c r="D362" s="1" t="s">
        <v>72</v>
      </c>
      <c r="E362" s="1" t="s">
        <v>31</v>
      </c>
      <c r="F362" s="1" t="s">
        <v>71</v>
      </c>
      <c r="G362" s="1" t="s">
        <v>31</v>
      </c>
      <c r="H362" s="1" t="s">
        <v>31</v>
      </c>
      <c r="I362" s="1" t="s">
        <v>32</v>
      </c>
      <c r="J362" s="1" t="s">
        <v>135</v>
      </c>
      <c r="K362" s="8" t="s">
        <v>31</v>
      </c>
      <c r="L362" s="4" t="str">
        <f t="shared" si="5"/>
        <v>Közl-03O-OpenApi Vállalati-KötelezettSzla FCY-FCY-EQ átutalás-InterCompany-Konverziós-KöltsVis Nincs</v>
      </c>
    </row>
    <row r="363" spans="1:12" x14ac:dyDescent="0.3">
      <c r="A363" s="1" t="s">
        <v>69</v>
      </c>
      <c r="B363" s="1" t="s">
        <v>320</v>
      </c>
      <c r="C363" s="1" t="s">
        <v>173</v>
      </c>
      <c r="D363" s="1" t="s">
        <v>31</v>
      </c>
      <c r="E363" s="1" t="s">
        <v>31</v>
      </c>
      <c r="F363" s="1" t="s">
        <v>71</v>
      </c>
      <c r="G363" s="1" t="s">
        <v>31</v>
      </c>
      <c r="H363" s="1" t="s">
        <v>31</v>
      </c>
      <c r="I363" s="1" t="s">
        <v>32</v>
      </c>
      <c r="J363" s="1" t="s">
        <v>136</v>
      </c>
      <c r="K363" s="8" t="s">
        <v>31</v>
      </c>
      <c r="L363" s="4" t="str">
        <f t="shared" si="5"/>
        <v>Közl-04T-OpenApi Vállalati-KötelezettSzla FCY-FCY-EQ átutalás-InterCompany-KöltsVis Nincs</v>
      </c>
    </row>
    <row r="364" spans="1:12" x14ac:dyDescent="0.3">
      <c r="A364" s="1" t="s">
        <v>69</v>
      </c>
      <c r="B364" s="1" t="s">
        <v>320</v>
      </c>
      <c r="C364" s="1" t="s">
        <v>173</v>
      </c>
      <c r="D364" s="1" t="s">
        <v>31</v>
      </c>
      <c r="E364" s="1" t="s">
        <v>72</v>
      </c>
      <c r="F364" s="1" t="s">
        <v>71</v>
      </c>
      <c r="G364" s="1" t="s">
        <v>31</v>
      </c>
      <c r="H364" s="1" t="s">
        <v>31</v>
      </c>
      <c r="I364" s="1" t="s">
        <v>32</v>
      </c>
      <c r="J364" s="1" t="s">
        <v>137</v>
      </c>
      <c r="K364" s="8" t="s">
        <v>31</v>
      </c>
      <c r="L364" s="4" t="str">
        <f t="shared" si="5"/>
        <v>Közl-04V-OpenApi Vállalati-KötelezettSzla FCY-FCY-EQ átutalás-InterCompany-Sürgős/AzonKonv-KöltsVis Nincs</v>
      </c>
    </row>
    <row r="365" spans="1:12" x14ac:dyDescent="0.3">
      <c r="A365" s="1" t="s">
        <v>69</v>
      </c>
      <c r="B365" s="1" t="s">
        <v>320</v>
      </c>
      <c r="C365" s="1" t="s">
        <v>76</v>
      </c>
      <c r="D365" s="1" t="s">
        <v>31</v>
      </c>
      <c r="E365" s="1" t="s">
        <v>72</v>
      </c>
      <c r="F365" s="1" t="s">
        <v>71</v>
      </c>
      <c r="G365" s="1" t="s">
        <v>31</v>
      </c>
      <c r="H365" s="1" t="s">
        <v>31</v>
      </c>
      <c r="I365" s="1" t="s">
        <v>31</v>
      </c>
      <c r="J365" s="1" t="s">
        <v>139</v>
      </c>
      <c r="K365" s="8" t="s">
        <v>31</v>
      </c>
      <c r="L365" s="4" t="str">
        <f t="shared" si="5"/>
        <v>Közl-045-OpenApi Vállalati-KötelezettSzla FCY-FCY-EQ átvezetés-Sürgős/AzonKonv-KöltsVis Nincs</v>
      </c>
    </row>
    <row r="366" spans="1:12" x14ac:dyDescent="0.3">
      <c r="A366" s="1" t="s">
        <v>69</v>
      </c>
      <c r="B366" s="1" t="s">
        <v>320</v>
      </c>
      <c r="C366" s="1" t="s">
        <v>76</v>
      </c>
      <c r="D366" s="1" t="s">
        <v>31</v>
      </c>
      <c r="E366" s="1" t="s">
        <v>72</v>
      </c>
      <c r="F366" s="1" t="s">
        <v>71</v>
      </c>
      <c r="G366" s="1" t="s">
        <v>31</v>
      </c>
      <c r="H366" s="1" t="s">
        <v>31</v>
      </c>
      <c r="I366" s="1" t="s">
        <v>32</v>
      </c>
      <c r="J366" s="1" t="s">
        <v>139</v>
      </c>
      <c r="K366" s="8" t="s">
        <v>31</v>
      </c>
      <c r="L366" s="4" t="str">
        <f t="shared" si="5"/>
        <v>Közl-045-OpenApi Vállalati-KötelezettSzla FCY-FCY-EQ átvezetés-InterCompany-Sürgős/AzonKonv-KöltsVis Nincs</v>
      </c>
    </row>
    <row r="367" spans="1:12" x14ac:dyDescent="0.3">
      <c r="A367" s="1" t="s">
        <v>69</v>
      </c>
      <c r="B367" s="1" t="s">
        <v>320</v>
      </c>
      <c r="C367" s="1" t="s">
        <v>76</v>
      </c>
      <c r="D367" s="1" t="s">
        <v>31</v>
      </c>
      <c r="E367" s="1" t="s">
        <v>31</v>
      </c>
      <c r="F367" s="1" t="s">
        <v>71</v>
      </c>
      <c r="G367" s="1" t="s">
        <v>31</v>
      </c>
      <c r="H367" s="1" t="s">
        <v>31</v>
      </c>
      <c r="I367" s="1" t="s">
        <v>31</v>
      </c>
      <c r="J367" s="1" t="s">
        <v>139</v>
      </c>
      <c r="K367" s="8" t="s">
        <v>31</v>
      </c>
      <c r="L367" s="4" t="str">
        <f t="shared" si="5"/>
        <v>Közl-045-OpenApi Vállalati-KötelezettSzla FCY-FCY-EQ átvezetés-KöltsVis Nincs</v>
      </c>
    </row>
    <row r="368" spans="1:12" x14ac:dyDescent="0.3">
      <c r="A368" s="1" t="s">
        <v>69</v>
      </c>
      <c r="B368" s="1" t="s">
        <v>320</v>
      </c>
      <c r="C368" s="1" t="s">
        <v>76</v>
      </c>
      <c r="D368" s="1" t="s">
        <v>31</v>
      </c>
      <c r="E368" s="1" t="s">
        <v>31</v>
      </c>
      <c r="F368" s="1" t="s">
        <v>71</v>
      </c>
      <c r="G368" s="1" t="s">
        <v>31</v>
      </c>
      <c r="H368" s="1" t="s">
        <v>31</v>
      </c>
      <c r="I368" s="1" t="s">
        <v>32</v>
      </c>
      <c r="J368" s="1" t="s">
        <v>139</v>
      </c>
      <c r="K368" s="8" t="s">
        <v>31</v>
      </c>
      <c r="L368" s="4" t="str">
        <f t="shared" si="5"/>
        <v>Közl-045-OpenApi Vállalati-KötelezettSzla FCY-FCY-EQ átvezetés-InterCompany-KöltsVis Nincs</v>
      </c>
    </row>
    <row r="369" spans="1:12" x14ac:dyDescent="0.3">
      <c r="A369" s="1" t="s">
        <v>69</v>
      </c>
      <c r="B369" s="1" t="s">
        <v>320</v>
      </c>
      <c r="C369" s="1" t="s">
        <v>173</v>
      </c>
      <c r="D369" s="1" t="s">
        <v>31</v>
      </c>
      <c r="E369" s="1" t="s">
        <v>72</v>
      </c>
      <c r="F369" s="1" t="s">
        <v>71</v>
      </c>
      <c r="G369" s="1" t="s">
        <v>31</v>
      </c>
      <c r="H369" s="1" t="s">
        <v>31</v>
      </c>
      <c r="I369" s="1" t="s">
        <v>31</v>
      </c>
      <c r="J369" s="1" t="s">
        <v>140</v>
      </c>
      <c r="K369" s="8" t="s">
        <v>31</v>
      </c>
      <c r="L369" s="4" t="str">
        <f t="shared" si="5"/>
        <v>Közl-046-OpenApi Vállalati-KötelezettSzla FCY-FCY-EQ átutalás-Sürgős/AzonKonv-KöltsVis Nincs</v>
      </c>
    </row>
    <row r="370" spans="1:12" x14ac:dyDescent="0.3">
      <c r="A370" s="1" t="s">
        <v>69</v>
      </c>
      <c r="B370" s="1" t="s">
        <v>320</v>
      </c>
      <c r="C370" s="1" t="s">
        <v>173</v>
      </c>
      <c r="D370" s="1" t="s">
        <v>31</v>
      </c>
      <c r="E370" s="1" t="s">
        <v>31</v>
      </c>
      <c r="F370" s="1" t="s">
        <v>71</v>
      </c>
      <c r="G370" s="1" t="s">
        <v>31</v>
      </c>
      <c r="H370" s="1" t="s">
        <v>31</v>
      </c>
      <c r="I370" s="1" t="s">
        <v>31</v>
      </c>
      <c r="J370" s="1" t="s">
        <v>140</v>
      </c>
      <c r="K370" s="8" t="s">
        <v>31</v>
      </c>
      <c r="L370" s="4" t="str">
        <f t="shared" si="5"/>
        <v>Közl-046-OpenApi Vállalati-KötelezettSzla FCY-FCY-EQ átutalás-KöltsVis Nincs</v>
      </c>
    </row>
    <row r="371" spans="1:12" x14ac:dyDescent="0.3">
      <c r="A371" s="1" t="s">
        <v>33</v>
      </c>
      <c r="B371" s="1" t="s">
        <v>320</v>
      </c>
      <c r="C371" s="1" t="s">
        <v>79</v>
      </c>
      <c r="D371" s="1" t="s">
        <v>72</v>
      </c>
      <c r="E371" s="1" t="s">
        <v>72</v>
      </c>
      <c r="F371" s="1" t="s">
        <v>71</v>
      </c>
      <c r="G371" s="1" t="s">
        <v>31</v>
      </c>
      <c r="H371" s="1" t="s">
        <v>31</v>
      </c>
      <c r="I371" s="1" t="s">
        <v>31</v>
      </c>
      <c r="J371" s="1" t="s">
        <v>141</v>
      </c>
      <c r="K371" s="8" t="s">
        <v>31</v>
      </c>
      <c r="L371" s="4" t="str">
        <f t="shared" si="5"/>
        <v>Közl-062-Forint konverziós-OpenApi Vállalati-KötelezettSzla FCY-HUF-EQ átutalás-Konverziós-Sürgős/AzonKonv-KöltsVis Nincs</v>
      </c>
    </row>
    <row r="372" spans="1:12" x14ac:dyDescent="0.3">
      <c r="A372" s="1" t="s">
        <v>33</v>
      </c>
      <c r="B372" s="1" t="s">
        <v>320</v>
      </c>
      <c r="C372" s="1" t="s">
        <v>79</v>
      </c>
      <c r="D372" s="1" t="s">
        <v>72</v>
      </c>
      <c r="E372" s="1" t="s">
        <v>31</v>
      </c>
      <c r="F372" s="1" t="s">
        <v>71</v>
      </c>
      <c r="G372" s="1" t="s">
        <v>31</v>
      </c>
      <c r="H372" s="1" t="s">
        <v>31</v>
      </c>
      <c r="I372" s="1" t="s">
        <v>31</v>
      </c>
      <c r="J372" s="1" t="s">
        <v>141</v>
      </c>
      <c r="K372" s="8" t="s">
        <v>31</v>
      </c>
      <c r="L372" s="4" t="str">
        <f t="shared" si="5"/>
        <v>Közl-062-Forint konverziós-OpenApi Vállalati-KötelezettSzla FCY-HUF-EQ átutalás-Konverziós-KöltsVis Nincs</v>
      </c>
    </row>
    <row r="373" spans="1:12" x14ac:dyDescent="0.3">
      <c r="A373" s="1" t="s">
        <v>33</v>
      </c>
      <c r="B373" s="1" t="s">
        <v>320</v>
      </c>
      <c r="C373" s="1" t="s">
        <v>79</v>
      </c>
      <c r="D373" s="1" t="s">
        <v>72</v>
      </c>
      <c r="E373" s="1" t="s">
        <v>72</v>
      </c>
      <c r="F373" s="1" t="s">
        <v>71</v>
      </c>
      <c r="G373" s="1" t="s">
        <v>31</v>
      </c>
      <c r="H373" s="1" t="s">
        <v>31</v>
      </c>
      <c r="I373" s="1" t="s">
        <v>32</v>
      </c>
      <c r="J373" s="1" t="s">
        <v>138</v>
      </c>
      <c r="K373" s="8" t="s">
        <v>31</v>
      </c>
      <c r="L373" s="4" t="str">
        <f t="shared" si="5"/>
        <v>Közl-07F-Forint konverziós-OpenApi Vállalati-KötelezettSzla FCY-HUF-EQ átutalás-InterCompany-Konverziós-Sürgős/AzonKonv-KöltsVis Nincs</v>
      </c>
    </row>
    <row r="374" spans="1:12" x14ac:dyDescent="0.3">
      <c r="A374" s="1" t="s">
        <v>33</v>
      </c>
      <c r="B374" s="1" t="s">
        <v>320</v>
      </c>
      <c r="C374" s="1" t="s">
        <v>79</v>
      </c>
      <c r="D374" s="1" t="s">
        <v>72</v>
      </c>
      <c r="E374" s="1" t="s">
        <v>31</v>
      </c>
      <c r="F374" s="1" t="s">
        <v>71</v>
      </c>
      <c r="G374" s="1" t="s">
        <v>31</v>
      </c>
      <c r="H374" s="1" t="s">
        <v>31</v>
      </c>
      <c r="I374" s="1" t="s">
        <v>32</v>
      </c>
      <c r="J374" s="1" t="s">
        <v>138</v>
      </c>
      <c r="K374" s="8" t="s">
        <v>31</v>
      </c>
      <c r="L374" s="4" t="str">
        <f t="shared" si="5"/>
        <v>Közl-07F-Forint konverziós-OpenApi Vállalati-KötelezettSzla FCY-HUF-EQ átutalás-InterCompany-Konverziós-KöltsVis Nincs</v>
      </c>
    </row>
    <row r="375" spans="1:12" x14ac:dyDescent="0.3">
      <c r="A375" s="1" t="s">
        <v>33</v>
      </c>
      <c r="B375" s="1" t="s">
        <v>320</v>
      </c>
      <c r="C375" s="1" t="s">
        <v>33</v>
      </c>
      <c r="D375" s="1" t="s">
        <v>72</v>
      </c>
      <c r="E375" s="1" t="s">
        <v>72</v>
      </c>
      <c r="F375" s="1" t="s">
        <v>71</v>
      </c>
      <c r="G375" s="1" t="s">
        <v>31</v>
      </c>
      <c r="H375" s="1" t="s">
        <v>31</v>
      </c>
      <c r="I375" s="1" t="s">
        <v>31</v>
      </c>
      <c r="J375" s="1" t="s">
        <v>142</v>
      </c>
      <c r="K375" s="8" t="s">
        <v>31</v>
      </c>
      <c r="L375" s="4" t="str">
        <f t="shared" si="5"/>
        <v>Közl-072-Forint konverziós-OpenApi Vállalati-KötelezettSzla FCY-HUF-EQ átvezetés-Konverziós-Sürgős/AzonKonv-KöltsVis Nincs</v>
      </c>
    </row>
    <row r="376" spans="1:12" x14ac:dyDescent="0.3">
      <c r="A376" s="1" t="s">
        <v>33</v>
      </c>
      <c r="B376" s="1" t="s">
        <v>320</v>
      </c>
      <c r="C376" s="1" t="s">
        <v>33</v>
      </c>
      <c r="D376" s="1" t="s">
        <v>72</v>
      </c>
      <c r="E376" s="1" t="s">
        <v>72</v>
      </c>
      <c r="F376" s="1" t="s">
        <v>71</v>
      </c>
      <c r="G376" s="1" t="s">
        <v>31</v>
      </c>
      <c r="H376" s="1" t="s">
        <v>31</v>
      </c>
      <c r="I376" s="1" t="s">
        <v>32</v>
      </c>
      <c r="J376" s="1" t="s">
        <v>142</v>
      </c>
      <c r="K376" s="8" t="s">
        <v>31</v>
      </c>
      <c r="L376" s="4" t="str">
        <f t="shared" si="5"/>
        <v>Közl-072-Forint konverziós-OpenApi Vállalati-KötelezettSzla FCY-HUF-EQ átvezetés-InterCompany-Konverziós-Sürgős/AzonKonv-KöltsVis Nincs</v>
      </c>
    </row>
    <row r="377" spans="1:12" x14ac:dyDescent="0.3">
      <c r="A377" s="1" t="s">
        <v>33</v>
      </c>
      <c r="B377" s="1" t="s">
        <v>320</v>
      </c>
      <c r="C377" s="1" t="s">
        <v>33</v>
      </c>
      <c r="D377" s="1" t="s">
        <v>72</v>
      </c>
      <c r="E377" s="1" t="s">
        <v>31</v>
      </c>
      <c r="F377" s="1" t="s">
        <v>71</v>
      </c>
      <c r="G377" s="1" t="s">
        <v>31</v>
      </c>
      <c r="H377" s="1" t="s">
        <v>31</v>
      </c>
      <c r="I377" s="1" t="s">
        <v>31</v>
      </c>
      <c r="J377" s="1" t="s">
        <v>142</v>
      </c>
      <c r="K377" s="8" t="s">
        <v>31</v>
      </c>
      <c r="L377" s="4" t="str">
        <f t="shared" si="5"/>
        <v>Közl-072-Forint konverziós-OpenApi Vállalati-KötelezettSzla FCY-HUF-EQ átvezetés-Konverziós-KöltsVis Nincs</v>
      </c>
    </row>
    <row r="378" spans="1:12" x14ac:dyDescent="0.3">
      <c r="A378" s="1" t="s">
        <v>33</v>
      </c>
      <c r="B378" s="1" t="s">
        <v>320</v>
      </c>
      <c r="C378" s="1" t="s">
        <v>33</v>
      </c>
      <c r="D378" s="1" t="s">
        <v>72</v>
      </c>
      <c r="E378" s="1" t="s">
        <v>31</v>
      </c>
      <c r="F378" s="1" t="s">
        <v>71</v>
      </c>
      <c r="G378" s="1" t="s">
        <v>31</v>
      </c>
      <c r="H378" s="1" t="s">
        <v>31</v>
      </c>
      <c r="I378" s="1" t="s">
        <v>32</v>
      </c>
      <c r="J378" s="1" t="s">
        <v>142</v>
      </c>
      <c r="K378" s="8" t="s">
        <v>31</v>
      </c>
      <c r="L378" s="4" t="str">
        <f t="shared" si="5"/>
        <v>Közl-072-Forint konverziós-OpenApi Vállalati-KötelezettSzla FCY-HUF-EQ átvezetés-InterCompany-Konverziós-KöltsVis Nincs</v>
      </c>
    </row>
    <row r="379" spans="1:12" x14ac:dyDescent="0.3">
      <c r="A379" s="1" t="s">
        <v>69</v>
      </c>
      <c r="B379" s="1" t="s">
        <v>320</v>
      </c>
      <c r="C379" s="1" t="s">
        <v>29</v>
      </c>
      <c r="D379" s="1" t="s">
        <v>72</v>
      </c>
      <c r="E379" s="1" t="s">
        <v>72</v>
      </c>
      <c r="F379" s="1" t="s">
        <v>71</v>
      </c>
      <c r="G379" s="1" t="s">
        <v>31</v>
      </c>
      <c r="H379" s="1" t="s">
        <v>31</v>
      </c>
      <c r="I379" s="1" t="s">
        <v>32</v>
      </c>
      <c r="J379" s="1" t="s">
        <v>143</v>
      </c>
      <c r="K379" s="8" t="s">
        <v>31</v>
      </c>
      <c r="L379" s="4" t="str">
        <f t="shared" si="5"/>
        <v>Közl-13T-OpenApi Vállalati-KötelezettSzla HUF-FCY-EQ átutalás-InterCompany-Konverziós-Sürgős/AzonKonv-KöltsVis Nincs</v>
      </c>
    </row>
    <row r="380" spans="1:12" x14ac:dyDescent="0.3">
      <c r="A380" s="1" t="s">
        <v>69</v>
      </c>
      <c r="B380" s="1" t="s">
        <v>320</v>
      </c>
      <c r="C380" s="1" t="s">
        <v>29</v>
      </c>
      <c r="D380" s="1" t="s">
        <v>72</v>
      </c>
      <c r="E380" s="1" t="s">
        <v>31</v>
      </c>
      <c r="F380" s="1" t="s">
        <v>71</v>
      </c>
      <c r="G380" s="1" t="s">
        <v>31</v>
      </c>
      <c r="H380" s="1" t="s">
        <v>31</v>
      </c>
      <c r="I380" s="1" t="s">
        <v>32</v>
      </c>
      <c r="J380" s="1" t="s">
        <v>143</v>
      </c>
      <c r="K380" s="8" t="s">
        <v>31</v>
      </c>
      <c r="L380" s="4" t="str">
        <f t="shared" si="5"/>
        <v>Közl-13T-OpenApi Vállalati-KötelezettSzla HUF-FCY-EQ átutalás-InterCompany-Konverziós-KöltsVis Nincs</v>
      </c>
    </row>
    <row r="381" spans="1:12" x14ac:dyDescent="0.3">
      <c r="A381" s="1" t="s">
        <v>69</v>
      </c>
      <c r="B381" s="1" t="s">
        <v>320</v>
      </c>
      <c r="C381" s="1" t="s">
        <v>34</v>
      </c>
      <c r="D381" s="1" t="s">
        <v>72</v>
      </c>
      <c r="E381" s="1" t="s">
        <v>31</v>
      </c>
      <c r="F381" s="1" t="s">
        <v>71</v>
      </c>
      <c r="G381" s="1" t="s">
        <v>31</v>
      </c>
      <c r="H381" s="1" t="s">
        <v>31</v>
      </c>
      <c r="I381" s="1" t="s">
        <v>31</v>
      </c>
      <c r="J381" s="1" t="s">
        <v>341</v>
      </c>
      <c r="K381" s="8" t="s">
        <v>31</v>
      </c>
      <c r="L381" s="4" t="str">
        <f t="shared" si="5"/>
        <v>Közl-131-OpenApi Vállalati-KötelezettSzla HUF-FCY-Bankon belüli átutalás-Konverziós-KöltsVis Nincs</v>
      </c>
    </row>
    <row r="382" spans="1:12" x14ac:dyDescent="0.3">
      <c r="A382" s="1" t="s">
        <v>69</v>
      </c>
      <c r="B382" s="1" t="s">
        <v>320</v>
      </c>
      <c r="C382" s="1" t="s">
        <v>34</v>
      </c>
      <c r="D382" s="1" t="s">
        <v>72</v>
      </c>
      <c r="E382" s="1" t="s">
        <v>72</v>
      </c>
      <c r="F382" s="1" t="s">
        <v>71</v>
      </c>
      <c r="G382" s="1" t="s">
        <v>31</v>
      </c>
      <c r="H382" s="1" t="s">
        <v>31</v>
      </c>
      <c r="I382" s="1" t="s">
        <v>31</v>
      </c>
      <c r="J382" s="1" t="s">
        <v>342</v>
      </c>
      <c r="K382" s="8" t="s">
        <v>31</v>
      </c>
      <c r="L382" s="4" t="str">
        <f t="shared" si="5"/>
        <v>Közl-133-OpenApi Vállalati-KötelezettSzla HUF-FCY-Bankon belüli átutalás-Konverziós-Sürgős/AzonKonv-KöltsVis Nincs</v>
      </c>
    </row>
    <row r="383" spans="1:12" x14ac:dyDescent="0.3">
      <c r="A383" s="1" t="s">
        <v>69</v>
      </c>
      <c r="B383" s="1" t="s">
        <v>320</v>
      </c>
      <c r="C383" s="1" t="s">
        <v>144</v>
      </c>
      <c r="D383" s="1" t="s">
        <v>72</v>
      </c>
      <c r="E383" s="1" t="s">
        <v>31</v>
      </c>
      <c r="F383" s="1" t="s">
        <v>71</v>
      </c>
      <c r="G383" s="1" t="s">
        <v>31</v>
      </c>
      <c r="H383" s="1" t="s">
        <v>31</v>
      </c>
      <c r="I383" s="1" t="s">
        <v>31</v>
      </c>
      <c r="J383" s="1" t="s">
        <v>343</v>
      </c>
      <c r="K383" s="8" t="s">
        <v>31</v>
      </c>
      <c r="L383" s="4" t="str">
        <f t="shared" si="5"/>
        <v>Közl-152-OpenApi Vállalati-KötelezettSzla FCY-FCY Bankon belüli átvezetés-Konverziós-KöltsVis Nincs</v>
      </c>
    </row>
    <row r="384" spans="1:12" x14ac:dyDescent="0.3">
      <c r="A384" s="1" t="s">
        <v>69</v>
      </c>
      <c r="B384" s="1" t="s">
        <v>320</v>
      </c>
      <c r="C384" s="1" t="s">
        <v>72</v>
      </c>
      <c r="D384" s="1" t="s">
        <v>72</v>
      </c>
      <c r="E384" s="1" t="s">
        <v>31</v>
      </c>
      <c r="F384" s="1" t="s">
        <v>71</v>
      </c>
      <c r="G384" s="1" t="s">
        <v>31</v>
      </c>
      <c r="H384" s="1" t="s">
        <v>31</v>
      </c>
      <c r="I384" s="1" t="s">
        <v>31</v>
      </c>
      <c r="J384" s="1" t="s">
        <v>344</v>
      </c>
      <c r="K384" s="8" t="s">
        <v>31</v>
      </c>
      <c r="L384" s="4" t="str">
        <f t="shared" si="5"/>
        <v>Közl-153-OpenApi Vállalati-KötelezettSzla FCY-FCY-Bankon belüli átutalás-Konverziós-KöltsVis Nincs</v>
      </c>
    </row>
    <row r="385" spans="1:12" x14ac:dyDescent="0.3">
      <c r="A385" s="1" t="s">
        <v>69</v>
      </c>
      <c r="B385" s="1" t="s">
        <v>320</v>
      </c>
      <c r="C385" s="1" t="s">
        <v>144</v>
      </c>
      <c r="D385" s="1" t="s">
        <v>72</v>
      </c>
      <c r="E385" s="1" t="s">
        <v>72</v>
      </c>
      <c r="F385" s="1" t="s">
        <v>71</v>
      </c>
      <c r="G385" s="1" t="s">
        <v>31</v>
      </c>
      <c r="H385" s="1" t="s">
        <v>31</v>
      </c>
      <c r="I385" s="1" t="s">
        <v>31</v>
      </c>
      <c r="J385" s="1" t="s">
        <v>266</v>
      </c>
      <c r="K385" s="8" t="s">
        <v>31</v>
      </c>
      <c r="L385" s="4" t="str">
        <f t="shared" si="5"/>
        <v>Közl-154 -OpenApi Vállalati-KötelezettSzla FCY-FCY Bankon belüli átvezetés-Konverziós-Sürgős/AzonKonv-KöltsVis Nincs</v>
      </c>
    </row>
    <row r="386" spans="1:12" x14ac:dyDescent="0.3">
      <c r="A386" s="1" t="s">
        <v>69</v>
      </c>
      <c r="B386" s="1" t="s">
        <v>320</v>
      </c>
      <c r="C386" s="1" t="s">
        <v>72</v>
      </c>
      <c r="D386" s="1" t="s">
        <v>72</v>
      </c>
      <c r="E386" s="1" t="s">
        <v>72</v>
      </c>
      <c r="F386" s="1" t="s">
        <v>71</v>
      </c>
      <c r="G386" s="1" t="s">
        <v>31</v>
      </c>
      <c r="H386" s="1" t="s">
        <v>31</v>
      </c>
      <c r="I386" s="1" t="s">
        <v>31</v>
      </c>
      <c r="J386" s="1" t="s">
        <v>267</v>
      </c>
      <c r="K386" s="8" t="s">
        <v>31</v>
      </c>
      <c r="L386" s="4" t="str">
        <f t="shared" si="5"/>
        <v>Közl-155 -OpenApi Vállalati-KötelezettSzla FCY-FCY-Bankon belüli átutalás-Konverziós-Sürgős/AzonKonv-KöltsVis Nincs</v>
      </c>
    </row>
    <row r="387" spans="1:12" x14ac:dyDescent="0.3">
      <c r="A387" s="1" t="s">
        <v>69</v>
      </c>
      <c r="B387" s="1" t="s">
        <v>320</v>
      </c>
      <c r="C387" s="1" t="s">
        <v>144</v>
      </c>
      <c r="D387" s="1" t="s">
        <v>31</v>
      </c>
      <c r="E387" s="1" t="s">
        <v>31</v>
      </c>
      <c r="F387" s="1" t="s">
        <v>71</v>
      </c>
      <c r="G387" s="1" t="s">
        <v>31</v>
      </c>
      <c r="H387" s="1" t="s">
        <v>31</v>
      </c>
      <c r="I387" s="1" t="s">
        <v>31</v>
      </c>
      <c r="J387" s="1" t="s">
        <v>268</v>
      </c>
      <c r="K387" s="8" t="s">
        <v>31</v>
      </c>
      <c r="L387" s="4" t="str">
        <f t="shared" ref="L387:L450" si="6">CONCATENATE("Közl-",J387,IF(C387="Q","-Devizakártya",""),IF(AND(C387&lt;&gt;"Q",A387="G"),"-Forint konverziós",""),IF(AND(C387&lt;&gt;"Q",B387="B"),"-Ebank lakossági",""),IF(AND(C387&lt;&gt;"Q",B387="E"),"-Elektra/Ebank KKV",""),IF(AND(C387&lt;&gt;"Q",B387="3"),"-OpenApi Vállalati",""),IF(AND(C387&lt;&gt;"Q",B387="Z"),"-OpenApi Lakossági",""),IF(AND(C387&lt;&gt;"Q",B387="Q"),"-Elektra/Ebank Zeus célszámla",""),IF(AND(C387&lt;&gt;"Q",B387="7"),"-Ebank EBNL referencia",""),IF(C387="A","-KötelezettSzla HUF-FCY-EQ átvezetés",""),IF(C387="C","-KötelezettSzla FCY-FCY-EQ átvezetés",""),IF(C387="E","-KötelezettSzla HUF-FCY-EQ átutalás",""),IF(C387="F","-KötelezettSzla FCY-FCY-EQ átutalás",""),IF(C387="D","-KötelezettSzla FCY-HUF-EQ átutalás",""),IF(C387="G","-KötelezettSzla FCY-HUF-EQ átvezetés",""),IF(C387="B","-KötelezettSzla HUF-FCY-Bankon belüli átutalás",""),IF(C387="J","-KötelezettSzla FCY-FCY Bankon belüli átvezetés",""),IF(C387="I","-KötelezettSzla FCY-FCY-Bankon belüli átutalás",""),IF(C387="O","-KötelezettSzla FCY-HUF-Bankon belüli átvezetés",""),IF(C387="H","-KötelezettSzla FCY-HUF-Bankon belüli átutalás",""),IF(C387="K","-KötelezettSzla HUF-FCY-Bankon kívül utalás",""),IF(C387="L","-KötelezettSzla FCY-FCY Bankon kívül utalás",""),IF(AND(C387&lt;&gt;"Q",I387="Y"),"-InterCompany",""),IF(AND(C387&lt;&gt;"Q",D387="I"),"-Konverziós",""),IF(AND(C387&lt;&gt;"Q",E387="I"),"-Sürgős/AzonKonv",""),IF(AND(C387&lt;&gt;"Q",H387="I"),"-EgyediÁrf/NonSTP",""),IF(AND(C387&lt;&gt;"Q",F387="XXX"),"-KöltsVis Nincs",""),IF(AND(C387&lt;&gt;"Q",F387="SHA"),"-KöltsVis Osztott",""),IF(AND(C387&lt;&gt;"Q",F387="OUR"),"-KöltsVis Indító",""),IF(AND(C387&lt;&gt;"Q",F387="BEN"),"-KöltsVis Kedvezm",""))</f>
        <v>Közl-172 -OpenApi Vállalati-KötelezettSzla FCY-FCY Bankon belüli átvezetés-KöltsVis Nincs</v>
      </c>
    </row>
    <row r="388" spans="1:12" x14ac:dyDescent="0.3">
      <c r="A388" s="1" t="s">
        <v>69</v>
      </c>
      <c r="B388" s="1" t="s">
        <v>320</v>
      </c>
      <c r="C388" s="1" t="s">
        <v>72</v>
      </c>
      <c r="D388" s="1" t="s">
        <v>31</v>
      </c>
      <c r="E388" s="1" t="s">
        <v>31</v>
      </c>
      <c r="F388" s="1" t="s">
        <v>71</v>
      </c>
      <c r="G388" s="1" t="s">
        <v>31</v>
      </c>
      <c r="H388" s="1" t="s">
        <v>31</v>
      </c>
      <c r="I388" s="1" t="s">
        <v>31</v>
      </c>
      <c r="J388" s="1" t="s">
        <v>269</v>
      </c>
      <c r="K388" s="8" t="s">
        <v>31</v>
      </c>
      <c r="L388" s="4" t="str">
        <f t="shared" si="6"/>
        <v>Közl-173 -OpenApi Vállalati-KötelezettSzla FCY-FCY-Bankon belüli átutalás-KöltsVis Nincs</v>
      </c>
    </row>
    <row r="389" spans="1:12" x14ac:dyDescent="0.3">
      <c r="A389" s="1" t="s">
        <v>33</v>
      </c>
      <c r="B389" s="1" t="s">
        <v>320</v>
      </c>
      <c r="C389" s="1" t="s">
        <v>88</v>
      </c>
      <c r="D389" s="1" t="s">
        <v>72</v>
      </c>
      <c r="E389" s="1" t="s">
        <v>72</v>
      </c>
      <c r="F389" s="1" t="s">
        <v>71</v>
      </c>
      <c r="G389" s="1" t="s">
        <v>31</v>
      </c>
      <c r="H389" s="1" t="s">
        <v>31</v>
      </c>
      <c r="I389" s="1" t="s">
        <v>31</v>
      </c>
      <c r="J389" s="1" t="s">
        <v>270</v>
      </c>
      <c r="K389" s="8" t="s">
        <v>31</v>
      </c>
      <c r="L389" s="4" t="str">
        <f t="shared" si="6"/>
        <v>Közl-212 -Forint konverziós-OpenApi Vállalati-KötelezettSzla FCY-HUF-Bankon belüli átutalás-Konverziós-Sürgős/AzonKonv-KöltsVis Nincs</v>
      </c>
    </row>
    <row r="390" spans="1:12" x14ac:dyDescent="0.3">
      <c r="A390" s="1" t="s">
        <v>33</v>
      </c>
      <c r="B390" s="1" t="s">
        <v>320</v>
      </c>
      <c r="C390" s="1" t="s">
        <v>88</v>
      </c>
      <c r="D390" s="1" t="s">
        <v>72</v>
      </c>
      <c r="E390" s="1" t="s">
        <v>31</v>
      </c>
      <c r="F390" s="1" t="s">
        <v>71</v>
      </c>
      <c r="G390" s="1" t="s">
        <v>31</v>
      </c>
      <c r="H390" s="1" t="s">
        <v>31</v>
      </c>
      <c r="I390" s="1" t="s">
        <v>31</v>
      </c>
      <c r="J390" s="1" t="s">
        <v>270</v>
      </c>
      <c r="K390" s="8" t="s">
        <v>31</v>
      </c>
      <c r="L390" s="4" t="str">
        <f t="shared" si="6"/>
        <v>Közl-212 -Forint konverziós-OpenApi Vállalati-KötelezettSzla FCY-HUF-Bankon belüli átutalás-Konverziós-KöltsVis Nincs</v>
      </c>
    </row>
    <row r="391" spans="1:12" x14ac:dyDescent="0.3">
      <c r="A391" s="1" t="s">
        <v>33</v>
      </c>
      <c r="B391" s="1" t="s">
        <v>320</v>
      </c>
      <c r="C391" s="1" t="s">
        <v>86</v>
      </c>
      <c r="D391" s="1" t="s">
        <v>72</v>
      </c>
      <c r="E391" s="1" t="s">
        <v>72</v>
      </c>
      <c r="F391" s="1" t="s">
        <v>71</v>
      </c>
      <c r="G391" s="1" t="s">
        <v>31</v>
      </c>
      <c r="H391" s="1" t="s">
        <v>31</v>
      </c>
      <c r="I391" s="1" t="s">
        <v>31</v>
      </c>
      <c r="J391" s="1" t="s">
        <v>271</v>
      </c>
      <c r="K391" s="8" t="s">
        <v>31</v>
      </c>
      <c r="L391" s="4" t="str">
        <f t="shared" si="6"/>
        <v>Közl-224 -Forint konverziós-OpenApi Vállalati-KötelezettSzla FCY-HUF-Bankon belüli átvezetés-Konverziós-Sürgős/AzonKonv-KöltsVis Nincs</v>
      </c>
    </row>
    <row r="392" spans="1:12" x14ac:dyDescent="0.3">
      <c r="A392" s="1" t="s">
        <v>33</v>
      </c>
      <c r="B392" s="1" t="s">
        <v>320</v>
      </c>
      <c r="C392" s="1" t="s">
        <v>86</v>
      </c>
      <c r="D392" s="1" t="s">
        <v>72</v>
      </c>
      <c r="E392" s="1" t="s">
        <v>31</v>
      </c>
      <c r="F392" s="1" t="s">
        <v>71</v>
      </c>
      <c r="G392" s="1" t="s">
        <v>31</v>
      </c>
      <c r="H392" s="1" t="s">
        <v>31</v>
      </c>
      <c r="I392" s="1" t="s">
        <v>31</v>
      </c>
      <c r="J392" s="1" t="s">
        <v>271</v>
      </c>
      <c r="K392" s="8" t="s">
        <v>31</v>
      </c>
      <c r="L392" s="4" t="str">
        <f t="shared" si="6"/>
        <v>Közl-224 -Forint konverziós-OpenApi Vállalati-KötelezettSzla FCY-HUF-Bankon belüli átvezetés-Konverziós-KöltsVis Nincs</v>
      </c>
    </row>
    <row r="393" spans="1:12" x14ac:dyDescent="0.3">
      <c r="A393" s="1" t="s">
        <v>69</v>
      </c>
      <c r="B393" s="1" t="s">
        <v>320</v>
      </c>
      <c r="C393" s="1" t="s">
        <v>30</v>
      </c>
      <c r="D393" s="1" t="s">
        <v>72</v>
      </c>
      <c r="E393" s="1" t="s">
        <v>31</v>
      </c>
      <c r="F393" s="1" t="s">
        <v>89</v>
      </c>
      <c r="G393" s="1" t="s">
        <v>31</v>
      </c>
      <c r="H393" s="1" t="s">
        <v>31</v>
      </c>
      <c r="I393" s="1" t="s">
        <v>31</v>
      </c>
      <c r="J393" s="1" t="s">
        <v>272</v>
      </c>
      <c r="K393" s="8" t="s">
        <v>31</v>
      </c>
      <c r="L393" s="4" t="str">
        <f t="shared" si="6"/>
        <v>Közl-326 -OpenApi Vállalati-KötelezettSzla HUF-FCY-Bankon kívül utalás-Konverziós-KöltsVis Osztott</v>
      </c>
    </row>
    <row r="394" spans="1:12" x14ac:dyDescent="0.3">
      <c r="A394" s="1" t="s">
        <v>69</v>
      </c>
      <c r="B394" s="1" t="s">
        <v>320</v>
      </c>
      <c r="C394" s="1" t="s">
        <v>30</v>
      </c>
      <c r="D394" s="1" t="s">
        <v>72</v>
      </c>
      <c r="E394" s="1" t="s">
        <v>31</v>
      </c>
      <c r="F394" s="1" t="s">
        <v>91</v>
      </c>
      <c r="G394" s="1" t="s">
        <v>31</v>
      </c>
      <c r="H394" s="1" t="s">
        <v>31</v>
      </c>
      <c r="I394" s="1" t="s">
        <v>31</v>
      </c>
      <c r="J394" s="1" t="s">
        <v>273</v>
      </c>
      <c r="K394" s="8" t="s">
        <v>31</v>
      </c>
      <c r="L394" s="4" t="str">
        <f t="shared" si="6"/>
        <v>Közl-327 -OpenApi Vállalati-KötelezettSzla HUF-FCY-Bankon kívül utalás-Konverziós-KöltsVis Indító</v>
      </c>
    </row>
    <row r="395" spans="1:12" x14ac:dyDescent="0.3">
      <c r="A395" s="1" t="s">
        <v>69</v>
      </c>
      <c r="B395" s="1" t="s">
        <v>320</v>
      </c>
      <c r="C395" s="1" t="s">
        <v>30</v>
      </c>
      <c r="D395" s="1" t="s">
        <v>72</v>
      </c>
      <c r="E395" s="1" t="s">
        <v>31</v>
      </c>
      <c r="F395" s="1" t="s">
        <v>93</v>
      </c>
      <c r="G395" s="1" t="s">
        <v>31</v>
      </c>
      <c r="H395" s="1" t="s">
        <v>31</v>
      </c>
      <c r="I395" s="1" t="s">
        <v>31</v>
      </c>
      <c r="J395" s="1" t="s">
        <v>274</v>
      </c>
      <c r="K395" s="8" t="s">
        <v>31</v>
      </c>
      <c r="L395" s="4" t="str">
        <f t="shared" si="6"/>
        <v>Közl-328 -OpenApi Vállalati-KötelezettSzla HUF-FCY-Bankon kívül utalás-Konverziós-KöltsVis Kedvezm</v>
      </c>
    </row>
    <row r="396" spans="1:12" x14ac:dyDescent="0.3">
      <c r="A396" s="1" t="s">
        <v>69</v>
      </c>
      <c r="B396" s="1" t="s">
        <v>320</v>
      </c>
      <c r="C396" s="1" t="s">
        <v>30</v>
      </c>
      <c r="D396" s="1" t="s">
        <v>72</v>
      </c>
      <c r="E396" s="1" t="s">
        <v>72</v>
      </c>
      <c r="F396" s="1" t="s">
        <v>89</v>
      </c>
      <c r="G396" s="1" t="s">
        <v>31</v>
      </c>
      <c r="H396" s="1" t="s">
        <v>31</v>
      </c>
      <c r="I396" s="1" t="s">
        <v>31</v>
      </c>
      <c r="J396" s="1" t="s">
        <v>275</v>
      </c>
      <c r="K396" s="8" t="s">
        <v>31</v>
      </c>
      <c r="L396" s="4" t="str">
        <f t="shared" si="6"/>
        <v>Közl-329 -OpenApi Vállalati-KötelezettSzla HUF-FCY-Bankon kívül utalás-Konverziós-Sürgős/AzonKonv-KöltsVis Osztott</v>
      </c>
    </row>
    <row r="397" spans="1:12" x14ac:dyDescent="0.3">
      <c r="A397" s="1" t="s">
        <v>69</v>
      </c>
      <c r="B397" s="1" t="s">
        <v>320</v>
      </c>
      <c r="C397" s="1" t="s">
        <v>30</v>
      </c>
      <c r="D397" s="1" t="s">
        <v>72</v>
      </c>
      <c r="E397" s="1" t="s">
        <v>31</v>
      </c>
      <c r="F397" s="1" t="s">
        <v>89</v>
      </c>
      <c r="G397" s="1" t="s">
        <v>31</v>
      </c>
      <c r="H397" s="1" t="s">
        <v>31</v>
      </c>
      <c r="I397" s="1" t="s">
        <v>32</v>
      </c>
      <c r="J397" s="1" t="s">
        <v>276</v>
      </c>
      <c r="K397" s="8" t="s">
        <v>31</v>
      </c>
      <c r="L397" s="4" t="str">
        <f t="shared" si="6"/>
        <v>Közl-33K -OpenApi Vállalati-KötelezettSzla HUF-FCY-Bankon kívül utalás-InterCompany-Konverziós-KöltsVis Osztott</v>
      </c>
    </row>
    <row r="398" spans="1:12" x14ac:dyDescent="0.3">
      <c r="A398" s="1" t="s">
        <v>69</v>
      </c>
      <c r="B398" s="1" t="s">
        <v>320</v>
      </c>
      <c r="C398" s="1" t="s">
        <v>30</v>
      </c>
      <c r="D398" s="1" t="s">
        <v>72</v>
      </c>
      <c r="E398" s="1" t="s">
        <v>31</v>
      </c>
      <c r="F398" s="1" t="s">
        <v>91</v>
      </c>
      <c r="G398" s="1" t="s">
        <v>31</v>
      </c>
      <c r="H398" s="1" t="s">
        <v>31</v>
      </c>
      <c r="I398" s="1" t="s">
        <v>32</v>
      </c>
      <c r="J398" s="1" t="s">
        <v>277</v>
      </c>
      <c r="K398" s="8" t="s">
        <v>31</v>
      </c>
      <c r="L398" s="4" t="str">
        <f t="shared" si="6"/>
        <v>Közl-33L -OpenApi Vállalati-KötelezettSzla HUF-FCY-Bankon kívül utalás-InterCompany-Konverziós-KöltsVis Indító</v>
      </c>
    </row>
    <row r="399" spans="1:12" x14ac:dyDescent="0.3">
      <c r="A399" s="1" t="s">
        <v>69</v>
      </c>
      <c r="B399" s="1" t="s">
        <v>320</v>
      </c>
      <c r="C399" s="1" t="s">
        <v>30</v>
      </c>
      <c r="D399" s="1" t="s">
        <v>72</v>
      </c>
      <c r="E399" s="1" t="s">
        <v>31</v>
      </c>
      <c r="F399" s="1" t="s">
        <v>93</v>
      </c>
      <c r="G399" s="1" t="s">
        <v>31</v>
      </c>
      <c r="H399" s="1" t="s">
        <v>31</v>
      </c>
      <c r="I399" s="1" t="s">
        <v>32</v>
      </c>
      <c r="J399" s="1" t="s">
        <v>278</v>
      </c>
      <c r="K399" s="8" t="s">
        <v>31</v>
      </c>
      <c r="L399" s="4" t="str">
        <f t="shared" si="6"/>
        <v>Közl-33M -OpenApi Vállalati-KötelezettSzla HUF-FCY-Bankon kívül utalás-InterCompany-Konverziós-KöltsVis Kedvezm</v>
      </c>
    </row>
    <row r="400" spans="1:12" x14ac:dyDescent="0.3">
      <c r="A400" s="1" t="s">
        <v>69</v>
      </c>
      <c r="B400" s="1" t="s">
        <v>320</v>
      </c>
      <c r="C400" s="1" t="s">
        <v>30</v>
      </c>
      <c r="D400" s="1" t="s">
        <v>72</v>
      </c>
      <c r="E400" s="1" t="s">
        <v>72</v>
      </c>
      <c r="F400" s="1" t="s">
        <v>89</v>
      </c>
      <c r="G400" s="1" t="s">
        <v>31</v>
      </c>
      <c r="H400" s="1" t="s">
        <v>31</v>
      </c>
      <c r="I400" s="1" t="s">
        <v>32</v>
      </c>
      <c r="J400" s="1" t="s">
        <v>279</v>
      </c>
      <c r="K400" s="8" t="s">
        <v>31</v>
      </c>
      <c r="L400" s="4" t="str">
        <f t="shared" si="6"/>
        <v>Közl-33Q -OpenApi Vállalati-KötelezettSzla HUF-FCY-Bankon kívül utalás-InterCompany-Konverziós-Sürgős/AzonKonv-KöltsVis Osztott</v>
      </c>
    </row>
    <row r="401" spans="1:12" x14ac:dyDescent="0.3">
      <c r="A401" s="1" t="s">
        <v>69</v>
      </c>
      <c r="B401" s="1" t="s">
        <v>320</v>
      </c>
      <c r="C401" s="1" t="s">
        <v>30</v>
      </c>
      <c r="D401" s="1" t="s">
        <v>72</v>
      </c>
      <c r="E401" s="1" t="s">
        <v>72</v>
      </c>
      <c r="F401" s="1" t="s">
        <v>91</v>
      </c>
      <c r="G401" s="1" t="s">
        <v>31</v>
      </c>
      <c r="H401" s="1" t="s">
        <v>31</v>
      </c>
      <c r="I401" s="1" t="s">
        <v>32</v>
      </c>
      <c r="J401" s="1" t="s">
        <v>280</v>
      </c>
      <c r="K401" s="8" t="s">
        <v>31</v>
      </c>
      <c r="L401" s="4" t="str">
        <f t="shared" si="6"/>
        <v>Közl-33R -OpenApi Vállalati-KötelezettSzla HUF-FCY-Bankon kívül utalás-InterCompany-Konverziós-Sürgős/AzonKonv-KöltsVis Indító</v>
      </c>
    </row>
    <row r="402" spans="1:12" x14ac:dyDescent="0.3">
      <c r="A402" s="1" t="s">
        <v>69</v>
      </c>
      <c r="B402" s="1" t="s">
        <v>320</v>
      </c>
      <c r="C402" s="1" t="s">
        <v>30</v>
      </c>
      <c r="D402" s="1" t="s">
        <v>72</v>
      </c>
      <c r="E402" s="1" t="s">
        <v>72</v>
      </c>
      <c r="F402" s="1" t="s">
        <v>93</v>
      </c>
      <c r="G402" s="1" t="s">
        <v>31</v>
      </c>
      <c r="H402" s="1" t="s">
        <v>31</v>
      </c>
      <c r="I402" s="1" t="s">
        <v>32</v>
      </c>
      <c r="J402" s="1" t="s">
        <v>281</v>
      </c>
      <c r="K402" s="8" t="s">
        <v>31</v>
      </c>
      <c r="L402" s="4" t="str">
        <f t="shared" si="6"/>
        <v>Közl-33S -OpenApi Vállalati-KötelezettSzla HUF-FCY-Bankon kívül utalás-InterCompany-Konverziós-Sürgős/AzonKonv-KöltsVis Kedvezm</v>
      </c>
    </row>
    <row r="403" spans="1:12" x14ac:dyDescent="0.3">
      <c r="A403" s="1" t="s">
        <v>69</v>
      </c>
      <c r="B403" s="1" t="s">
        <v>320</v>
      </c>
      <c r="C403" s="1" t="s">
        <v>30</v>
      </c>
      <c r="D403" s="1" t="s">
        <v>72</v>
      </c>
      <c r="E403" s="1" t="s">
        <v>72</v>
      </c>
      <c r="F403" s="1" t="s">
        <v>91</v>
      </c>
      <c r="G403" s="1" t="s">
        <v>31</v>
      </c>
      <c r="H403" s="1" t="s">
        <v>31</v>
      </c>
      <c r="I403" s="1" t="s">
        <v>31</v>
      </c>
      <c r="J403" s="1" t="s">
        <v>282</v>
      </c>
      <c r="K403" s="8" t="s">
        <v>31</v>
      </c>
      <c r="L403" s="4" t="str">
        <f t="shared" si="6"/>
        <v>Közl-330 -OpenApi Vállalati-KötelezettSzla HUF-FCY-Bankon kívül utalás-Konverziós-Sürgős/AzonKonv-KöltsVis Indító</v>
      </c>
    </row>
    <row r="404" spans="1:12" x14ac:dyDescent="0.3">
      <c r="A404" s="1" t="s">
        <v>69</v>
      </c>
      <c r="B404" s="1" t="s">
        <v>320</v>
      </c>
      <c r="C404" s="1" t="s">
        <v>30</v>
      </c>
      <c r="D404" s="1" t="s">
        <v>72</v>
      </c>
      <c r="E404" s="1" t="s">
        <v>72</v>
      </c>
      <c r="F404" s="1" t="s">
        <v>93</v>
      </c>
      <c r="G404" s="1" t="s">
        <v>31</v>
      </c>
      <c r="H404" s="1" t="s">
        <v>31</v>
      </c>
      <c r="I404" s="1" t="s">
        <v>31</v>
      </c>
      <c r="J404" s="1" t="s">
        <v>283</v>
      </c>
      <c r="K404" s="8" t="s">
        <v>31</v>
      </c>
      <c r="L404" s="4" t="str">
        <f t="shared" si="6"/>
        <v>Közl-331 -OpenApi Vállalati-KötelezettSzla HUF-FCY-Bankon kívül utalás-Konverziós-Sürgős/AzonKonv-KöltsVis Kedvezm</v>
      </c>
    </row>
    <row r="405" spans="1:12" x14ac:dyDescent="0.3">
      <c r="A405" s="1" t="s">
        <v>69</v>
      </c>
      <c r="B405" s="1" t="s">
        <v>320</v>
      </c>
      <c r="C405" s="1" t="s">
        <v>95</v>
      </c>
      <c r="D405" s="1" t="s">
        <v>72</v>
      </c>
      <c r="E405" s="1" t="s">
        <v>31</v>
      </c>
      <c r="F405" s="1" t="s">
        <v>89</v>
      </c>
      <c r="G405" s="1" t="s">
        <v>31</v>
      </c>
      <c r="H405" s="1" t="s">
        <v>31</v>
      </c>
      <c r="I405" s="1" t="s">
        <v>31</v>
      </c>
      <c r="J405" s="1" t="s">
        <v>284</v>
      </c>
      <c r="K405" s="8" t="s">
        <v>31</v>
      </c>
      <c r="L405" s="4" t="str">
        <f t="shared" si="6"/>
        <v>Közl-352 -OpenApi Vállalati-KötelezettSzla FCY-FCY Bankon kívül utalás-Konverziós-KöltsVis Osztott</v>
      </c>
    </row>
    <row r="406" spans="1:12" x14ac:dyDescent="0.3">
      <c r="A406" s="1" t="s">
        <v>69</v>
      </c>
      <c r="B406" s="1" t="s">
        <v>320</v>
      </c>
      <c r="C406" s="1" t="s">
        <v>95</v>
      </c>
      <c r="D406" s="1" t="s">
        <v>72</v>
      </c>
      <c r="E406" s="1" t="s">
        <v>31</v>
      </c>
      <c r="F406" s="1" t="s">
        <v>91</v>
      </c>
      <c r="G406" s="1" t="s">
        <v>31</v>
      </c>
      <c r="H406" s="1" t="s">
        <v>31</v>
      </c>
      <c r="I406" s="1" t="s">
        <v>31</v>
      </c>
      <c r="J406" s="1" t="s">
        <v>285</v>
      </c>
      <c r="K406" s="8" t="s">
        <v>31</v>
      </c>
      <c r="L406" s="4" t="str">
        <f t="shared" si="6"/>
        <v>Közl-353 -OpenApi Vállalati-KötelezettSzla FCY-FCY Bankon kívül utalás-Konverziós-KöltsVis Indító</v>
      </c>
    </row>
    <row r="407" spans="1:12" x14ac:dyDescent="0.3">
      <c r="A407" s="1" t="s">
        <v>69</v>
      </c>
      <c r="B407" s="1" t="s">
        <v>320</v>
      </c>
      <c r="C407" s="1" t="s">
        <v>95</v>
      </c>
      <c r="D407" s="1" t="s">
        <v>72</v>
      </c>
      <c r="E407" s="1" t="s">
        <v>72</v>
      </c>
      <c r="F407" s="1" t="s">
        <v>89</v>
      </c>
      <c r="G407" s="1" t="s">
        <v>31</v>
      </c>
      <c r="H407" s="1" t="s">
        <v>31</v>
      </c>
      <c r="I407" s="1" t="s">
        <v>31</v>
      </c>
      <c r="J407" s="1" t="s">
        <v>286</v>
      </c>
      <c r="K407" s="8" t="s">
        <v>31</v>
      </c>
      <c r="L407" s="4" t="str">
        <f t="shared" si="6"/>
        <v>Közl-354 -OpenApi Vállalati-KötelezettSzla FCY-FCY Bankon kívül utalás-Konverziós-Sürgős/AzonKonv-KöltsVis Osztott</v>
      </c>
    </row>
    <row r="408" spans="1:12" x14ac:dyDescent="0.3">
      <c r="A408" s="1" t="s">
        <v>69</v>
      </c>
      <c r="B408" s="1" t="s">
        <v>320</v>
      </c>
      <c r="C408" s="1" t="s">
        <v>95</v>
      </c>
      <c r="D408" s="1" t="s">
        <v>72</v>
      </c>
      <c r="E408" s="1" t="s">
        <v>72</v>
      </c>
      <c r="F408" s="1" t="s">
        <v>91</v>
      </c>
      <c r="G408" s="1" t="s">
        <v>31</v>
      </c>
      <c r="H408" s="1" t="s">
        <v>31</v>
      </c>
      <c r="I408" s="1" t="s">
        <v>31</v>
      </c>
      <c r="J408" s="1" t="s">
        <v>287</v>
      </c>
      <c r="K408" s="8" t="s">
        <v>31</v>
      </c>
      <c r="L408" s="4" t="str">
        <f t="shared" si="6"/>
        <v>Közl-355 -OpenApi Vállalati-KötelezettSzla FCY-FCY Bankon kívül utalás-Konverziós-Sürgős/AzonKonv-KöltsVis Indító</v>
      </c>
    </row>
    <row r="409" spans="1:12" x14ac:dyDescent="0.3">
      <c r="A409" s="1" t="s">
        <v>69</v>
      </c>
      <c r="B409" s="1" t="s">
        <v>320</v>
      </c>
      <c r="C409" s="1" t="s">
        <v>95</v>
      </c>
      <c r="D409" s="1" t="s">
        <v>72</v>
      </c>
      <c r="E409" s="1" t="s">
        <v>31</v>
      </c>
      <c r="F409" s="1" t="s">
        <v>89</v>
      </c>
      <c r="G409" s="1" t="s">
        <v>31</v>
      </c>
      <c r="H409" s="1" t="s">
        <v>31</v>
      </c>
      <c r="I409" s="1" t="s">
        <v>32</v>
      </c>
      <c r="J409" s="1" t="s">
        <v>288</v>
      </c>
      <c r="K409" s="8" t="s">
        <v>31</v>
      </c>
      <c r="L409" s="4" t="str">
        <f t="shared" si="6"/>
        <v>Közl-36T -OpenApi Vállalati-KötelezettSzla FCY-FCY Bankon kívül utalás-InterCompany-Konverziós-KöltsVis Osztott</v>
      </c>
    </row>
    <row r="410" spans="1:12" x14ac:dyDescent="0.3">
      <c r="A410" s="1" t="s">
        <v>69</v>
      </c>
      <c r="B410" s="1" t="s">
        <v>320</v>
      </c>
      <c r="C410" s="1" t="s">
        <v>95</v>
      </c>
      <c r="D410" s="1" t="s">
        <v>72</v>
      </c>
      <c r="E410" s="1" t="s">
        <v>31</v>
      </c>
      <c r="F410" s="1" t="s">
        <v>91</v>
      </c>
      <c r="G410" s="1" t="s">
        <v>31</v>
      </c>
      <c r="H410" s="1" t="s">
        <v>31</v>
      </c>
      <c r="I410" s="1" t="s">
        <v>32</v>
      </c>
      <c r="J410" s="1" t="s">
        <v>289</v>
      </c>
      <c r="K410" s="8" t="s">
        <v>31</v>
      </c>
      <c r="L410" s="4" t="str">
        <f t="shared" si="6"/>
        <v>Közl-36U -OpenApi Vállalati-KötelezettSzla FCY-FCY Bankon kívül utalás-InterCompany-Konverziós-KöltsVis Indító</v>
      </c>
    </row>
    <row r="411" spans="1:12" x14ac:dyDescent="0.3">
      <c r="A411" s="1" t="s">
        <v>69</v>
      </c>
      <c r="B411" s="1" t="s">
        <v>320</v>
      </c>
      <c r="C411" s="1" t="s">
        <v>95</v>
      </c>
      <c r="D411" s="1" t="s">
        <v>72</v>
      </c>
      <c r="E411" s="1" t="s">
        <v>31</v>
      </c>
      <c r="F411" s="1" t="s">
        <v>93</v>
      </c>
      <c r="G411" s="1" t="s">
        <v>31</v>
      </c>
      <c r="H411" s="1" t="s">
        <v>31</v>
      </c>
      <c r="I411" s="1" t="s">
        <v>32</v>
      </c>
      <c r="J411" s="1" t="s">
        <v>290</v>
      </c>
      <c r="K411" s="8" t="s">
        <v>31</v>
      </c>
      <c r="L411" s="4" t="str">
        <f t="shared" si="6"/>
        <v>Közl-36V -OpenApi Vállalati-KötelezettSzla FCY-FCY Bankon kívül utalás-InterCompany-Konverziós-KöltsVis Kedvezm</v>
      </c>
    </row>
    <row r="412" spans="1:12" x14ac:dyDescent="0.3">
      <c r="A412" s="1" t="s">
        <v>69</v>
      </c>
      <c r="B412" s="1" t="s">
        <v>320</v>
      </c>
      <c r="C412" s="1" t="s">
        <v>95</v>
      </c>
      <c r="D412" s="1" t="s">
        <v>72</v>
      </c>
      <c r="E412" s="1" t="s">
        <v>31</v>
      </c>
      <c r="F412" s="1" t="s">
        <v>93</v>
      </c>
      <c r="G412" s="1" t="s">
        <v>31</v>
      </c>
      <c r="H412" s="1" t="s">
        <v>31</v>
      </c>
      <c r="I412" s="1" t="s">
        <v>31</v>
      </c>
      <c r="J412" s="1" t="s">
        <v>291</v>
      </c>
      <c r="K412" s="8" t="s">
        <v>31</v>
      </c>
      <c r="L412" s="4" t="str">
        <f t="shared" si="6"/>
        <v>Közl-360 -OpenApi Vállalati-KötelezettSzla FCY-FCY Bankon kívül utalás-Konverziós-KöltsVis Kedvezm</v>
      </c>
    </row>
    <row r="413" spans="1:12" x14ac:dyDescent="0.3">
      <c r="A413" s="1" t="s">
        <v>69</v>
      </c>
      <c r="B413" s="1" t="s">
        <v>320</v>
      </c>
      <c r="C413" s="1" t="s">
        <v>95</v>
      </c>
      <c r="D413" s="1" t="s">
        <v>72</v>
      </c>
      <c r="E413" s="1" t="s">
        <v>72</v>
      </c>
      <c r="F413" s="1" t="s">
        <v>93</v>
      </c>
      <c r="G413" s="1" t="s">
        <v>31</v>
      </c>
      <c r="H413" s="1" t="s">
        <v>31</v>
      </c>
      <c r="I413" s="1" t="s">
        <v>31</v>
      </c>
      <c r="J413" s="1" t="s">
        <v>292</v>
      </c>
      <c r="K413" s="8" t="s">
        <v>31</v>
      </c>
      <c r="L413" s="4" t="str">
        <f t="shared" si="6"/>
        <v>Közl-361 -OpenApi Vállalati-KötelezettSzla FCY-FCY Bankon kívül utalás-Konverziós-Sürgős/AzonKonv-KöltsVis Kedvezm</v>
      </c>
    </row>
    <row r="414" spans="1:12" x14ac:dyDescent="0.3">
      <c r="A414" s="1" t="s">
        <v>69</v>
      </c>
      <c r="B414" s="1" t="s">
        <v>320</v>
      </c>
      <c r="C414" s="1" t="s">
        <v>95</v>
      </c>
      <c r="D414" s="1" t="s">
        <v>72</v>
      </c>
      <c r="E414" s="1" t="s">
        <v>72</v>
      </c>
      <c r="F414" s="1" t="s">
        <v>89</v>
      </c>
      <c r="G414" s="1" t="s">
        <v>31</v>
      </c>
      <c r="H414" s="1" t="s">
        <v>31</v>
      </c>
      <c r="I414" s="1" t="s">
        <v>32</v>
      </c>
      <c r="J414" s="1" t="s">
        <v>293</v>
      </c>
      <c r="K414" s="8" t="s">
        <v>31</v>
      </c>
      <c r="L414" s="4" t="str">
        <f t="shared" si="6"/>
        <v>Közl-37F -OpenApi Vállalati-KötelezettSzla FCY-FCY Bankon kívül utalás-InterCompany-Konverziós-Sürgős/AzonKonv-KöltsVis Osztott</v>
      </c>
    </row>
    <row r="415" spans="1:12" x14ac:dyDescent="0.3">
      <c r="A415" s="1" t="s">
        <v>69</v>
      </c>
      <c r="B415" s="1" t="s">
        <v>320</v>
      </c>
      <c r="C415" s="1" t="s">
        <v>95</v>
      </c>
      <c r="D415" s="1" t="s">
        <v>72</v>
      </c>
      <c r="E415" s="1" t="s">
        <v>72</v>
      </c>
      <c r="F415" s="1" t="s">
        <v>91</v>
      </c>
      <c r="G415" s="1" t="s">
        <v>31</v>
      </c>
      <c r="H415" s="1" t="s">
        <v>31</v>
      </c>
      <c r="I415" s="1" t="s">
        <v>32</v>
      </c>
      <c r="J415" s="1" t="s">
        <v>294</v>
      </c>
      <c r="K415" s="8" t="s">
        <v>31</v>
      </c>
      <c r="L415" s="4" t="str">
        <f t="shared" si="6"/>
        <v>Közl-37G -OpenApi Vállalati-KötelezettSzla FCY-FCY Bankon kívül utalás-InterCompany-Konverziós-Sürgős/AzonKonv-KöltsVis Indító</v>
      </c>
    </row>
    <row r="416" spans="1:12" x14ac:dyDescent="0.3">
      <c r="A416" s="1" t="s">
        <v>69</v>
      </c>
      <c r="B416" s="1" t="s">
        <v>320</v>
      </c>
      <c r="C416" s="1" t="s">
        <v>95</v>
      </c>
      <c r="D416" s="1" t="s">
        <v>72</v>
      </c>
      <c r="E416" s="1" t="s">
        <v>72</v>
      </c>
      <c r="F416" s="1" t="s">
        <v>93</v>
      </c>
      <c r="G416" s="1" t="s">
        <v>31</v>
      </c>
      <c r="H416" s="1" t="s">
        <v>31</v>
      </c>
      <c r="I416" s="1" t="s">
        <v>32</v>
      </c>
      <c r="J416" s="1" t="s">
        <v>295</v>
      </c>
      <c r="K416" s="8" t="s">
        <v>31</v>
      </c>
      <c r="L416" s="4" t="str">
        <f t="shared" si="6"/>
        <v>Közl-37H -OpenApi Vállalati-KötelezettSzla FCY-FCY Bankon kívül utalás-InterCompany-Konverziós-Sürgős/AzonKonv-KöltsVis Kedvezm</v>
      </c>
    </row>
    <row r="417" spans="1:12" x14ac:dyDescent="0.3">
      <c r="A417" s="1" t="s">
        <v>69</v>
      </c>
      <c r="B417" s="1" t="s">
        <v>320</v>
      </c>
      <c r="C417" s="1" t="s">
        <v>95</v>
      </c>
      <c r="D417" s="1" t="s">
        <v>31</v>
      </c>
      <c r="E417" s="1" t="s">
        <v>31</v>
      </c>
      <c r="F417" s="1" t="s">
        <v>89</v>
      </c>
      <c r="G417" s="1" t="s">
        <v>31</v>
      </c>
      <c r="H417" s="1" t="s">
        <v>31</v>
      </c>
      <c r="I417" s="1" t="s">
        <v>31</v>
      </c>
      <c r="J417" s="1" t="s">
        <v>296</v>
      </c>
      <c r="K417" s="8" t="s">
        <v>31</v>
      </c>
      <c r="L417" s="4" t="str">
        <f t="shared" si="6"/>
        <v>Közl-382 -OpenApi Vállalati-KötelezettSzla FCY-FCY Bankon kívül utalás-KöltsVis Osztott</v>
      </c>
    </row>
    <row r="418" spans="1:12" x14ac:dyDescent="0.3">
      <c r="A418" s="1" t="s">
        <v>69</v>
      </c>
      <c r="B418" s="1" t="s">
        <v>320</v>
      </c>
      <c r="C418" s="1" t="s">
        <v>95</v>
      </c>
      <c r="D418" s="1" t="s">
        <v>31</v>
      </c>
      <c r="E418" s="1" t="s">
        <v>31</v>
      </c>
      <c r="F418" s="1" t="s">
        <v>91</v>
      </c>
      <c r="G418" s="1" t="s">
        <v>31</v>
      </c>
      <c r="H418" s="1" t="s">
        <v>31</v>
      </c>
      <c r="I418" s="1" t="s">
        <v>31</v>
      </c>
      <c r="J418" s="1" t="s">
        <v>297</v>
      </c>
      <c r="K418" s="8" t="s">
        <v>31</v>
      </c>
      <c r="L418" s="4" t="str">
        <f t="shared" si="6"/>
        <v>Közl-383 -OpenApi Vállalati-KötelezettSzla FCY-FCY Bankon kívül utalás-KöltsVis Indító</v>
      </c>
    </row>
    <row r="419" spans="1:12" x14ac:dyDescent="0.3">
      <c r="A419" s="1" t="s">
        <v>69</v>
      </c>
      <c r="B419" s="1" t="s">
        <v>320</v>
      </c>
      <c r="C419" s="1" t="s">
        <v>95</v>
      </c>
      <c r="D419" s="1" t="s">
        <v>31</v>
      </c>
      <c r="E419" s="1" t="s">
        <v>31</v>
      </c>
      <c r="F419" s="1" t="s">
        <v>93</v>
      </c>
      <c r="G419" s="1" t="s">
        <v>31</v>
      </c>
      <c r="H419" s="1" t="s">
        <v>31</v>
      </c>
      <c r="I419" s="1" t="s">
        <v>31</v>
      </c>
      <c r="J419" s="1" t="s">
        <v>298</v>
      </c>
      <c r="K419" s="8" t="s">
        <v>31</v>
      </c>
      <c r="L419" s="4" t="str">
        <f t="shared" si="6"/>
        <v>Közl-385 -OpenApi Vállalati-KötelezettSzla FCY-FCY Bankon kívül utalás-KöltsVis Kedvezm</v>
      </c>
    </row>
    <row r="420" spans="1:12" x14ac:dyDescent="0.3">
      <c r="A420" s="1" t="s">
        <v>69</v>
      </c>
      <c r="B420" s="1" t="s">
        <v>320</v>
      </c>
      <c r="C420" s="1" t="s">
        <v>95</v>
      </c>
      <c r="D420" s="1" t="s">
        <v>31</v>
      </c>
      <c r="E420" s="1" t="s">
        <v>72</v>
      </c>
      <c r="F420" s="1" t="s">
        <v>89</v>
      </c>
      <c r="G420" s="1" t="s">
        <v>31</v>
      </c>
      <c r="H420" s="1" t="s">
        <v>31</v>
      </c>
      <c r="I420" s="1" t="s">
        <v>31</v>
      </c>
      <c r="J420" s="1" t="s">
        <v>299</v>
      </c>
      <c r="K420" s="8" t="s">
        <v>31</v>
      </c>
      <c r="L420" s="4" t="str">
        <f t="shared" si="6"/>
        <v>Közl-39Q -OpenApi Vállalati-KötelezettSzla FCY-FCY Bankon kívül utalás-Sürgős/AzonKonv-KöltsVis Osztott</v>
      </c>
    </row>
    <row r="421" spans="1:12" x14ac:dyDescent="0.3">
      <c r="A421" s="1" t="s">
        <v>69</v>
      </c>
      <c r="B421" s="1" t="s">
        <v>320</v>
      </c>
      <c r="C421" s="1" t="s">
        <v>95</v>
      </c>
      <c r="D421" s="1" t="s">
        <v>31</v>
      </c>
      <c r="E421" s="1" t="s">
        <v>72</v>
      </c>
      <c r="F421" s="1" t="s">
        <v>91</v>
      </c>
      <c r="G421" s="1" t="s">
        <v>31</v>
      </c>
      <c r="H421" s="1" t="s">
        <v>31</v>
      </c>
      <c r="I421" s="1" t="s">
        <v>31</v>
      </c>
      <c r="J421" s="1" t="s">
        <v>300</v>
      </c>
      <c r="K421" s="8" t="s">
        <v>31</v>
      </c>
      <c r="L421" s="4" t="str">
        <f t="shared" si="6"/>
        <v>Közl-39R -OpenApi Vállalati-KötelezettSzla FCY-FCY Bankon kívül utalás-Sürgős/AzonKonv-KöltsVis Indító</v>
      </c>
    </row>
    <row r="422" spans="1:12" x14ac:dyDescent="0.3">
      <c r="A422" s="1" t="s">
        <v>69</v>
      </c>
      <c r="B422" s="1" t="s">
        <v>320</v>
      </c>
      <c r="C422" s="1" t="s">
        <v>95</v>
      </c>
      <c r="D422" s="1" t="s">
        <v>31</v>
      </c>
      <c r="E422" s="1" t="s">
        <v>72</v>
      </c>
      <c r="F422" s="1" t="s">
        <v>93</v>
      </c>
      <c r="G422" s="1" t="s">
        <v>31</v>
      </c>
      <c r="H422" s="1" t="s">
        <v>31</v>
      </c>
      <c r="I422" s="1" t="s">
        <v>31</v>
      </c>
      <c r="J422" s="1" t="s">
        <v>301</v>
      </c>
      <c r="K422" s="8" t="s">
        <v>31</v>
      </c>
      <c r="L422" s="4" t="str">
        <f t="shared" si="6"/>
        <v>Közl-39S -OpenApi Vállalati-KötelezettSzla FCY-FCY Bankon kívül utalás-Sürgős/AzonKonv-KöltsVis Kedvezm</v>
      </c>
    </row>
    <row r="423" spans="1:12" x14ac:dyDescent="0.3">
      <c r="A423" s="1" t="s">
        <v>69</v>
      </c>
      <c r="B423" s="1" t="s">
        <v>320</v>
      </c>
      <c r="C423" s="1" t="s">
        <v>95</v>
      </c>
      <c r="D423" s="1" t="s">
        <v>31</v>
      </c>
      <c r="E423" s="1" t="s">
        <v>31</v>
      </c>
      <c r="F423" s="1" t="s">
        <v>89</v>
      </c>
      <c r="G423" s="1" t="s">
        <v>31</v>
      </c>
      <c r="H423" s="1" t="s">
        <v>31</v>
      </c>
      <c r="I423" s="1" t="s">
        <v>32</v>
      </c>
      <c r="J423" s="1" t="s">
        <v>302</v>
      </c>
      <c r="K423" s="8" t="s">
        <v>31</v>
      </c>
      <c r="L423" s="4" t="str">
        <f t="shared" si="6"/>
        <v>Közl-39W -OpenApi Vállalati-KötelezettSzla FCY-FCY Bankon kívül utalás-InterCompany-KöltsVis Osztott</v>
      </c>
    </row>
    <row r="424" spans="1:12" x14ac:dyDescent="0.3">
      <c r="A424" s="1" t="s">
        <v>69</v>
      </c>
      <c r="B424" s="1" t="s">
        <v>320</v>
      </c>
      <c r="C424" s="1" t="s">
        <v>95</v>
      </c>
      <c r="D424" s="1" t="s">
        <v>31</v>
      </c>
      <c r="E424" s="1" t="s">
        <v>31</v>
      </c>
      <c r="F424" s="1" t="s">
        <v>91</v>
      </c>
      <c r="G424" s="1" t="s">
        <v>31</v>
      </c>
      <c r="H424" s="1" t="s">
        <v>31</v>
      </c>
      <c r="I424" s="1" t="s">
        <v>32</v>
      </c>
      <c r="J424" s="1" t="s">
        <v>303</v>
      </c>
      <c r="K424" s="8" t="s">
        <v>31</v>
      </c>
      <c r="L424" s="4" t="str">
        <f t="shared" si="6"/>
        <v>Közl-40A -OpenApi Vállalati-KötelezettSzla FCY-FCY Bankon kívül utalás-InterCompany-KöltsVis Indító</v>
      </c>
    </row>
    <row r="425" spans="1:12" x14ac:dyDescent="0.3">
      <c r="A425" s="1" t="s">
        <v>69</v>
      </c>
      <c r="B425" s="1" t="s">
        <v>320</v>
      </c>
      <c r="C425" s="1" t="s">
        <v>95</v>
      </c>
      <c r="D425" s="1" t="s">
        <v>31</v>
      </c>
      <c r="E425" s="1" t="s">
        <v>31</v>
      </c>
      <c r="F425" s="1" t="s">
        <v>93</v>
      </c>
      <c r="G425" s="1" t="s">
        <v>31</v>
      </c>
      <c r="H425" s="1" t="s">
        <v>31</v>
      </c>
      <c r="I425" s="1" t="s">
        <v>32</v>
      </c>
      <c r="J425" s="1" t="s">
        <v>304</v>
      </c>
      <c r="K425" s="8" t="s">
        <v>31</v>
      </c>
      <c r="L425" s="4" t="str">
        <f t="shared" si="6"/>
        <v>Közl-40B -OpenApi Vállalati-KötelezettSzla FCY-FCY Bankon kívül utalás-InterCompany-KöltsVis Kedvezm</v>
      </c>
    </row>
    <row r="426" spans="1:12" x14ac:dyDescent="0.3">
      <c r="A426" s="1" t="s">
        <v>69</v>
      </c>
      <c r="B426" s="1" t="s">
        <v>320</v>
      </c>
      <c r="C426" s="1" t="s">
        <v>95</v>
      </c>
      <c r="D426" s="1" t="s">
        <v>31</v>
      </c>
      <c r="E426" s="1" t="s">
        <v>72</v>
      </c>
      <c r="F426" s="1" t="s">
        <v>89</v>
      </c>
      <c r="G426" s="1" t="s">
        <v>31</v>
      </c>
      <c r="H426" s="1" t="s">
        <v>31</v>
      </c>
      <c r="I426" s="1" t="s">
        <v>32</v>
      </c>
      <c r="J426" s="1" t="s">
        <v>305</v>
      </c>
      <c r="K426" s="8" t="s">
        <v>31</v>
      </c>
      <c r="L426" s="4" t="str">
        <f t="shared" si="6"/>
        <v>Közl-40L -OpenApi Vállalati-KötelezettSzla FCY-FCY Bankon kívül utalás-InterCompany-Sürgős/AzonKonv-KöltsVis Osztott</v>
      </c>
    </row>
    <row r="427" spans="1:12" x14ac:dyDescent="0.3">
      <c r="A427" s="1" t="s">
        <v>69</v>
      </c>
      <c r="B427" s="1" t="s">
        <v>320</v>
      </c>
      <c r="C427" s="1" t="s">
        <v>95</v>
      </c>
      <c r="D427" s="1" t="s">
        <v>31</v>
      </c>
      <c r="E427" s="1" t="s">
        <v>72</v>
      </c>
      <c r="F427" s="1" t="s">
        <v>91</v>
      </c>
      <c r="G427" s="1" t="s">
        <v>31</v>
      </c>
      <c r="H427" s="1" t="s">
        <v>31</v>
      </c>
      <c r="I427" s="1" t="s">
        <v>32</v>
      </c>
      <c r="J427" s="1" t="s">
        <v>306</v>
      </c>
      <c r="K427" s="8" t="s">
        <v>31</v>
      </c>
      <c r="L427" s="4" t="str">
        <f t="shared" si="6"/>
        <v>Közl-40M -OpenApi Vállalati-KötelezettSzla FCY-FCY Bankon kívül utalás-InterCompany-Sürgős/AzonKonv-KöltsVis Indító</v>
      </c>
    </row>
    <row r="428" spans="1:12" x14ac:dyDescent="0.3">
      <c r="A428" s="1" t="s">
        <v>69</v>
      </c>
      <c r="B428" s="1" t="s">
        <v>320</v>
      </c>
      <c r="C428" s="1" t="s">
        <v>95</v>
      </c>
      <c r="D428" s="1" t="s">
        <v>31</v>
      </c>
      <c r="E428" s="1" t="s">
        <v>72</v>
      </c>
      <c r="F428" s="1" t="s">
        <v>93</v>
      </c>
      <c r="G428" s="1" t="s">
        <v>31</v>
      </c>
      <c r="H428" s="1" t="s">
        <v>31</v>
      </c>
      <c r="I428" s="1" t="s">
        <v>32</v>
      </c>
      <c r="J428" s="1" t="s">
        <v>307</v>
      </c>
      <c r="K428" s="8" t="s">
        <v>31</v>
      </c>
      <c r="L428" s="4" t="str">
        <f t="shared" si="6"/>
        <v>Közl-40N -OpenApi Vállalati-KötelezettSzla FCY-FCY Bankon kívül utalás-InterCompany-Sürgős/AzonKonv-KöltsVis Kedvezm</v>
      </c>
    </row>
    <row r="429" spans="1:12" x14ac:dyDescent="0.3">
      <c r="A429" s="1" t="s">
        <v>69</v>
      </c>
      <c r="B429" s="1" t="s">
        <v>345</v>
      </c>
      <c r="C429" s="1" t="s">
        <v>76</v>
      </c>
      <c r="D429" s="1" t="s">
        <v>31</v>
      </c>
      <c r="E429" s="1" t="s">
        <v>31</v>
      </c>
      <c r="F429" s="1" t="s">
        <v>71</v>
      </c>
      <c r="G429" s="1" t="s">
        <v>31</v>
      </c>
      <c r="H429" s="1" t="s">
        <v>72</v>
      </c>
      <c r="I429" s="1" t="s">
        <v>31</v>
      </c>
      <c r="J429" s="1" t="s">
        <v>346</v>
      </c>
      <c r="K429" s="8" t="s">
        <v>31</v>
      </c>
      <c r="L429" s="4" t="str">
        <f t="shared" si="6"/>
        <v>Közl-04R -Ebank EBNL referencia-KötelezettSzla FCY-FCY-EQ átvezetés-EgyediÁrf/NonSTP-KöltsVis Nincs</v>
      </c>
    </row>
    <row r="430" spans="1:12" x14ac:dyDescent="0.3">
      <c r="A430" s="1" t="s">
        <v>69</v>
      </c>
      <c r="B430" s="1" t="s">
        <v>345</v>
      </c>
      <c r="C430" s="1" t="s">
        <v>173</v>
      </c>
      <c r="D430" s="1" t="s">
        <v>31</v>
      </c>
      <c r="E430" s="1" t="s">
        <v>31</v>
      </c>
      <c r="F430" s="1" t="s">
        <v>71</v>
      </c>
      <c r="G430" s="1" t="s">
        <v>31</v>
      </c>
      <c r="H430" s="1" t="s">
        <v>72</v>
      </c>
      <c r="I430" s="1" t="s">
        <v>31</v>
      </c>
      <c r="J430" s="1" t="s">
        <v>347</v>
      </c>
      <c r="K430" s="8" t="s">
        <v>31</v>
      </c>
      <c r="L430" s="4" t="str">
        <f t="shared" si="6"/>
        <v>Közl-04S  -Ebank EBNL referencia-KötelezettSzla FCY-FCY-EQ átutalás-EgyediÁrf/NonSTP-KöltsVis Nincs</v>
      </c>
    </row>
    <row r="431" spans="1:12" x14ac:dyDescent="0.3">
      <c r="A431" s="1" t="s">
        <v>33</v>
      </c>
      <c r="B431" s="1" t="s">
        <v>345</v>
      </c>
      <c r="C431" s="1" t="s">
        <v>79</v>
      </c>
      <c r="D431" s="1" t="s">
        <v>72</v>
      </c>
      <c r="E431" s="1" t="s">
        <v>72</v>
      </c>
      <c r="F431" s="1" t="s">
        <v>71</v>
      </c>
      <c r="G431" s="1" t="s">
        <v>31</v>
      </c>
      <c r="H431" s="1" t="s">
        <v>72</v>
      </c>
      <c r="I431" s="1" t="s">
        <v>31</v>
      </c>
      <c r="J431" s="1" t="s">
        <v>348</v>
      </c>
      <c r="K431" s="8" t="s">
        <v>31</v>
      </c>
      <c r="L431" s="4" t="str">
        <f t="shared" si="6"/>
        <v>Közl-06Y  -Forint konverziós-Ebank EBNL referencia-KötelezettSzla FCY-HUF-EQ átutalás-Konverziós-Sürgős/AzonKonv-EgyediÁrf/NonSTP-KöltsVis Nincs</v>
      </c>
    </row>
    <row r="432" spans="1:12" x14ac:dyDescent="0.3">
      <c r="A432" s="1" t="s">
        <v>33</v>
      </c>
      <c r="B432" s="1" t="s">
        <v>345</v>
      </c>
      <c r="C432" s="1" t="s">
        <v>79</v>
      </c>
      <c r="D432" s="1" t="s">
        <v>72</v>
      </c>
      <c r="E432" s="1" t="s">
        <v>31</v>
      </c>
      <c r="F432" s="1" t="s">
        <v>71</v>
      </c>
      <c r="G432" s="1" t="s">
        <v>31</v>
      </c>
      <c r="H432" s="1" t="s">
        <v>72</v>
      </c>
      <c r="I432" s="1" t="s">
        <v>31</v>
      </c>
      <c r="J432" s="1" t="s">
        <v>348</v>
      </c>
      <c r="K432" s="8" t="s">
        <v>31</v>
      </c>
      <c r="L432" s="4" t="str">
        <f t="shared" si="6"/>
        <v>Közl-06Y  -Forint konverziós-Ebank EBNL referencia-KötelezettSzla FCY-HUF-EQ átutalás-Konverziós-EgyediÁrf/NonSTP-KöltsVis Nincs</v>
      </c>
    </row>
    <row r="433" spans="1:12" x14ac:dyDescent="0.3">
      <c r="A433" s="1" t="s">
        <v>33</v>
      </c>
      <c r="B433" s="1" t="s">
        <v>345</v>
      </c>
      <c r="C433" s="1" t="s">
        <v>33</v>
      </c>
      <c r="D433" s="1" t="s">
        <v>72</v>
      </c>
      <c r="E433" s="1" t="s">
        <v>72</v>
      </c>
      <c r="F433" s="1" t="s">
        <v>71</v>
      </c>
      <c r="G433" s="1" t="s">
        <v>31</v>
      </c>
      <c r="H433" s="1" t="s">
        <v>72</v>
      </c>
      <c r="I433" s="1" t="s">
        <v>31</v>
      </c>
      <c r="J433" s="1" t="s">
        <v>349</v>
      </c>
      <c r="K433" s="8" t="s">
        <v>31</v>
      </c>
      <c r="L433" s="4" t="str">
        <f t="shared" si="6"/>
        <v>Közl-07N  -Forint konverziós-Ebank EBNL referencia-KötelezettSzla FCY-HUF-EQ átvezetés-Konverziós-Sürgős/AzonKonv-EgyediÁrf/NonSTP-KöltsVis Nincs</v>
      </c>
    </row>
    <row r="434" spans="1:12" x14ac:dyDescent="0.3">
      <c r="A434" s="1" t="s">
        <v>33</v>
      </c>
      <c r="B434" s="1" t="s">
        <v>345</v>
      </c>
      <c r="C434" s="1" t="s">
        <v>33</v>
      </c>
      <c r="D434" s="1" t="s">
        <v>72</v>
      </c>
      <c r="E434" s="1" t="s">
        <v>31</v>
      </c>
      <c r="F434" s="1" t="s">
        <v>71</v>
      </c>
      <c r="G434" s="1" t="s">
        <v>31</v>
      </c>
      <c r="H434" s="1" t="s">
        <v>72</v>
      </c>
      <c r="I434" s="1" t="s">
        <v>31</v>
      </c>
      <c r="J434" s="1" t="s">
        <v>349</v>
      </c>
      <c r="K434" s="8" t="s">
        <v>31</v>
      </c>
      <c r="L434" s="4" t="str">
        <f t="shared" si="6"/>
        <v>Közl-07N  -Forint konverziós-Ebank EBNL referencia-KötelezettSzla FCY-HUF-EQ átvezetés-Konverziós-EgyediÁrf/NonSTP-KöltsVis Nincs</v>
      </c>
    </row>
    <row r="435" spans="1:12" x14ac:dyDescent="0.3">
      <c r="A435" s="1" t="s">
        <v>69</v>
      </c>
      <c r="B435" s="1" t="s">
        <v>345</v>
      </c>
      <c r="C435" s="1" t="s">
        <v>76</v>
      </c>
      <c r="D435" s="1" t="s">
        <v>72</v>
      </c>
      <c r="E435" s="1" t="s">
        <v>72</v>
      </c>
      <c r="F435" s="1" t="s">
        <v>71</v>
      </c>
      <c r="G435" s="1" t="s">
        <v>31</v>
      </c>
      <c r="H435" s="1" t="s">
        <v>72</v>
      </c>
      <c r="I435" s="1" t="s">
        <v>31</v>
      </c>
      <c r="J435" s="1" t="s">
        <v>350</v>
      </c>
      <c r="K435" s="8" t="s">
        <v>31</v>
      </c>
      <c r="L435" s="4" t="str">
        <f t="shared" si="6"/>
        <v>Közl-14M  -Ebank EBNL referencia-KötelezettSzla FCY-FCY-EQ átvezetés-Konverziós-Sürgős/AzonKonv-EgyediÁrf/NonSTP-KöltsVis Nincs</v>
      </c>
    </row>
    <row r="436" spans="1:12" x14ac:dyDescent="0.3">
      <c r="A436" s="1" t="s">
        <v>69</v>
      </c>
      <c r="B436" s="1" t="s">
        <v>345</v>
      </c>
      <c r="C436" s="1" t="s">
        <v>76</v>
      </c>
      <c r="D436" s="1" t="s">
        <v>72</v>
      </c>
      <c r="E436" s="1" t="s">
        <v>31</v>
      </c>
      <c r="F436" s="1" t="s">
        <v>71</v>
      </c>
      <c r="G436" s="1" t="s">
        <v>31</v>
      </c>
      <c r="H436" s="1" t="s">
        <v>72</v>
      </c>
      <c r="I436" s="1" t="s">
        <v>31</v>
      </c>
      <c r="J436" s="1" t="s">
        <v>350</v>
      </c>
      <c r="K436" s="8" t="s">
        <v>31</v>
      </c>
      <c r="L436" s="4" t="str">
        <f t="shared" si="6"/>
        <v>Közl-14M  -Ebank EBNL referencia-KötelezettSzla FCY-FCY-EQ átvezetés-Konverziós-EgyediÁrf/NonSTP-KöltsVis Nincs</v>
      </c>
    </row>
    <row r="437" spans="1:12" x14ac:dyDescent="0.3">
      <c r="A437" s="1" t="s">
        <v>69</v>
      </c>
      <c r="B437" s="1" t="s">
        <v>345</v>
      </c>
      <c r="C437" s="1" t="s">
        <v>173</v>
      </c>
      <c r="D437" s="1" t="s">
        <v>72</v>
      </c>
      <c r="E437" s="1" t="s">
        <v>72</v>
      </c>
      <c r="F437" s="1" t="s">
        <v>71</v>
      </c>
      <c r="G437" s="1" t="s">
        <v>31</v>
      </c>
      <c r="H437" s="1" t="s">
        <v>72</v>
      </c>
      <c r="I437" s="1" t="s">
        <v>31</v>
      </c>
      <c r="J437" s="1" t="s">
        <v>351</v>
      </c>
      <c r="K437" s="8" t="s">
        <v>31</v>
      </c>
      <c r="L437" s="4" t="str">
        <f t="shared" si="6"/>
        <v>Közl-14N  -Ebank EBNL referencia-KötelezettSzla FCY-FCY-EQ átutalás-Konverziós-Sürgős/AzonKonv-EgyediÁrf/NonSTP-KöltsVis Nincs</v>
      </c>
    </row>
    <row r="438" spans="1:12" x14ac:dyDescent="0.3">
      <c r="A438" s="1" t="s">
        <v>69</v>
      </c>
      <c r="B438" s="1" t="s">
        <v>345</v>
      </c>
      <c r="C438" s="1" t="s">
        <v>173</v>
      </c>
      <c r="D438" s="1" t="s">
        <v>72</v>
      </c>
      <c r="E438" s="1" t="s">
        <v>31</v>
      </c>
      <c r="F438" s="1" t="s">
        <v>71</v>
      </c>
      <c r="G438" s="1" t="s">
        <v>31</v>
      </c>
      <c r="H438" s="1" t="s">
        <v>72</v>
      </c>
      <c r="I438" s="1" t="s">
        <v>31</v>
      </c>
      <c r="J438" s="1" t="s">
        <v>351</v>
      </c>
      <c r="K438" s="8" t="s">
        <v>31</v>
      </c>
      <c r="L438" s="4" t="str">
        <f t="shared" si="6"/>
        <v>Közl-14N  -Ebank EBNL referencia-KötelezettSzla FCY-FCY-EQ átutalás-Konverziós-EgyediÁrf/NonSTP-KöltsVis Nincs</v>
      </c>
    </row>
    <row r="439" spans="1:12" x14ac:dyDescent="0.3">
      <c r="A439" s="1" t="s">
        <v>69</v>
      </c>
      <c r="B439" s="1" t="s">
        <v>345</v>
      </c>
      <c r="C439" s="1" t="s">
        <v>81</v>
      </c>
      <c r="D439" s="1" t="s">
        <v>72</v>
      </c>
      <c r="E439" s="1" t="s">
        <v>72</v>
      </c>
      <c r="F439" s="1" t="s">
        <v>71</v>
      </c>
      <c r="G439" s="1" t="s">
        <v>31</v>
      </c>
      <c r="H439" s="1" t="s">
        <v>72</v>
      </c>
      <c r="I439" s="1" t="s">
        <v>31</v>
      </c>
      <c r="J439" s="1" t="s">
        <v>352</v>
      </c>
      <c r="K439" s="8" t="s">
        <v>31</v>
      </c>
      <c r="L439" s="4" t="str">
        <f t="shared" si="6"/>
        <v>Közl-14Q  -Ebank EBNL referencia-KötelezettSzla HUF-FCY-EQ átvezetés-Konverziós-Sürgős/AzonKonv-EgyediÁrf/NonSTP-KöltsVis Nincs</v>
      </c>
    </row>
    <row r="440" spans="1:12" x14ac:dyDescent="0.3">
      <c r="A440" s="1" t="s">
        <v>69</v>
      </c>
      <c r="B440" s="1" t="s">
        <v>345</v>
      </c>
      <c r="C440" s="1" t="s">
        <v>81</v>
      </c>
      <c r="D440" s="1" t="s">
        <v>72</v>
      </c>
      <c r="E440" s="1" t="s">
        <v>31</v>
      </c>
      <c r="F440" s="1" t="s">
        <v>71</v>
      </c>
      <c r="G440" s="1" t="s">
        <v>31</v>
      </c>
      <c r="H440" s="1" t="s">
        <v>72</v>
      </c>
      <c r="I440" s="1" t="s">
        <v>31</v>
      </c>
      <c r="J440" s="1" t="s">
        <v>352</v>
      </c>
      <c r="K440" s="8" t="s">
        <v>31</v>
      </c>
      <c r="L440" s="4" t="str">
        <f t="shared" si="6"/>
        <v>Közl-14Q  -Ebank EBNL referencia-KötelezettSzla HUF-FCY-EQ átvezetés-Konverziós-EgyediÁrf/NonSTP-KöltsVis Nincs</v>
      </c>
    </row>
    <row r="441" spans="1:12" x14ac:dyDescent="0.3">
      <c r="A441" s="1" t="s">
        <v>69</v>
      </c>
      <c r="B441" s="1" t="s">
        <v>345</v>
      </c>
      <c r="C441" s="1" t="s">
        <v>29</v>
      </c>
      <c r="D441" s="1" t="s">
        <v>72</v>
      </c>
      <c r="E441" s="1" t="s">
        <v>72</v>
      </c>
      <c r="F441" s="1" t="s">
        <v>71</v>
      </c>
      <c r="G441" s="1" t="s">
        <v>31</v>
      </c>
      <c r="H441" s="1" t="s">
        <v>72</v>
      </c>
      <c r="I441" s="1" t="s">
        <v>31</v>
      </c>
      <c r="J441" s="1" t="s">
        <v>353</v>
      </c>
      <c r="K441" s="8" t="s">
        <v>31</v>
      </c>
      <c r="L441" s="4" t="str">
        <f t="shared" si="6"/>
        <v>Közl-14R  -Ebank EBNL referencia-KötelezettSzla HUF-FCY-EQ átutalás-Konverziós-Sürgős/AzonKonv-EgyediÁrf/NonSTP-KöltsVis Nincs</v>
      </c>
    </row>
    <row r="442" spans="1:12" x14ac:dyDescent="0.3">
      <c r="A442" s="1" t="s">
        <v>69</v>
      </c>
      <c r="B442" s="1" t="s">
        <v>345</v>
      </c>
      <c r="C442" s="1" t="s">
        <v>29</v>
      </c>
      <c r="D442" s="1" t="s">
        <v>72</v>
      </c>
      <c r="E442" s="1" t="s">
        <v>31</v>
      </c>
      <c r="F442" s="1" t="s">
        <v>71</v>
      </c>
      <c r="G442" s="1" t="s">
        <v>31</v>
      </c>
      <c r="H442" s="1" t="s">
        <v>72</v>
      </c>
      <c r="I442" s="1" t="s">
        <v>31</v>
      </c>
      <c r="J442" s="1" t="s">
        <v>353</v>
      </c>
      <c r="K442" s="8" t="s">
        <v>31</v>
      </c>
      <c r="L442" s="4" t="str">
        <f t="shared" si="6"/>
        <v>Közl-14R  -Ebank EBNL referencia-KötelezettSzla HUF-FCY-EQ átutalás-Konverziós-EgyediÁrf/NonSTP-KöltsVis Nincs</v>
      </c>
    </row>
    <row r="443" spans="1:12" x14ac:dyDescent="0.3">
      <c r="A443" s="1" t="s">
        <v>33</v>
      </c>
      <c r="B443" s="1" t="s">
        <v>345</v>
      </c>
      <c r="C443" s="1" t="s">
        <v>88</v>
      </c>
      <c r="D443" s="1" t="s">
        <v>72</v>
      </c>
      <c r="E443" s="1" t="s">
        <v>72</v>
      </c>
      <c r="F443" s="1" t="s">
        <v>71</v>
      </c>
      <c r="G443" s="1" t="s">
        <v>31</v>
      </c>
      <c r="H443" s="1" t="s">
        <v>72</v>
      </c>
      <c r="I443" s="1" t="s">
        <v>31</v>
      </c>
      <c r="J443" s="1" t="s">
        <v>354</v>
      </c>
      <c r="K443" s="8" t="s">
        <v>31</v>
      </c>
      <c r="L443" s="4" t="str">
        <f t="shared" si="6"/>
        <v>Közl-21G  -Forint konverziós-Ebank EBNL referencia-KötelezettSzla FCY-HUF-Bankon belüli átutalás-Konverziós-Sürgős/AzonKonv-EgyediÁrf/NonSTP-KöltsVis Nincs</v>
      </c>
    </row>
    <row r="444" spans="1:12" x14ac:dyDescent="0.3">
      <c r="A444" s="1" t="s">
        <v>33</v>
      </c>
      <c r="B444" s="1" t="s">
        <v>345</v>
      </c>
      <c r="C444" s="1" t="s">
        <v>88</v>
      </c>
      <c r="D444" s="1" t="s">
        <v>72</v>
      </c>
      <c r="E444" s="1" t="s">
        <v>31</v>
      </c>
      <c r="F444" s="1" t="s">
        <v>71</v>
      </c>
      <c r="G444" s="1" t="s">
        <v>31</v>
      </c>
      <c r="H444" s="1" t="s">
        <v>72</v>
      </c>
      <c r="I444" s="1" t="s">
        <v>31</v>
      </c>
      <c r="J444" s="1" t="s">
        <v>354</v>
      </c>
      <c r="K444" s="8" t="s">
        <v>31</v>
      </c>
      <c r="L444" s="4" t="str">
        <f t="shared" si="6"/>
        <v>Közl-21G  -Forint konverziós-Ebank EBNL referencia-KötelezettSzla FCY-HUF-Bankon belüli átutalás-Konverziós-EgyediÁrf/NonSTP-KöltsVis Nincs</v>
      </c>
    </row>
    <row r="445" spans="1:12" x14ac:dyDescent="0.3">
      <c r="A445" s="1" t="s">
        <v>33</v>
      </c>
      <c r="B445" s="1" t="s">
        <v>345</v>
      </c>
      <c r="C445" s="1" t="s">
        <v>86</v>
      </c>
      <c r="D445" s="1" t="s">
        <v>72</v>
      </c>
      <c r="E445" s="1" t="s">
        <v>72</v>
      </c>
      <c r="F445" s="1" t="s">
        <v>71</v>
      </c>
      <c r="G445" s="1" t="s">
        <v>31</v>
      </c>
      <c r="H445" s="1" t="s">
        <v>72</v>
      </c>
      <c r="I445" s="1" t="s">
        <v>31</v>
      </c>
      <c r="J445" s="1" t="s">
        <v>355</v>
      </c>
      <c r="K445" s="8" t="s">
        <v>31</v>
      </c>
      <c r="L445" s="4" t="str">
        <f t="shared" si="6"/>
        <v>Közl-21M  -Forint konverziós-Ebank EBNL referencia-KötelezettSzla FCY-HUF-Bankon belüli átvezetés-Konverziós-Sürgős/AzonKonv-EgyediÁrf/NonSTP-KöltsVis Nincs</v>
      </c>
    </row>
    <row r="446" spans="1:12" x14ac:dyDescent="0.3">
      <c r="A446" s="1" t="s">
        <v>33</v>
      </c>
      <c r="B446" s="1" t="s">
        <v>345</v>
      </c>
      <c r="C446" s="1" t="s">
        <v>86</v>
      </c>
      <c r="D446" s="1" t="s">
        <v>72</v>
      </c>
      <c r="E446" s="1" t="s">
        <v>31</v>
      </c>
      <c r="F446" s="1" t="s">
        <v>71</v>
      </c>
      <c r="G446" s="1" t="s">
        <v>31</v>
      </c>
      <c r="H446" s="1" t="s">
        <v>72</v>
      </c>
      <c r="I446" s="1" t="s">
        <v>31</v>
      </c>
      <c r="J446" s="1" t="s">
        <v>355</v>
      </c>
      <c r="K446" s="8" t="s">
        <v>31</v>
      </c>
      <c r="L446" s="4" t="str">
        <f t="shared" si="6"/>
        <v>Közl-21M  -Forint konverziós-Ebank EBNL referencia-KötelezettSzla FCY-HUF-Bankon belüli átvezetés-Konverziós-EgyediÁrf/NonSTP-KöltsVis Nincs</v>
      </c>
    </row>
    <row r="447" spans="1:12" x14ac:dyDescent="0.3">
      <c r="A447" s="1" t="s">
        <v>69</v>
      </c>
      <c r="B447" s="1" t="s">
        <v>345</v>
      </c>
      <c r="C447" s="1" t="s">
        <v>30</v>
      </c>
      <c r="D447" s="1" t="s">
        <v>72</v>
      </c>
      <c r="E447" s="1" t="s">
        <v>31</v>
      </c>
      <c r="F447" s="1" t="s">
        <v>89</v>
      </c>
      <c r="G447" s="1" t="s">
        <v>31</v>
      </c>
      <c r="H447" s="1" t="s">
        <v>72</v>
      </c>
      <c r="I447" s="1" t="s">
        <v>31</v>
      </c>
      <c r="J447" s="1" t="s">
        <v>356</v>
      </c>
      <c r="K447" s="8" t="s">
        <v>31</v>
      </c>
      <c r="L447" s="4" t="str">
        <f t="shared" si="6"/>
        <v>Közl-33H  -Ebank EBNL referencia-KötelezettSzla HUF-FCY-Bankon kívül utalás-Konverziós-EgyediÁrf/NonSTP-KöltsVis Osztott</v>
      </c>
    </row>
    <row r="448" spans="1:12" x14ac:dyDescent="0.3">
      <c r="A448" s="1" t="s">
        <v>69</v>
      </c>
      <c r="B448" s="1" t="s">
        <v>345</v>
      </c>
      <c r="C448" s="1" t="s">
        <v>30</v>
      </c>
      <c r="D448" s="1" t="s">
        <v>72</v>
      </c>
      <c r="E448" s="1" t="s">
        <v>31</v>
      </c>
      <c r="F448" s="1" t="s">
        <v>91</v>
      </c>
      <c r="G448" s="1" t="s">
        <v>31</v>
      </c>
      <c r="H448" s="1" t="s">
        <v>72</v>
      </c>
      <c r="I448" s="1" t="s">
        <v>31</v>
      </c>
      <c r="J448" s="1" t="s">
        <v>357</v>
      </c>
      <c r="K448" s="8" t="s">
        <v>31</v>
      </c>
      <c r="L448" s="4" t="str">
        <f t="shared" si="6"/>
        <v>Közl-33I  -Ebank EBNL referencia-KötelezettSzla HUF-FCY-Bankon kívül utalás-Konverziós-EgyediÁrf/NonSTP-KöltsVis Indító</v>
      </c>
    </row>
    <row r="449" spans="1:12" x14ac:dyDescent="0.3">
      <c r="A449" s="1" t="s">
        <v>69</v>
      </c>
      <c r="B449" s="1" t="s">
        <v>345</v>
      </c>
      <c r="C449" s="1" t="s">
        <v>30</v>
      </c>
      <c r="D449" s="1" t="s">
        <v>72</v>
      </c>
      <c r="E449" s="1" t="s">
        <v>31</v>
      </c>
      <c r="F449" s="1" t="s">
        <v>93</v>
      </c>
      <c r="G449" s="1" t="s">
        <v>31</v>
      </c>
      <c r="H449" s="1" t="s">
        <v>72</v>
      </c>
      <c r="I449" s="1" t="s">
        <v>31</v>
      </c>
      <c r="J449" s="1" t="s">
        <v>145</v>
      </c>
      <c r="K449" s="8" t="s">
        <v>31</v>
      </c>
      <c r="L449" s="4" t="str">
        <f t="shared" si="6"/>
        <v>Közl-33J-Ebank EBNL referencia-KötelezettSzla HUF-FCY-Bankon kívül utalás-Konverziós-EgyediÁrf/NonSTP-KöltsVis Kedvezm</v>
      </c>
    </row>
    <row r="450" spans="1:12" x14ac:dyDescent="0.3">
      <c r="A450" s="1" t="s">
        <v>69</v>
      </c>
      <c r="B450" s="1" t="s">
        <v>345</v>
      </c>
      <c r="C450" s="1" t="s">
        <v>95</v>
      </c>
      <c r="D450" s="1" t="s">
        <v>72</v>
      </c>
      <c r="E450" s="1" t="s">
        <v>31</v>
      </c>
      <c r="F450" s="1" t="s">
        <v>89</v>
      </c>
      <c r="G450" s="1" t="s">
        <v>31</v>
      </c>
      <c r="H450" s="1" t="s">
        <v>72</v>
      </c>
      <c r="I450" s="1" t="s">
        <v>31</v>
      </c>
      <c r="J450" s="1" t="s">
        <v>146</v>
      </c>
      <c r="K450" s="8" t="s">
        <v>31</v>
      </c>
      <c r="L450" s="4" t="str">
        <f t="shared" si="6"/>
        <v>Közl-36Q-Ebank EBNL referencia-KötelezettSzla FCY-FCY Bankon kívül utalás-Konverziós-EgyediÁrf/NonSTP-KöltsVis Osztott</v>
      </c>
    </row>
    <row r="451" spans="1:12" x14ac:dyDescent="0.3">
      <c r="A451" s="1" t="s">
        <v>69</v>
      </c>
      <c r="B451" s="1" t="s">
        <v>345</v>
      </c>
      <c r="C451" s="1" t="s">
        <v>95</v>
      </c>
      <c r="D451" s="1" t="s">
        <v>72</v>
      </c>
      <c r="E451" s="1" t="s">
        <v>31</v>
      </c>
      <c r="F451" s="1" t="s">
        <v>91</v>
      </c>
      <c r="G451" s="1" t="s">
        <v>31</v>
      </c>
      <c r="H451" s="1" t="s">
        <v>72</v>
      </c>
      <c r="I451" s="1" t="s">
        <v>31</v>
      </c>
      <c r="J451" s="1" t="s">
        <v>147</v>
      </c>
      <c r="K451" s="8" t="s">
        <v>31</v>
      </c>
      <c r="L451" s="4" t="str">
        <f t="shared" ref="L451:L504" si="7">CONCATENATE("Közl-",J451,IF(C451="Q","-Devizakártya",""),IF(AND(C451&lt;&gt;"Q",A451="G"),"-Forint konverziós",""),IF(AND(C451&lt;&gt;"Q",B451="B"),"-Ebank lakossági",""),IF(AND(C451&lt;&gt;"Q",B451="E"),"-Elektra/Ebank KKV",""),IF(AND(C451&lt;&gt;"Q",B451="3"),"-OpenApi Vállalati",""),IF(AND(C451&lt;&gt;"Q",B451="Z"),"-OpenApi Lakossági",""),IF(AND(C451&lt;&gt;"Q",B451="Q"),"-Elektra/Ebank Zeus célszámla",""),IF(AND(C451&lt;&gt;"Q",B451="7"),"-Ebank EBNL referencia",""),IF(C451="A","-KötelezettSzla HUF-FCY-EQ átvezetés",""),IF(C451="C","-KötelezettSzla FCY-FCY-EQ átvezetés",""),IF(C451="E","-KötelezettSzla HUF-FCY-EQ átutalás",""),IF(C451="F","-KötelezettSzla FCY-FCY-EQ átutalás",""),IF(C451="D","-KötelezettSzla FCY-HUF-EQ átutalás",""),IF(C451="G","-KötelezettSzla FCY-HUF-EQ átvezetés",""),IF(C451="B","-KötelezettSzla HUF-FCY-Bankon belüli átutalás",""),IF(C451="J","-KötelezettSzla FCY-FCY Bankon belüli átvezetés",""),IF(C451="I","-KötelezettSzla FCY-FCY-Bankon belüli átutalás",""),IF(C451="O","-KötelezettSzla FCY-HUF-Bankon belüli átvezetés",""),IF(C451="H","-KötelezettSzla FCY-HUF-Bankon belüli átutalás",""),IF(C451="K","-KötelezettSzla HUF-FCY-Bankon kívül utalás",""),IF(C451="L","-KötelezettSzla FCY-FCY Bankon kívül utalás",""),IF(AND(C451&lt;&gt;"Q",I451="Y"),"-InterCompany",""),IF(AND(C451&lt;&gt;"Q",D451="I"),"-Konverziós",""),IF(AND(C451&lt;&gt;"Q",E451="I"),"-Sürgős/AzonKonv",""),IF(AND(C451&lt;&gt;"Q",H451="I"),"-EgyediÁrf/NonSTP",""),IF(AND(C451&lt;&gt;"Q",F451="XXX"),"-KöltsVis Nincs",""),IF(AND(C451&lt;&gt;"Q",F451="SHA"),"-KöltsVis Osztott",""),IF(AND(C451&lt;&gt;"Q",F451="OUR"),"-KöltsVis Indító",""),IF(AND(C451&lt;&gt;"Q",F451="BEN"),"-KöltsVis Kedvezm",""))</f>
        <v>Közl-36R-Ebank EBNL referencia-KötelezettSzla FCY-FCY Bankon kívül utalás-Konverziós-EgyediÁrf/NonSTP-KöltsVis Indító</v>
      </c>
    </row>
    <row r="452" spans="1:12" x14ac:dyDescent="0.3">
      <c r="A452" s="1" t="s">
        <v>69</v>
      </c>
      <c r="B452" s="1" t="s">
        <v>345</v>
      </c>
      <c r="C452" s="1" t="s">
        <v>95</v>
      </c>
      <c r="D452" s="1" t="s">
        <v>72</v>
      </c>
      <c r="E452" s="1" t="s">
        <v>31</v>
      </c>
      <c r="F452" s="1" t="s">
        <v>93</v>
      </c>
      <c r="G452" s="1" t="s">
        <v>31</v>
      </c>
      <c r="H452" s="1" t="s">
        <v>72</v>
      </c>
      <c r="I452" s="1" t="s">
        <v>31</v>
      </c>
      <c r="J452" s="1" t="s">
        <v>148</v>
      </c>
      <c r="K452" s="8" t="s">
        <v>31</v>
      </c>
      <c r="L452" s="4" t="str">
        <f t="shared" si="7"/>
        <v>Közl-36S-Ebank EBNL referencia-KötelezettSzla FCY-FCY Bankon kívül utalás-Konverziós-EgyediÁrf/NonSTP-KöltsVis Kedvezm</v>
      </c>
    </row>
    <row r="453" spans="1:12" x14ac:dyDescent="0.3">
      <c r="A453" s="1" t="s">
        <v>69</v>
      </c>
      <c r="B453" s="1" t="s">
        <v>345</v>
      </c>
      <c r="C453" s="1" t="s">
        <v>95</v>
      </c>
      <c r="D453" s="1" t="s">
        <v>31</v>
      </c>
      <c r="E453" s="1" t="s">
        <v>31</v>
      </c>
      <c r="F453" s="1" t="s">
        <v>89</v>
      </c>
      <c r="G453" s="1" t="s">
        <v>31</v>
      </c>
      <c r="H453" s="1" t="s">
        <v>72</v>
      </c>
      <c r="I453" s="1" t="s">
        <v>31</v>
      </c>
      <c r="J453" s="1" t="s">
        <v>149</v>
      </c>
      <c r="K453" s="8" t="s">
        <v>31</v>
      </c>
      <c r="L453" s="4" t="str">
        <f t="shared" si="7"/>
        <v>Közl-38R-Ebank EBNL referencia-KötelezettSzla FCY-FCY Bankon kívül utalás-EgyediÁrf/NonSTP-KöltsVis Osztott</v>
      </c>
    </row>
    <row r="454" spans="1:12" x14ac:dyDescent="0.3">
      <c r="A454" s="1" t="s">
        <v>69</v>
      </c>
      <c r="B454" s="1" t="s">
        <v>345</v>
      </c>
      <c r="C454" s="1" t="s">
        <v>95</v>
      </c>
      <c r="D454" s="1" t="s">
        <v>31</v>
      </c>
      <c r="E454" s="1" t="s">
        <v>31</v>
      </c>
      <c r="F454" s="1" t="s">
        <v>91</v>
      </c>
      <c r="G454" s="1" t="s">
        <v>31</v>
      </c>
      <c r="H454" s="1" t="s">
        <v>72</v>
      </c>
      <c r="I454" s="1" t="s">
        <v>31</v>
      </c>
      <c r="J454" s="1" t="s">
        <v>150</v>
      </c>
      <c r="K454" s="8" t="s">
        <v>31</v>
      </c>
      <c r="L454" s="4" t="str">
        <f t="shared" si="7"/>
        <v>Közl-38S-Ebank EBNL referencia-KötelezettSzla FCY-FCY Bankon kívül utalás-EgyediÁrf/NonSTP-KöltsVis Indító</v>
      </c>
    </row>
    <row r="455" spans="1:12" x14ac:dyDescent="0.3">
      <c r="A455" s="1" t="s">
        <v>69</v>
      </c>
      <c r="B455" s="1" t="s">
        <v>345</v>
      </c>
      <c r="C455" s="1" t="s">
        <v>95</v>
      </c>
      <c r="D455" s="1" t="s">
        <v>31</v>
      </c>
      <c r="E455" s="1" t="s">
        <v>31</v>
      </c>
      <c r="F455" s="1" t="s">
        <v>93</v>
      </c>
      <c r="G455" s="1" t="s">
        <v>31</v>
      </c>
      <c r="H455" s="1" t="s">
        <v>72</v>
      </c>
      <c r="I455" s="1" t="s">
        <v>31</v>
      </c>
      <c r="J455" s="1" t="s">
        <v>151</v>
      </c>
      <c r="K455" s="8" t="s">
        <v>31</v>
      </c>
      <c r="L455" s="4" t="str">
        <f t="shared" si="7"/>
        <v>Közl-38T-Ebank EBNL referencia-KötelezettSzla FCY-FCY Bankon kívül utalás-EgyediÁrf/NonSTP-KöltsVis Kedvezm</v>
      </c>
    </row>
    <row r="456" spans="1:12" x14ac:dyDescent="0.3">
      <c r="A456" s="1" t="s">
        <v>69</v>
      </c>
      <c r="B456" s="1" t="s">
        <v>345</v>
      </c>
      <c r="C456" s="1" t="s">
        <v>76</v>
      </c>
      <c r="D456" s="1" t="s">
        <v>31</v>
      </c>
      <c r="E456" s="1" t="s">
        <v>31</v>
      </c>
      <c r="F456" s="1" t="s">
        <v>71</v>
      </c>
      <c r="G456" s="1" t="s">
        <v>31</v>
      </c>
      <c r="H456" s="1" t="s">
        <v>31</v>
      </c>
      <c r="I456" s="1" t="s">
        <v>31</v>
      </c>
      <c r="J456" s="1" t="s">
        <v>152</v>
      </c>
      <c r="K456" s="8" t="s">
        <v>31</v>
      </c>
      <c r="L456" s="4" t="str">
        <f t="shared" si="7"/>
        <v>Közl-04P-Ebank EBNL referencia-KötelezettSzla FCY-FCY-EQ átvezetés-KöltsVis Nincs</v>
      </c>
    </row>
    <row r="457" spans="1:12" x14ac:dyDescent="0.3">
      <c r="A457" s="1" t="s">
        <v>69</v>
      </c>
      <c r="B457" s="1" t="s">
        <v>345</v>
      </c>
      <c r="C457" s="1" t="s">
        <v>173</v>
      </c>
      <c r="D457" s="1" t="s">
        <v>31</v>
      </c>
      <c r="E457" s="1" t="s">
        <v>31</v>
      </c>
      <c r="F457" s="1" t="s">
        <v>71</v>
      </c>
      <c r="G457" s="1" t="s">
        <v>31</v>
      </c>
      <c r="H457" s="1" t="s">
        <v>31</v>
      </c>
      <c r="I457" s="1" t="s">
        <v>31</v>
      </c>
      <c r="J457" s="1" t="s">
        <v>153</v>
      </c>
      <c r="K457" s="8" t="s">
        <v>31</v>
      </c>
      <c r="L457" s="4" t="str">
        <f t="shared" si="7"/>
        <v>Közl-04Q-Ebank EBNL referencia-KötelezettSzla FCY-FCY-EQ átutalás-KöltsVis Nincs</v>
      </c>
    </row>
    <row r="458" spans="1:12" x14ac:dyDescent="0.3">
      <c r="A458" s="1" t="s">
        <v>33</v>
      </c>
      <c r="B458" s="1" t="s">
        <v>345</v>
      </c>
      <c r="C458" s="1" t="s">
        <v>79</v>
      </c>
      <c r="D458" s="1" t="s">
        <v>72</v>
      </c>
      <c r="E458" s="1" t="s">
        <v>72</v>
      </c>
      <c r="F458" s="1" t="s">
        <v>71</v>
      </c>
      <c r="G458" s="1" t="s">
        <v>31</v>
      </c>
      <c r="H458" s="1" t="s">
        <v>31</v>
      </c>
      <c r="I458" s="1" t="s">
        <v>31</v>
      </c>
      <c r="J458" s="1" t="s">
        <v>154</v>
      </c>
      <c r="K458" s="8" t="s">
        <v>31</v>
      </c>
      <c r="L458" s="4" t="str">
        <f t="shared" si="7"/>
        <v>Közl-06W-Forint konverziós-Ebank EBNL referencia-KötelezettSzla FCY-HUF-EQ átutalás-Konverziós-Sürgős/AzonKonv-KöltsVis Nincs</v>
      </c>
    </row>
    <row r="459" spans="1:12" x14ac:dyDescent="0.3">
      <c r="A459" s="1" t="s">
        <v>33</v>
      </c>
      <c r="B459" s="1" t="s">
        <v>345</v>
      </c>
      <c r="C459" s="1" t="s">
        <v>79</v>
      </c>
      <c r="D459" s="1" t="s">
        <v>72</v>
      </c>
      <c r="E459" s="1" t="s">
        <v>31</v>
      </c>
      <c r="F459" s="1" t="s">
        <v>71</v>
      </c>
      <c r="G459" s="1" t="s">
        <v>31</v>
      </c>
      <c r="H459" s="1" t="s">
        <v>31</v>
      </c>
      <c r="I459" s="1" t="s">
        <v>31</v>
      </c>
      <c r="J459" s="1" t="s">
        <v>154</v>
      </c>
      <c r="K459" s="8" t="s">
        <v>31</v>
      </c>
      <c r="L459" s="4" t="str">
        <f t="shared" si="7"/>
        <v>Közl-06W-Forint konverziós-Ebank EBNL referencia-KötelezettSzla FCY-HUF-EQ átutalás-Konverziós-KöltsVis Nincs</v>
      </c>
    </row>
    <row r="460" spans="1:12" x14ac:dyDescent="0.3">
      <c r="A460" s="1" t="s">
        <v>33</v>
      </c>
      <c r="B460" s="1" t="s">
        <v>345</v>
      </c>
      <c r="C460" s="1" t="s">
        <v>33</v>
      </c>
      <c r="D460" s="1" t="s">
        <v>72</v>
      </c>
      <c r="E460" s="1" t="s">
        <v>72</v>
      </c>
      <c r="F460" s="1" t="s">
        <v>71</v>
      </c>
      <c r="G460" s="1" t="s">
        <v>31</v>
      </c>
      <c r="H460" s="1" t="s">
        <v>31</v>
      </c>
      <c r="I460" s="1" t="s">
        <v>31</v>
      </c>
      <c r="J460" s="1" t="s">
        <v>155</v>
      </c>
      <c r="K460" s="8" t="s">
        <v>31</v>
      </c>
      <c r="L460" s="4" t="str">
        <f t="shared" si="7"/>
        <v>Közl-07L-Forint konverziós-Ebank EBNL referencia-KötelezettSzla FCY-HUF-EQ átvezetés-Konverziós-Sürgős/AzonKonv-KöltsVis Nincs</v>
      </c>
    </row>
    <row r="461" spans="1:12" x14ac:dyDescent="0.3">
      <c r="A461" s="1" t="s">
        <v>33</v>
      </c>
      <c r="B461" s="1" t="s">
        <v>345</v>
      </c>
      <c r="C461" s="1" t="s">
        <v>33</v>
      </c>
      <c r="D461" s="1" t="s">
        <v>72</v>
      </c>
      <c r="E461" s="1" t="s">
        <v>31</v>
      </c>
      <c r="F461" s="1" t="s">
        <v>71</v>
      </c>
      <c r="G461" s="1" t="s">
        <v>31</v>
      </c>
      <c r="H461" s="1" t="s">
        <v>31</v>
      </c>
      <c r="I461" s="1" t="s">
        <v>31</v>
      </c>
      <c r="J461" s="1" t="s">
        <v>155</v>
      </c>
      <c r="K461" s="8" t="s">
        <v>31</v>
      </c>
      <c r="L461" s="4" t="str">
        <f t="shared" si="7"/>
        <v>Közl-07L-Forint konverziós-Ebank EBNL referencia-KötelezettSzla FCY-HUF-EQ átvezetés-Konverziós-KöltsVis Nincs</v>
      </c>
    </row>
    <row r="462" spans="1:12" x14ac:dyDescent="0.3">
      <c r="A462" s="1" t="s">
        <v>69</v>
      </c>
      <c r="B462" s="1" t="s">
        <v>345</v>
      </c>
      <c r="C462" s="1" t="s">
        <v>34</v>
      </c>
      <c r="D462" s="1" t="s">
        <v>72</v>
      </c>
      <c r="E462" s="1" t="s">
        <v>31</v>
      </c>
      <c r="F462" s="1" t="s">
        <v>71</v>
      </c>
      <c r="G462" s="1" t="s">
        <v>31</v>
      </c>
      <c r="H462" s="1" t="s">
        <v>31</v>
      </c>
      <c r="I462" s="1" t="s">
        <v>31</v>
      </c>
      <c r="J462" s="1" t="s">
        <v>156</v>
      </c>
      <c r="K462" s="8" t="s">
        <v>31</v>
      </c>
      <c r="L462" s="4" t="str">
        <f t="shared" si="7"/>
        <v>Közl-13K-Ebank EBNL referencia-KötelezettSzla HUF-FCY-Bankon belüli átutalás-Konverziós-KöltsVis Nincs</v>
      </c>
    </row>
    <row r="463" spans="1:12" x14ac:dyDescent="0.3">
      <c r="A463" s="1" t="s">
        <v>69</v>
      </c>
      <c r="B463" s="1" t="s">
        <v>345</v>
      </c>
      <c r="C463" s="1" t="s">
        <v>76</v>
      </c>
      <c r="D463" s="1" t="s">
        <v>72</v>
      </c>
      <c r="E463" s="1" t="s">
        <v>72</v>
      </c>
      <c r="F463" s="1" t="s">
        <v>71</v>
      </c>
      <c r="G463" s="1" t="s">
        <v>31</v>
      </c>
      <c r="H463" s="1" t="s">
        <v>31</v>
      </c>
      <c r="I463" s="1" t="s">
        <v>31</v>
      </c>
      <c r="J463" s="1" t="s">
        <v>157</v>
      </c>
      <c r="K463" s="8" t="s">
        <v>31</v>
      </c>
      <c r="L463" s="4" t="str">
        <f t="shared" si="7"/>
        <v>Közl-14G-Ebank EBNL referencia-KötelezettSzla FCY-FCY-EQ átvezetés-Konverziós-Sürgős/AzonKonv-KöltsVis Nincs</v>
      </c>
    </row>
    <row r="464" spans="1:12" x14ac:dyDescent="0.3">
      <c r="A464" s="1" t="s">
        <v>69</v>
      </c>
      <c r="B464" s="1" t="s">
        <v>345</v>
      </c>
      <c r="C464" s="1" t="s">
        <v>76</v>
      </c>
      <c r="D464" s="1" t="s">
        <v>72</v>
      </c>
      <c r="E464" s="1" t="s">
        <v>31</v>
      </c>
      <c r="F464" s="1" t="s">
        <v>71</v>
      </c>
      <c r="G464" s="1" t="s">
        <v>31</v>
      </c>
      <c r="H464" s="1" t="s">
        <v>31</v>
      </c>
      <c r="I464" s="1" t="s">
        <v>31</v>
      </c>
      <c r="J464" s="1" t="s">
        <v>157</v>
      </c>
      <c r="K464" s="8" t="s">
        <v>31</v>
      </c>
      <c r="L464" s="4" t="str">
        <f t="shared" si="7"/>
        <v>Közl-14G-Ebank EBNL referencia-KötelezettSzla FCY-FCY-EQ átvezetés-Konverziós-KöltsVis Nincs</v>
      </c>
    </row>
    <row r="465" spans="1:12" x14ac:dyDescent="0.3">
      <c r="A465" s="1" t="s">
        <v>69</v>
      </c>
      <c r="B465" s="1" t="s">
        <v>345</v>
      </c>
      <c r="C465" s="1" t="s">
        <v>173</v>
      </c>
      <c r="D465" s="1" t="s">
        <v>72</v>
      </c>
      <c r="E465" s="1" t="s">
        <v>72</v>
      </c>
      <c r="F465" s="1" t="s">
        <v>71</v>
      </c>
      <c r="G465" s="1" t="s">
        <v>31</v>
      </c>
      <c r="H465" s="1" t="s">
        <v>31</v>
      </c>
      <c r="I465" s="1" t="s">
        <v>31</v>
      </c>
      <c r="J465" s="1" t="s">
        <v>158</v>
      </c>
      <c r="K465" s="8" t="s">
        <v>31</v>
      </c>
      <c r="L465" s="4" t="str">
        <f t="shared" si="7"/>
        <v>Közl-14H-Ebank EBNL referencia-KötelezettSzla FCY-FCY-EQ átutalás-Konverziós-Sürgős/AzonKonv-KöltsVis Nincs</v>
      </c>
    </row>
    <row r="466" spans="1:12" x14ac:dyDescent="0.3">
      <c r="A466" s="1" t="s">
        <v>69</v>
      </c>
      <c r="B466" s="1" t="s">
        <v>345</v>
      </c>
      <c r="C466" s="1" t="s">
        <v>173</v>
      </c>
      <c r="D466" s="1" t="s">
        <v>72</v>
      </c>
      <c r="E466" s="1" t="s">
        <v>31</v>
      </c>
      <c r="F466" s="1" t="s">
        <v>71</v>
      </c>
      <c r="G466" s="1" t="s">
        <v>31</v>
      </c>
      <c r="H466" s="1" t="s">
        <v>31</v>
      </c>
      <c r="I466" s="1" t="s">
        <v>31</v>
      </c>
      <c r="J466" s="1" t="s">
        <v>158</v>
      </c>
      <c r="K466" s="8" t="s">
        <v>31</v>
      </c>
      <c r="L466" s="4" t="str">
        <f t="shared" si="7"/>
        <v>Közl-14H-Ebank EBNL referencia-KötelezettSzla FCY-FCY-EQ átutalás-Konverziós-KöltsVis Nincs</v>
      </c>
    </row>
    <row r="467" spans="1:12" x14ac:dyDescent="0.3">
      <c r="A467" s="1" t="s">
        <v>69</v>
      </c>
      <c r="B467" s="1" t="s">
        <v>345</v>
      </c>
      <c r="C467" s="1" t="s">
        <v>81</v>
      </c>
      <c r="D467" s="1" t="s">
        <v>72</v>
      </c>
      <c r="E467" s="1" t="s">
        <v>72</v>
      </c>
      <c r="F467" s="1" t="s">
        <v>71</v>
      </c>
      <c r="G467" s="1" t="s">
        <v>31</v>
      </c>
      <c r="H467" s="1" t="s">
        <v>31</v>
      </c>
      <c r="I467" s="1" t="s">
        <v>31</v>
      </c>
      <c r="J467" s="1" t="s">
        <v>159</v>
      </c>
      <c r="K467" s="8" t="s">
        <v>31</v>
      </c>
      <c r="L467" s="4" t="str">
        <f t="shared" si="7"/>
        <v>Közl-14O-Ebank EBNL referencia-KötelezettSzla HUF-FCY-EQ átvezetés-Konverziós-Sürgős/AzonKonv-KöltsVis Nincs</v>
      </c>
    </row>
    <row r="468" spans="1:12" x14ac:dyDescent="0.3">
      <c r="A468" s="1" t="s">
        <v>69</v>
      </c>
      <c r="B468" s="1" t="s">
        <v>345</v>
      </c>
      <c r="C468" s="1" t="s">
        <v>81</v>
      </c>
      <c r="D468" s="1" t="s">
        <v>72</v>
      </c>
      <c r="E468" s="1" t="s">
        <v>31</v>
      </c>
      <c r="F468" s="1" t="s">
        <v>71</v>
      </c>
      <c r="G468" s="1" t="s">
        <v>31</v>
      </c>
      <c r="H468" s="1" t="s">
        <v>31</v>
      </c>
      <c r="I468" s="1" t="s">
        <v>31</v>
      </c>
      <c r="J468" s="1" t="s">
        <v>159</v>
      </c>
      <c r="K468" s="8" t="s">
        <v>31</v>
      </c>
      <c r="L468" s="4" t="str">
        <f t="shared" si="7"/>
        <v>Közl-14O-Ebank EBNL referencia-KötelezettSzla HUF-FCY-EQ átvezetés-Konverziós-KöltsVis Nincs</v>
      </c>
    </row>
    <row r="469" spans="1:12" x14ac:dyDescent="0.3">
      <c r="A469" s="1" t="s">
        <v>69</v>
      </c>
      <c r="B469" s="1" t="s">
        <v>345</v>
      </c>
      <c r="C469" s="1" t="s">
        <v>29</v>
      </c>
      <c r="D469" s="1" t="s">
        <v>72</v>
      </c>
      <c r="E469" s="1" t="s">
        <v>72</v>
      </c>
      <c r="F469" s="1" t="s">
        <v>71</v>
      </c>
      <c r="G469" s="1" t="s">
        <v>31</v>
      </c>
      <c r="H469" s="1" t="s">
        <v>31</v>
      </c>
      <c r="I469" s="1" t="s">
        <v>31</v>
      </c>
      <c r="J469" s="1" t="s">
        <v>160</v>
      </c>
      <c r="K469" s="8" t="s">
        <v>31</v>
      </c>
      <c r="L469" s="4" t="str">
        <f t="shared" si="7"/>
        <v>Közl-14P-Ebank EBNL referencia-KötelezettSzla HUF-FCY-EQ átutalás-Konverziós-Sürgős/AzonKonv-KöltsVis Nincs</v>
      </c>
    </row>
    <row r="470" spans="1:12" x14ac:dyDescent="0.3">
      <c r="A470" s="1" t="s">
        <v>69</v>
      </c>
      <c r="B470" s="1" t="s">
        <v>345</v>
      </c>
      <c r="C470" s="1" t="s">
        <v>29</v>
      </c>
      <c r="D470" s="1" t="s">
        <v>72</v>
      </c>
      <c r="E470" s="1" t="s">
        <v>31</v>
      </c>
      <c r="F470" s="1" t="s">
        <v>71</v>
      </c>
      <c r="G470" s="1" t="s">
        <v>31</v>
      </c>
      <c r="H470" s="1" t="s">
        <v>31</v>
      </c>
      <c r="I470" s="1" t="s">
        <v>31</v>
      </c>
      <c r="J470" s="1" t="s">
        <v>160</v>
      </c>
      <c r="K470" s="8" t="s">
        <v>31</v>
      </c>
      <c r="L470" s="4" t="str">
        <f t="shared" si="7"/>
        <v>Közl-14P-Ebank EBNL referencia-KötelezettSzla HUF-FCY-EQ átutalás-Konverziós-KöltsVis Nincs</v>
      </c>
    </row>
    <row r="471" spans="1:12" x14ac:dyDescent="0.3">
      <c r="A471" s="1" t="s">
        <v>69</v>
      </c>
      <c r="B471" s="1" t="s">
        <v>345</v>
      </c>
      <c r="C471" s="1" t="s">
        <v>72</v>
      </c>
      <c r="D471" s="1" t="s">
        <v>72</v>
      </c>
      <c r="E471" s="1" t="s">
        <v>31</v>
      </c>
      <c r="F471" s="1" t="s">
        <v>71</v>
      </c>
      <c r="G471" s="1" t="s">
        <v>31</v>
      </c>
      <c r="H471" s="1" t="s">
        <v>31</v>
      </c>
      <c r="I471" s="1" t="s">
        <v>31</v>
      </c>
      <c r="J471" s="1" t="s">
        <v>161</v>
      </c>
      <c r="K471" s="8" t="s">
        <v>31</v>
      </c>
      <c r="L471" s="4" t="str">
        <f t="shared" si="7"/>
        <v>Közl-15B-Ebank EBNL referencia-KötelezettSzla FCY-FCY-Bankon belüli átutalás-Konverziós-KöltsVis Nincs</v>
      </c>
    </row>
    <row r="472" spans="1:12" x14ac:dyDescent="0.3">
      <c r="A472" s="1" t="s">
        <v>69</v>
      </c>
      <c r="B472" s="1" t="s">
        <v>345</v>
      </c>
      <c r="C472" s="1" t="s">
        <v>72</v>
      </c>
      <c r="D472" s="1" t="s">
        <v>31</v>
      </c>
      <c r="E472" s="1" t="s">
        <v>72</v>
      </c>
      <c r="F472" s="1" t="s">
        <v>71</v>
      </c>
      <c r="G472" s="1" t="s">
        <v>31</v>
      </c>
      <c r="H472" s="1" t="s">
        <v>31</v>
      </c>
      <c r="I472" s="1" t="s">
        <v>31</v>
      </c>
      <c r="J472" s="1" t="s">
        <v>358</v>
      </c>
      <c r="K472" s="8" t="s">
        <v>31</v>
      </c>
      <c r="L472" s="4" t="str">
        <f t="shared" si="7"/>
        <v>Közl-181-Ebank EBNL referencia-KötelezettSzla FCY-FCY-Bankon belüli átutalás-Sürgős/AzonKonv-KöltsVis Nincs</v>
      </c>
    </row>
    <row r="473" spans="1:12" x14ac:dyDescent="0.3">
      <c r="A473" s="1" t="s">
        <v>69</v>
      </c>
      <c r="B473" s="1" t="s">
        <v>345</v>
      </c>
      <c r="C473" s="1" t="s">
        <v>72</v>
      </c>
      <c r="D473" s="1" t="s">
        <v>31</v>
      </c>
      <c r="E473" s="1" t="s">
        <v>31</v>
      </c>
      <c r="F473" s="1" t="s">
        <v>71</v>
      </c>
      <c r="G473" s="1" t="s">
        <v>31</v>
      </c>
      <c r="H473" s="1" t="s">
        <v>31</v>
      </c>
      <c r="I473" s="1" t="s">
        <v>31</v>
      </c>
      <c r="J473" s="1" t="s">
        <v>358</v>
      </c>
      <c r="K473" s="8" t="s">
        <v>31</v>
      </c>
      <c r="L473" s="4" t="str">
        <f t="shared" si="7"/>
        <v>Közl-181-Ebank EBNL referencia-KötelezettSzla FCY-FCY-Bankon belüli átutalás-KöltsVis Nincs</v>
      </c>
    </row>
    <row r="474" spans="1:12" x14ac:dyDescent="0.3">
      <c r="A474" s="1" t="s">
        <v>33</v>
      </c>
      <c r="B474" s="1" t="s">
        <v>345</v>
      </c>
      <c r="C474" s="1" t="s">
        <v>88</v>
      </c>
      <c r="D474" s="1" t="s">
        <v>72</v>
      </c>
      <c r="E474" s="1" t="s">
        <v>72</v>
      </c>
      <c r="F474" s="1" t="s">
        <v>71</v>
      </c>
      <c r="G474" s="1" t="s">
        <v>31</v>
      </c>
      <c r="H474" s="1" t="s">
        <v>31</v>
      </c>
      <c r="I474" s="1" t="s">
        <v>31</v>
      </c>
      <c r="J474" s="1" t="s">
        <v>162</v>
      </c>
      <c r="K474" s="8" t="s">
        <v>31</v>
      </c>
      <c r="L474" s="4" t="str">
        <f t="shared" si="7"/>
        <v>Közl-21E-Forint konverziós-Ebank EBNL referencia-KötelezettSzla FCY-HUF-Bankon belüli átutalás-Konverziós-Sürgős/AzonKonv-KöltsVis Nincs</v>
      </c>
    </row>
    <row r="475" spans="1:12" x14ac:dyDescent="0.3">
      <c r="A475" s="1" t="s">
        <v>33</v>
      </c>
      <c r="B475" s="1" t="s">
        <v>345</v>
      </c>
      <c r="C475" s="1" t="s">
        <v>88</v>
      </c>
      <c r="D475" s="1" t="s">
        <v>72</v>
      </c>
      <c r="E475" s="1" t="s">
        <v>31</v>
      </c>
      <c r="F475" s="1" t="s">
        <v>71</v>
      </c>
      <c r="G475" s="1" t="s">
        <v>31</v>
      </c>
      <c r="H475" s="1" t="s">
        <v>31</v>
      </c>
      <c r="I475" s="1" t="s">
        <v>31</v>
      </c>
      <c r="J475" s="1" t="s">
        <v>162</v>
      </c>
      <c r="K475" s="8" t="s">
        <v>31</v>
      </c>
      <c r="L475" s="4" t="str">
        <f t="shared" si="7"/>
        <v>Közl-21E-Forint konverziós-Ebank EBNL referencia-KötelezettSzla FCY-HUF-Bankon belüli átutalás-Konverziós-KöltsVis Nincs</v>
      </c>
    </row>
    <row r="476" spans="1:12" x14ac:dyDescent="0.3">
      <c r="A476" s="1" t="s">
        <v>33</v>
      </c>
      <c r="B476" s="1" t="s">
        <v>345</v>
      </c>
      <c r="C476" s="1" t="s">
        <v>86</v>
      </c>
      <c r="D476" s="1" t="s">
        <v>72</v>
      </c>
      <c r="E476" s="1" t="s">
        <v>72</v>
      </c>
      <c r="F476" s="1" t="s">
        <v>71</v>
      </c>
      <c r="G476" s="1" t="s">
        <v>31</v>
      </c>
      <c r="H476" s="1" t="s">
        <v>31</v>
      </c>
      <c r="I476" s="1" t="s">
        <v>31</v>
      </c>
      <c r="J476" s="1" t="s">
        <v>163</v>
      </c>
      <c r="K476" s="8" t="s">
        <v>31</v>
      </c>
      <c r="L476" s="4" t="str">
        <f t="shared" si="7"/>
        <v>Közl-21O-Forint konverziós-Ebank EBNL referencia-KötelezettSzla FCY-HUF-Bankon belüli átvezetés-Konverziós-Sürgős/AzonKonv-KöltsVis Nincs</v>
      </c>
    </row>
    <row r="477" spans="1:12" x14ac:dyDescent="0.3">
      <c r="A477" s="1" t="s">
        <v>33</v>
      </c>
      <c r="B477" s="1" t="s">
        <v>345</v>
      </c>
      <c r="C477" s="1" t="s">
        <v>86</v>
      </c>
      <c r="D477" s="1" t="s">
        <v>72</v>
      </c>
      <c r="E477" s="1" t="s">
        <v>31</v>
      </c>
      <c r="F477" s="1" t="s">
        <v>71</v>
      </c>
      <c r="G477" s="1" t="s">
        <v>31</v>
      </c>
      <c r="H477" s="1" t="s">
        <v>31</v>
      </c>
      <c r="I477" s="1" t="s">
        <v>31</v>
      </c>
      <c r="J477" s="1" t="s">
        <v>163</v>
      </c>
      <c r="K477" s="8" t="s">
        <v>31</v>
      </c>
      <c r="L477" s="4" t="str">
        <f t="shared" si="7"/>
        <v>Közl-21O-Forint konverziós-Ebank EBNL referencia-KötelezettSzla FCY-HUF-Bankon belüli átvezetés-Konverziós-KöltsVis Nincs</v>
      </c>
    </row>
    <row r="478" spans="1:12" x14ac:dyDescent="0.3">
      <c r="A478" s="1" t="s">
        <v>69</v>
      </c>
      <c r="B478" s="1" t="s">
        <v>345</v>
      </c>
      <c r="C478" s="1" t="s">
        <v>30</v>
      </c>
      <c r="D478" s="1" t="s">
        <v>72</v>
      </c>
      <c r="E478" s="1" t="s">
        <v>31</v>
      </c>
      <c r="F478" s="1" t="s">
        <v>89</v>
      </c>
      <c r="G478" s="1" t="s">
        <v>31</v>
      </c>
      <c r="H478" s="1" t="s">
        <v>31</v>
      </c>
      <c r="I478" s="1" t="s">
        <v>31</v>
      </c>
      <c r="J478" s="1" t="s">
        <v>164</v>
      </c>
      <c r="K478" s="8" t="s">
        <v>31</v>
      </c>
      <c r="L478" s="4" t="str">
        <f t="shared" si="7"/>
        <v>Közl-33E-Ebank EBNL referencia-KötelezettSzla HUF-FCY-Bankon kívül utalás-Konverziós-KöltsVis Osztott</v>
      </c>
    </row>
    <row r="479" spans="1:12" x14ac:dyDescent="0.3">
      <c r="A479" s="1" t="s">
        <v>69</v>
      </c>
      <c r="B479" s="1" t="s">
        <v>345</v>
      </c>
      <c r="C479" s="1" t="s">
        <v>30</v>
      </c>
      <c r="D479" s="1" t="s">
        <v>72</v>
      </c>
      <c r="E479" s="1" t="s">
        <v>31</v>
      </c>
      <c r="F479" s="1" t="s">
        <v>91</v>
      </c>
      <c r="G479" s="1" t="s">
        <v>31</v>
      </c>
      <c r="H479" s="1" t="s">
        <v>31</v>
      </c>
      <c r="I479" s="1" t="s">
        <v>31</v>
      </c>
      <c r="J479" s="1" t="s">
        <v>165</v>
      </c>
      <c r="K479" s="8" t="s">
        <v>31</v>
      </c>
      <c r="L479" s="4" t="str">
        <f t="shared" si="7"/>
        <v>Közl-33F-Ebank EBNL referencia-KötelezettSzla HUF-FCY-Bankon kívül utalás-Konverziós-KöltsVis Indító</v>
      </c>
    </row>
    <row r="480" spans="1:12" x14ac:dyDescent="0.3">
      <c r="A480" s="1" t="s">
        <v>69</v>
      </c>
      <c r="B480" s="1" t="s">
        <v>345</v>
      </c>
      <c r="C480" s="1" t="s">
        <v>30</v>
      </c>
      <c r="D480" s="1" t="s">
        <v>72</v>
      </c>
      <c r="E480" s="1" t="s">
        <v>31</v>
      </c>
      <c r="F480" s="1" t="s">
        <v>93</v>
      </c>
      <c r="G480" s="1" t="s">
        <v>31</v>
      </c>
      <c r="H480" s="1" t="s">
        <v>31</v>
      </c>
      <c r="I480" s="1" t="s">
        <v>31</v>
      </c>
      <c r="J480" s="1" t="s">
        <v>166</v>
      </c>
      <c r="K480" s="8" t="s">
        <v>31</v>
      </c>
      <c r="L480" s="4" t="str">
        <f t="shared" si="7"/>
        <v>Közl-33G-Ebank EBNL referencia-KötelezettSzla HUF-FCY-Bankon kívül utalás-Konverziós-KöltsVis Kedvezm</v>
      </c>
    </row>
    <row r="481" spans="1:12" x14ac:dyDescent="0.3">
      <c r="A481" s="1" t="s">
        <v>69</v>
      </c>
      <c r="B481" s="1" t="s">
        <v>345</v>
      </c>
      <c r="C481" s="1" t="s">
        <v>95</v>
      </c>
      <c r="D481" s="1" t="s">
        <v>72</v>
      </c>
      <c r="E481" s="1" t="s">
        <v>31</v>
      </c>
      <c r="F481" s="1" t="s">
        <v>89</v>
      </c>
      <c r="G481" s="1" t="s">
        <v>31</v>
      </c>
      <c r="H481" s="1" t="s">
        <v>31</v>
      </c>
      <c r="I481" s="1" t="s">
        <v>31</v>
      </c>
      <c r="J481" s="1" t="s">
        <v>167</v>
      </c>
      <c r="K481" s="8" t="s">
        <v>31</v>
      </c>
      <c r="L481" s="4" t="str">
        <f t="shared" si="7"/>
        <v>Közl-36N-Ebank EBNL referencia-KötelezettSzla FCY-FCY Bankon kívül utalás-Konverziós-KöltsVis Osztott</v>
      </c>
    </row>
    <row r="482" spans="1:12" x14ac:dyDescent="0.3">
      <c r="A482" s="1" t="s">
        <v>69</v>
      </c>
      <c r="B482" s="1" t="s">
        <v>345</v>
      </c>
      <c r="C482" s="1" t="s">
        <v>95</v>
      </c>
      <c r="D482" s="1" t="s">
        <v>72</v>
      </c>
      <c r="E482" s="1" t="s">
        <v>31</v>
      </c>
      <c r="F482" s="1" t="s">
        <v>91</v>
      </c>
      <c r="G482" s="1" t="s">
        <v>31</v>
      </c>
      <c r="H482" s="1" t="s">
        <v>31</v>
      </c>
      <c r="I482" s="1" t="s">
        <v>31</v>
      </c>
      <c r="J482" s="1" t="s">
        <v>168</v>
      </c>
      <c r="K482" s="8" t="s">
        <v>31</v>
      </c>
      <c r="L482" s="4" t="str">
        <f t="shared" si="7"/>
        <v>Közl-36O-Ebank EBNL referencia-KötelezettSzla FCY-FCY Bankon kívül utalás-Konverziós-KöltsVis Indító</v>
      </c>
    </row>
    <row r="483" spans="1:12" x14ac:dyDescent="0.3">
      <c r="A483" s="1" t="s">
        <v>69</v>
      </c>
      <c r="B483" s="1" t="s">
        <v>345</v>
      </c>
      <c r="C483" s="1" t="s">
        <v>95</v>
      </c>
      <c r="D483" s="1" t="s">
        <v>72</v>
      </c>
      <c r="E483" s="1" t="s">
        <v>31</v>
      </c>
      <c r="F483" s="1" t="s">
        <v>93</v>
      </c>
      <c r="G483" s="1" t="s">
        <v>31</v>
      </c>
      <c r="H483" s="1" t="s">
        <v>31</v>
      </c>
      <c r="I483" s="1" t="s">
        <v>31</v>
      </c>
      <c r="J483" s="1" t="s">
        <v>169</v>
      </c>
      <c r="K483" s="8" t="s">
        <v>31</v>
      </c>
      <c r="L483" s="4" t="str">
        <f t="shared" si="7"/>
        <v>Közl-36P-Ebank EBNL referencia-KötelezettSzla FCY-FCY Bankon kívül utalás-Konverziós-KöltsVis Kedvezm</v>
      </c>
    </row>
    <row r="484" spans="1:12" x14ac:dyDescent="0.3">
      <c r="A484" s="1" t="s">
        <v>69</v>
      </c>
      <c r="B484" s="1" t="s">
        <v>345</v>
      </c>
      <c r="C484" s="1" t="s">
        <v>95</v>
      </c>
      <c r="D484" s="1" t="s">
        <v>31</v>
      </c>
      <c r="E484" s="1" t="s">
        <v>31</v>
      </c>
      <c r="F484" s="1" t="s">
        <v>89</v>
      </c>
      <c r="G484" s="1" t="s">
        <v>31</v>
      </c>
      <c r="H484" s="1" t="s">
        <v>31</v>
      </c>
      <c r="I484" s="1" t="s">
        <v>31</v>
      </c>
      <c r="J484" s="1" t="s">
        <v>170</v>
      </c>
      <c r="K484" s="8" t="s">
        <v>31</v>
      </c>
      <c r="L484" s="4" t="str">
        <f t="shared" si="7"/>
        <v>Közl-38O-Ebank EBNL referencia-KötelezettSzla FCY-FCY Bankon kívül utalás-KöltsVis Osztott</v>
      </c>
    </row>
    <row r="485" spans="1:12" x14ac:dyDescent="0.3">
      <c r="A485" s="1" t="s">
        <v>69</v>
      </c>
      <c r="B485" s="1" t="s">
        <v>345</v>
      </c>
      <c r="C485" s="1" t="s">
        <v>95</v>
      </c>
      <c r="D485" s="1" t="s">
        <v>31</v>
      </c>
      <c r="E485" s="1" t="s">
        <v>31</v>
      </c>
      <c r="F485" s="1" t="s">
        <v>91</v>
      </c>
      <c r="G485" s="1" t="s">
        <v>31</v>
      </c>
      <c r="H485" s="1" t="s">
        <v>31</v>
      </c>
      <c r="I485" s="1" t="s">
        <v>31</v>
      </c>
      <c r="J485" s="1" t="s">
        <v>171</v>
      </c>
      <c r="K485" s="8" t="s">
        <v>31</v>
      </c>
      <c r="L485" s="4" t="str">
        <f t="shared" si="7"/>
        <v>Közl-38P-Ebank EBNL referencia-KötelezettSzla FCY-FCY Bankon kívül utalás-KöltsVis Indító</v>
      </c>
    </row>
    <row r="486" spans="1:12" x14ac:dyDescent="0.3">
      <c r="A486" s="1" t="s">
        <v>69</v>
      </c>
      <c r="B486" s="1" t="s">
        <v>345</v>
      </c>
      <c r="C486" s="1" t="s">
        <v>95</v>
      </c>
      <c r="D486" s="1" t="s">
        <v>31</v>
      </c>
      <c r="E486" s="1" t="s">
        <v>31</v>
      </c>
      <c r="F486" s="1" t="s">
        <v>93</v>
      </c>
      <c r="G486" s="1" t="s">
        <v>31</v>
      </c>
      <c r="H486" s="1" t="s">
        <v>31</v>
      </c>
      <c r="I486" s="1" t="s">
        <v>31</v>
      </c>
      <c r="J486" s="1" t="s">
        <v>172</v>
      </c>
      <c r="K486" s="8" t="s">
        <v>31</v>
      </c>
      <c r="L486" s="4" t="str">
        <f t="shared" si="7"/>
        <v>Közl-38Q-Ebank EBNL referencia-KötelezettSzla FCY-FCY Bankon kívül utalás-KöltsVis Kedvezm</v>
      </c>
    </row>
    <row r="487" spans="1:12" x14ac:dyDescent="0.3">
      <c r="A487" s="1" t="s">
        <v>69</v>
      </c>
      <c r="B487" s="1" t="s">
        <v>345</v>
      </c>
      <c r="C487" s="1" t="s">
        <v>29</v>
      </c>
      <c r="D487" s="1" t="s">
        <v>72</v>
      </c>
      <c r="E487" s="1" t="s">
        <v>72</v>
      </c>
      <c r="F487" s="1" t="s">
        <v>71</v>
      </c>
      <c r="G487" s="1" t="s">
        <v>31</v>
      </c>
      <c r="H487" s="1" t="s">
        <v>31</v>
      </c>
      <c r="I487" s="1" t="s">
        <v>31</v>
      </c>
      <c r="J487" s="1" t="s">
        <v>359</v>
      </c>
      <c r="K487" s="8" t="s">
        <v>31</v>
      </c>
      <c r="L487" s="4" t="str">
        <f t="shared" si="7"/>
        <v>Közl-14P  -Ebank EBNL referencia-KötelezettSzla HUF-FCY-EQ átutalás-Konverziós-Sürgős/AzonKonv-KöltsVis Nincs</v>
      </c>
    </row>
    <row r="488" spans="1:12" x14ac:dyDescent="0.3">
      <c r="A488" s="1" t="s">
        <v>69</v>
      </c>
      <c r="B488" s="1" t="s">
        <v>345</v>
      </c>
      <c r="C488" s="1" t="s">
        <v>29</v>
      </c>
      <c r="D488" s="1" t="s">
        <v>72</v>
      </c>
      <c r="E488" s="1" t="s">
        <v>31</v>
      </c>
      <c r="F488" s="1" t="s">
        <v>71</v>
      </c>
      <c r="G488" s="1" t="s">
        <v>31</v>
      </c>
      <c r="H488" s="1" t="s">
        <v>31</v>
      </c>
      <c r="I488" s="1" t="s">
        <v>31</v>
      </c>
      <c r="J488" s="1" t="s">
        <v>359</v>
      </c>
      <c r="K488" s="8" t="s">
        <v>31</v>
      </c>
      <c r="L488" s="4" t="str">
        <f t="shared" si="7"/>
        <v>Közl-14P  -Ebank EBNL referencia-KötelezettSzla HUF-FCY-EQ átutalás-Konverziós-KöltsVis Nincs</v>
      </c>
    </row>
    <row r="489" spans="1:12" x14ac:dyDescent="0.3">
      <c r="A489" s="1" t="s">
        <v>69</v>
      </c>
      <c r="B489" s="1" t="s">
        <v>345</v>
      </c>
      <c r="C489" s="1" t="s">
        <v>72</v>
      </c>
      <c r="D489" s="1" t="s">
        <v>72</v>
      </c>
      <c r="E489" s="1" t="s">
        <v>31</v>
      </c>
      <c r="F489" s="1" t="s">
        <v>71</v>
      </c>
      <c r="G489" s="1" t="s">
        <v>31</v>
      </c>
      <c r="H489" s="1" t="s">
        <v>31</v>
      </c>
      <c r="I489" s="1" t="s">
        <v>31</v>
      </c>
      <c r="J489" s="1" t="s">
        <v>360</v>
      </c>
      <c r="K489" s="8" t="s">
        <v>31</v>
      </c>
      <c r="L489" s="4" t="str">
        <f t="shared" si="7"/>
        <v>Közl-15B  -Ebank EBNL referencia-KötelezettSzla FCY-FCY-Bankon belüli átutalás-Konverziós-KöltsVis Nincs</v>
      </c>
    </row>
    <row r="490" spans="1:12" x14ac:dyDescent="0.3">
      <c r="A490" s="1" t="s">
        <v>69</v>
      </c>
      <c r="B490" s="1" t="s">
        <v>345</v>
      </c>
      <c r="C490" s="1" t="s">
        <v>72</v>
      </c>
      <c r="D490" s="1" t="s">
        <v>31</v>
      </c>
      <c r="E490" s="1" t="s">
        <v>72</v>
      </c>
      <c r="F490" s="1" t="s">
        <v>71</v>
      </c>
      <c r="G490" s="1" t="s">
        <v>31</v>
      </c>
      <c r="H490" s="1" t="s">
        <v>31</v>
      </c>
      <c r="I490" s="1" t="s">
        <v>31</v>
      </c>
      <c r="J490" s="1" t="s">
        <v>361</v>
      </c>
      <c r="K490" s="8" t="s">
        <v>31</v>
      </c>
      <c r="L490" s="4" t="str">
        <f t="shared" si="7"/>
        <v>Közl-181  -Ebank EBNL referencia-KötelezettSzla FCY-FCY-Bankon belüli átutalás-Sürgős/AzonKonv-KöltsVis Nincs</v>
      </c>
    </row>
    <row r="491" spans="1:12" x14ac:dyDescent="0.3">
      <c r="A491" s="1" t="s">
        <v>69</v>
      </c>
      <c r="B491" s="1" t="s">
        <v>345</v>
      </c>
      <c r="C491" s="1" t="s">
        <v>72</v>
      </c>
      <c r="D491" s="1" t="s">
        <v>31</v>
      </c>
      <c r="E491" s="1" t="s">
        <v>31</v>
      </c>
      <c r="F491" s="1" t="s">
        <v>71</v>
      </c>
      <c r="G491" s="1" t="s">
        <v>31</v>
      </c>
      <c r="H491" s="1" t="s">
        <v>31</v>
      </c>
      <c r="I491" s="1" t="s">
        <v>31</v>
      </c>
      <c r="J491" s="1" t="s">
        <v>361</v>
      </c>
      <c r="K491" s="8" t="s">
        <v>31</v>
      </c>
      <c r="L491" s="4" t="str">
        <f t="shared" si="7"/>
        <v>Közl-181  -Ebank EBNL referencia-KötelezettSzla FCY-FCY-Bankon belüli átutalás-KöltsVis Nincs</v>
      </c>
    </row>
    <row r="492" spans="1:12" x14ac:dyDescent="0.3">
      <c r="A492" s="1" t="s">
        <v>33</v>
      </c>
      <c r="B492" s="1" t="s">
        <v>345</v>
      </c>
      <c r="C492" s="1" t="s">
        <v>88</v>
      </c>
      <c r="D492" s="1" t="s">
        <v>72</v>
      </c>
      <c r="E492" s="1" t="s">
        <v>72</v>
      </c>
      <c r="F492" s="1" t="s">
        <v>71</v>
      </c>
      <c r="G492" s="1" t="s">
        <v>31</v>
      </c>
      <c r="H492" s="1" t="s">
        <v>31</v>
      </c>
      <c r="I492" s="1" t="s">
        <v>31</v>
      </c>
      <c r="J492" s="1" t="s">
        <v>362</v>
      </c>
      <c r="K492" s="8" t="s">
        <v>31</v>
      </c>
      <c r="L492" s="4" t="str">
        <f t="shared" si="7"/>
        <v>Közl-21E  -Forint konverziós-Ebank EBNL referencia-KötelezettSzla FCY-HUF-Bankon belüli átutalás-Konverziós-Sürgős/AzonKonv-KöltsVis Nincs</v>
      </c>
    </row>
    <row r="493" spans="1:12" x14ac:dyDescent="0.3">
      <c r="A493" s="1" t="s">
        <v>33</v>
      </c>
      <c r="B493" s="1" t="s">
        <v>345</v>
      </c>
      <c r="C493" s="1" t="s">
        <v>88</v>
      </c>
      <c r="D493" s="1" t="s">
        <v>72</v>
      </c>
      <c r="E493" s="1" t="s">
        <v>31</v>
      </c>
      <c r="F493" s="1" t="s">
        <v>71</v>
      </c>
      <c r="G493" s="1" t="s">
        <v>31</v>
      </c>
      <c r="H493" s="1" t="s">
        <v>31</v>
      </c>
      <c r="I493" s="1" t="s">
        <v>31</v>
      </c>
      <c r="J493" s="1" t="s">
        <v>362</v>
      </c>
      <c r="K493" s="8" t="s">
        <v>31</v>
      </c>
      <c r="L493" s="4" t="str">
        <f t="shared" si="7"/>
        <v>Közl-21E  -Forint konverziós-Ebank EBNL referencia-KötelezettSzla FCY-HUF-Bankon belüli átutalás-Konverziós-KöltsVis Nincs</v>
      </c>
    </row>
    <row r="494" spans="1:12" x14ac:dyDescent="0.3">
      <c r="A494" s="1" t="s">
        <v>33</v>
      </c>
      <c r="B494" s="1" t="s">
        <v>345</v>
      </c>
      <c r="C494" s="1" t="s">
        <v>86</v>
      </c>
      <c r="D494" s="1" t="s">
        <v>72</v>
      </c>
      <c r="E494" s="1" t="s">
        <v>72</v>
      </c>
      <c r="F494" s="1" t="s">
        <v>71</v>
      </c>
      <c r="G494" s="1" t="s">
        <v>31</v>
      </c>
      <c r="H494" s="1" t="s">
        <v>31</v>
      </c>
      <c r="I494" s="1" t="s">
        <v>31</v>
      </c>
      <c r="J494" s="1" t="s">
        <v>363</v>
      </c>
      <c r="K494" s="8" t="s">
        <v>31</v>
      </c>
      <c r="L494" s="4" t="str">
        <f t="shared" si="7"/>
        <v>Közl-21O  -Forint konverziós-Ebank EBNL referencia-KötelezettSzla FCY-HUF-Bankon belüli átvezetés-Konverziós-Sürgős/AzonKonv-KöltsVis Nincs</v>
      </c>
    </row>
    <row r="495" spans="1:12" x14ac:dyDescent="0.3">
      <c r="A495" s="1" t="s">
        <v>33</v>
      </c>
      <c r="B495" s="1" t="s">
        <v>345</v>
      </c>
      <c r="C495" s="1" t="s">
        <v>86</v>
      </c>
      <c r="D495" s="1" t="s">
        <v>72</v>
      </c>
      <c r="E495" s="1" t="s">
        <v>31</v>
      </c>
      <c r="F495" s="1" t="s">
        <v>71</v>
      </c>
      <c r="G495" s="1" t="s">
        <v>31</v>
      </c>
      <c r="H495" s="1" t="s">
        <v>31</v>
      </c>
      <c r="I495" s="1" t="s">
        <v>31</v>
      </c>
      <c r="J495" s="1" t="s">
        <v>363</v>
      </c>
      <c r="K495" s="8" t="s">
        <v>31</v>
      </c>
      <c r="L495" s="4" t="str">
        <f t="shared" si="7"/>
        <v>Közl-21O  -Forint konverziós-Ebank EBNL referencia-KötelezettSzla FCY-HUF-Bankon belüli átvezetés-Konverziós-KöltsVis Nincs</v>
      </c>
    </row>
    <row r="496" spans="1:12" x14ac:dyDescent="0.3">
      <c r="A496" s="1" t="s">
        <v>69</v>
      </c>
      <c r="B496" s="1" t="s">
        <v>345</v>
      </c>
      <c r="C496" s="1" t="s">
        <v>30</v>
      </c>
      <c r="D496" s="1" t="s">
        <v>72</v>
      </c>
      <c r="E496" s="1" t="s">
        <v>31</v>
      </c>
      <c r="F496" s="1" t="s">
        <v>89</v>
      </c>
      <c r="G496" s="1" t="s">
        <v>31</v>
      </c>
      <c r="H496" s="1" t="s">
        <v>31</v>
      </c>
      <c r="I496" s="1" t="s">
        <v>31</v>
      </c>
      <c r="J496" s="1" t="s">
        <v>364</v>
      </c>
      <c r="K496" s="8" t="s">
        <v>31</v>
      </c>
      <c r="L496" s="4" t="str">
        <f t="shared" si="7"/>
        <v>Közl-33E  -Ebank EBNL referencia-KötelezettSzla HUF-FCY-Bankon kívül utalás-Konverziós-KöltsVis Osztott</v>
      </c>
    </row>
    <row r="497" spans="1:12" x14ac:dyDescent="0.3">
      <c r="A497" s="1" t="s">
        <v>69</v>
      </c>
      <c r="B497" s="1" t="s">
        <v>345</v>
      </c>
      <c r="C497" s="1" t="s">
        <v>30</v>
      </c>
      <c r="D497" s="1" t="s">
        <v>72</v>
      </c>
      <c r="E497" s="1" t="s">
        <v>31</v>
      </c>
      <c r="F497" s="1" t="s">
        <v>91</v>
      </c>
      <c r="G497" s="1" t="s">
        <v>31</v>
      </c>
      <c r="H497" s="1" t="s">
        <v>31</v>
      </c>
      <c r="I497" s="1" t="s">
        <v>31</v>
      </c>
      <c r="J497" s="1" t="s">
        <v>365</v>
      </c>
      <c r="K497" s="8" t="s">
        <v>31</v>
      </c>
      <c r="L497" s="4" t="str">
        <f t="shared" si="7"/>
        <v>Közl-33F  -Ebank EBNL referencia-KötelezettSzla HUF-FCY-Bankon kívül utalás-Konverziós-KöltsVis Indító</v>
      </c>
    </row>
    <row r="498" spans="1:12" x14ac:dyDescent="0.3">
      <c r="A498" s="1" t="s">
        <v>69</v>
      </c>
      <c r="B498" s="1" t="s">
        <v>345</v>
      </c>
      <c r="C498" s="1" t="s">
        <v>30</v>
      </c>
      <c r="D498" s="1" t="s">
        <v>72</v>
      </c>
      <c r="E498" s="1" t="s">
        <v>31</v>
      </c>
      <c r="F498" s="1" t="s">
        <v>93</v>
      </c>
      <c r="G498" s="1" t="s">
        <v>31</v>
      </c>
      <c r="H498" s="1" t="s">
        <v>31</v>
      </c>
      <c r="I498" s="1" t="s">
        <v>31</v>
      </c>
      <c r="J498" s="1" t="s">
        <v>366</v>
      </c>
      <c r="K498" s="8" t="s">
        <v>31</v>
      </c>
      <c r="L498" s="4" t="str">
        <f t="shared" si="7"/>
        <v>Közl-33G  -Ebank EBNL referencia-KötelezettSzla HUF-FCY-Bankon kívül utalás-Konverziós-KöltsVis Kedvezm</v>
      </c>
    </row>
    <row r="499" spans="1:12" x14ac:dyDescent="0.3">
      <c r="A499" s="1" t="s">
        <v>69</v>
      </c>
      <c r="B499" s="1" t="s">
        <v>345</v>
      </c>
      <c r="C499" s="1" t="s">
        <v>95</v>
      </c>
      <c r="D499" s="1" t="s">
        <v>72</v>
      </c>
      <c r="E499" s="1" t="s">
        <v>31</v>
      </c>
      <c r="F499" s="1" t="s">
        <v>89</v>
      </c>
      <c r="G499" s="1" t="s">
        <v>31</v>
      </c>
      <c r="H499" s="1" t="s">
        <v>31</v>
      </c>
      <c r="I499" s="1" t="s">
        <v>31</v>
      </c>
      <c r="J499" s="1" t="s">
        <v>367</v>
      </c>
      <c r="K499" s="8" t="s">
        <v>31</v>
      </c>
      <c r="L499" s="4" t="str">
        <f t="shared" si="7"/>
        <v>Közl-36N  -Ebank EBNL referencia-KötelezettSzla FCY-FCY Bankon kívül utalás-Konverziós-KöltsVis Osztott</v>
      </c>
    </row>
    <row r="500" spans="1:12" x14ac:dyDescent="0.3">
      <c r="A500" s="1" t="s">
        <v>69</v>
      </c>
      <c r="B500" s="1" t="s">
        <v>345</v>
      </c>
      <c r="C500" s="1" t="s">
        <v>95</v>
      </c>
      <c r="D500" s="1" t="s">
        <v>72</v>
      </c>
      <c r="E500" s="1" t="s">
        <v>31</v>
      </c>
      <c r="F500" s="1" t="s">
        <v>91</v>
      </c>
      <c r="G500" s="1" t="s">
        <v>31</v>
      </c>
      <c r="H500" s="1" t="s">
        <v>31</v>
      </c>
      <c r="I500" s="1" t="s">
        <v>31</v>
      </c>
      <c r="J500" s="1" t="s">
        <v>368</v>
      </c>
      <c r="K500" s="8" t="s">
        <v>31</v>
      </c>
      <c r="L500" s="4" t="str">
        <f t="shared" si="7"/>
        <v>Közl-36O  -Ebank EBNL referencia-KötelezettSzla FCY-FCY Bankon kívül utalás-Konverziós-KöltsVis Indító</v>
      </c>
    </row>
    <row r="501" spans="1:12" x14ac:dyDescent="0.3">
      <c r="A501" s="1" t="s">
        <v>69</v>
      </c>
      <c r="B501" s="1" t="s">
        <v>345</v>
      </c>
      <c r="C501" s="1" t="s">
        <v>95</v>
      </c>
      <c r="D501" s="1" t="s">
        <v>72</v>
      </c>
      <c r="E501" s="1" t="s">
        <v>31</v>
      </c>
      <c r="F501" s="1" t="s">
        <v>93</v>
      </c>
      <c r="G501" s="1" t="s">
        <v>31</v>
      </c>
      <c r="H501" s="1" t="s">
        <v>31</v>
      </c>
      <c r="I501" s="1" t="s">
        <v>31</v>
      </c>
      <c r="J501" s="1" t="s">
        <v>369</v>
      </c>
      <c r="K501" s="8" t="s">
        <v>31</v>
      </c>
      <c r="L501" s="4" t="str">
        <f t="shared" si="7"/>
        <v>Közl-36P  -Ebank EBNL referencia-KötelezettSzla FCY-FCY Bankon kívül utalás-Konverziós-KöltsVis Kedvezm</v>
      </c>
    </row>
    <row r="502" spans="1:12" x14ac:dyDescent="0.3">
      <c r="A502" s="1" t="s">
        <v>69</v>
      </c>
      <c r="B502" s="1" t="s">
        <v>345</v>
      </c>
      <c r="C502" s="1" t="s">
        <v>95</v>
      </c>
      <c r="D502" s="1" t="s">
        <v>31</v>
      </c>
      <c r="E502" s="1" t="s">
        <v>31</v>
      </c>
      <c r="F502" s="1" t="s">
        <v>89</v>
      </c>
      <c r="G502" s="1" t="s">
        <v>31</v>
      </c>
      <c r="H502" s="1" t="s">
        <v>31</v>
      </c>
      <c r="I502" s="1" t="s">
        <v>31</v>
      </c>
      <c r="J502" s="1" t="s">
        <v>370</v>
      </c>
      <c r="K502" s="8" t="s">
        <v>31</v>
      </c>
      <c r="L502" s="4" t="str">
        <f t="shared" si="7"/>
        <v>Közl-38O  -Ebank EBNL referencia-KötelezettSzla FCY-FCY Bankon kívül utalás-KöltsVis Osztott</v>
      </c>
    </row>
    <row r="503" spans="1:12" x14ac:dyDescent="0.3">
      <c r="A503" s="1" t="s">
        <v>69</v>
      </c>
      <c r="B503" s="1" t="s">
        <v>345</v>
      </c>
      <c r="C503" s="1" t="s">
        <v>95</v>
      </c>
      <c r="D503" s="1" t="s">
        <v>31</v>
      </c>
      <c r="E503" s="1" t="s">
        <v>31</v>
      </c>
      <c r="F503" s="1" t="s">
        <v>91</v>
      </c>
      <c r="G503" s="1" t="s">
        <v>31</v>
      </c>
      <c r="H503" s="1" t="s">
        <v>31</v>
      </c>
      <c r="I503" s="1" t="s">
        <v>31</v>
      </c>
      <c r="J503" s="1" t="s">
        <v>371</v>
      </c>
      <c r="K503" s="8" t="s">
        <v>31</v>
      </c>
      <c r="L503" s="4" t="str">
        <f t="shared" si="7"/>
        <v>Közl-38P  -Ebank EBNL referencia-KötelezettSzla FCY-FCY Bankon kívül utalás-KöltsVis Indító</v>
      </c>
    </row>
    <row r="504" spans="1:12" x14ac:dyDescent="0.3">
      <c r="A504" s="1" t="s">
        <v>69</v>
      </c>
      <c r="B504" s="1" t="s">
        <v>345</v>
      </c>
      <c r="C504" s="1" t="s">
        <v>95</v>
      </c>
      <c r="D504" s="1" t="s">
        <v>31</v>
      </c>
      <c r="E504" s="1" t="s">
        <v>31</v>
      </c>
      <c r="F504" s="1" t="s">
        <v>93</v>
      </c>
      <c r="G504" s="1" t="s">
        <v>31</v>
      </c>
      <c r="H504" s="1" t="s">
        <v>31</v>
      </c>
      <c r="I504" s="1" t="s">
        <v>31</v>
      </c>
      <c r="J504" s="1" t="s">
        <v>372</v>
      </c>
      <c r="K504" s="8" t="s">
        <v>31</v>
      </c>
      <c r="L504" s="4" t="str">
        <f t="shared" si="7"/>
        <v>Közl-38Q  -Ebank EBNL referencia-KötelezettSzla FCY-FCY Bankon kívül utalás-KöltsVis Kedvezm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B4" sqref="B4"/>
    </sheetView>
  </sheetViews>
  <sheetFormatPr defaultRowHeight="14.4" x14ac:dyDescent="0.3"/>
  <cols>
    <col min="1" max="1" width="20" bestFit="1" customWidth="1"/>
    <col min="2" max="2" width="34.88671875" bestFit="1" customWidth="1"/>
    <col min="3" max="3" width="30.33203125" bestFit="1" customWidth="1"/>
    <col min="4" max="4" width="26.33203125" bestFit="1" customWidth="1"/>
    <col min="5" max="5" width="30.33203125" bestFit="1" customWidth="1"/>
    <col min="6" max="6" width="32.88671875" bestFit="1" customWidth="1"/>
    <col min="7" max="7" width="30.33203125" bestFit="1" customWidth="1"/>
  </cols>
  <sheetData>
    <row r="1" spans="1:7" x14ac:dyDescent="0.3">
      <c r="A1" t="s">
        <v>36</v>
      </c>
      <c r="B1" s="1" t="s">
        <v>42</v>
      </c>
      <c r="C1" s="1" t="s">
        <v>37</v>
      </c>
      <c r="D1" s="1" t="s">
        <v>42</v>
      </c>
      <c r="E1" s="1" t="s">
        <v>37</v>
      </c>
      <c r="F1" s="1" t="s">
        <v>42</v>
      </c>
      <c r="G1" s="1" t="s">
        <v>37</v>
      </c>
    </row>
    <row r="2" spans="1:7" x14ac:dyDescent="0.3">
      <c r="A2" t="s">
        <v>38</v>
      </c>
      <c r="B2" s="1" t="s">
        <v>39</v>
      </c>
      <c r="C2" s="1" t="s">
        <v>58</v>
      </c>
      <c r="D2" s="1" t="s">
        <v>1197</v>
      </c>
      <c r="E2" s="1" t="s">
        <v>54</v>
      </c>
      <c r="F2" s="1" t="s">
        <v>1198</v>
      </c>
      <c r="G2" s="1" t="s">
        <v>63</v>
      </c>
    </row>
    <row r="3" spans="1:7" x14ac:dyDescent="0.3">
      <c r="A3" t="s">
        <v>389</v>
      </c>
      <c r="B3" s="1" t="s">
        <v>40</v>
      </c>
      <c r="C3" s="1" t="s">
        <v>41</v>
      </c>
      <c r="D3" t="s">
        <v>19</v>
      </c>
      <c r="E3" t="s">
        <v>53</v>
      </c>
      <c r="F3" s="1" t="s">
        <v>59</v>
      </c>
      <c r="G3" s="1" t="s">
        <v>61</v>
      </c>
    </row>
    <row r="4" spans="1:7" x14ac:dyDescent="0.3">
      <c r="A4" t="s">
        <v>43</v>
      </c>
      <c r="B4" s="1" t="s">
        <v>44</v>
      </c>
      <c r="C4" s="1" t="s">
        <v>45</v>
      </c>
      <c r="D4" t="s">
        <v>56</v>
      </c>
      <c r="E4" t="s">
        <v>57</v>
      </c>
      <c r="F4" t="s">
        <v>60</v>
      </c>
      <c r="G4" t="s">
        <v>62</v>
      </c>
    </row>
    <row r="5" spans="1:7" x14ac:dyDescent="0.3">
      <c r="A5" s="6" t="s">
        <v>55</v>
      </c>
      <c r="B5" s="7" t="s">
        <v>386</v>
      </c>
      <c r="C5" s="7" t="s">
        <v>386</v>
      </c>
      <c r="D5" s="6" t="s">
        <v>387</v>
      </c>
      <c r="E5" s="6" t="s">
        <v>387</v>
      </c>
      <c r="F5" s="6" t="s">
        <v>388</v>
      </c>
      <c r="G5" s="6" t="s">
        <v>388</v>
      </c>
    </row>
    <row r="6" spans="1:7" x14ac:dyDescent="0.3">
      <c r="A6" s="6" t="s">
        <v>49</v>
      </c>
      <c r="B6" s="6"/>
      <c r="C6" s="6"/>
      <c r="D6" s="6"/>
      <c r="E6" s="6"/>
    </row>
    <row r="7" spans="1:7" x14ac:dyDescent="0.3">
      <c r="A7" t="s">
        <v>379</v>
      </c>
      <c r="B7" t="s">
        <v>19</v>
      </c>
      <c r="C7" s="1" t="s">
        <v>21</v>
      </c>
    </row>
    <row r="8" spans="1:7" x14ac:dyDescent="0.3">
      <c r="A8" t="s">
        <v>378</v>
      </c>
      <c r="B8" s="1" t="s">
        <v>59</v>
      </c>
      <c r="C8" t="s">
        <v>50</v>
      </c>
    </row>
    <row r="9" spans="1:7" x14ac:dyDescent="0.3">
      <c r="A9" t="s">
        <v>380</v>
      </c>
      <c r="B9" t="s">
        <v>383</v>
      </c>
      <c r="C9" s="1" t="s">
        <v>382</v>
      </c>
    </row>
    <row r="10" spans="1:7" x14ac:dyDescent="0.3">
      <c r="A10" t="s">
        <v>381</v>
      </c>
      <c r="B10" s="1" t="s">
        <v>384</v>
      </c>
      <c r="C10" t="s">
        <v>385</v>
      </c>
    </row>
    <row r="12" spans="1:7" x14ac:dyDescent="0.3">
      <c r="A12" t="s">
        <v>390</v>
      </c>
      <c r="B12" s="1" t="s">
        <v>393</v>
      </c>
      <c r="C12" s="1" t="s">
        <v>391</v>
      </c>
      <c r="D12" t="s">
        <v>383</v>
      </c>
      <c r="E12" s="2" t="s">
        <v>392</v>
      </c>
      <c r="F12" s="1" t="s">
        <v>384</v>
      </c>
      <c r="G12" s="1" t="s">
        <v>394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" bestFit="1" customWidth="1"/>
  </cols>
  <sheetData>
    <row r="1" spans="1:2" x14ac:dyDescent="0.3">
      <c r="A1" t="s">
        <v>23</v>
      </c>
      <c r="B1">
        <v>901001</v>
      </c>
    </row>
    <row r="2" spans="1:2" x14ac:dyDescent="0.3">
      <c r="A2" t="s">
        <v>24</v>
      </c>
      <c r="B2">
        <v>101001</v>
      </c>
    </row>
    <row r="3" spans="1:2" x14ac:dyDescent="0.3">
      <c r="A3" t="s">
        <v>25</v>
      </c>
      <c r="B3">
        <v>101001</v>
      </c>
    </row>
    <row r="4" spans="1:2" x14ac:dyDescent="0.3">
      <c r="A4" t="s">
        <v>374</v>
      </c>
      <c r="B4">
        <v>901001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Munka1</vt:lpstr>
      <vt:lpstr>Transactions</vt:lpstr>
      <vt:lpstr>Cases</vt:lpstr>
      <vt:lpstr>Accounts</vt:lpstr>
      <vt:lpstr>Refszámok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</dc:creator>
  <cp:lastModifiedBy>Isti</cp:lastModifiedBy>
  <dcterms:created xsi:type="dcterms:W3CDTF">2018-09-24T15:37:48Z</dcterms:created>
  <dcterms:modified xsi:type="dcterms:W3CDTF">2019-04-09T15:56:37Z</dcterms:modified>
</cp:coreProperties>
</file>