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teXml\"/>
    </mc:Choice>
  </mc:AlternateContent>
  <xr:revisionPtr revIDLastSave="0" documentId="10_ncr:100000_{7007D572-B044-4DFA-A64D-EE443507C327}" xr6:coauthVersionLast="31" xr6:coauthVersionMax="31" xr10:uidLastSave="{00000000-0000-0000-0000-000000000000}"/>
  <bookViews>
    <workbookView xWindow="0" yWindow="0" windowWidth="23040" windowHeight="9072" xr2:uid="{6F672A71-7A97-460B-8637-0EE9F8773BF7}"/>
  </bookViews>
  <sheets>
    <sheet name="Munka1" sheetId="5" r:id="rId1"/>
    <sheet name="Transactions" sheetId="1" r:id="rId2"/>
    <sheet name="Cases" sheetId="3" r:id="rId3"/>
    <sheet name="Accounts" sheetId="4" r:id="rId4"/>
    <sheet name="Refszámok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2" i="1"/>
  <c r="H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J4" i="1"/>
  <c r="C7" i="1"/>
  <c r="J8" i="1"/>
  <c r="C9" i="1"/>
  <c r="J11" i="1"/>
  <c r="J12" i="1"/>
  <c r="J13" i="1"/>
  <c r="J16" i="1"/>
  <c r="C17" i="1"/>
  <c r="J19" i="1"/>
  <c r="J20" i="1"/>
  <c r="J21" i="1"/>
  <c r="J22" i="1"/>
  <c r="J24" i="1"/>
  <c r="C25" i="1"/>
  <c r="J27" i="1"/>
  <c r="J28" i="1"/>
  <c r="J29" i="1"/>
  <c r="J30" i="1"/>
  <c r="C31" i="1"/>
  <c r="J32" i="1"/>
  <c r="C33" i="1"/>
  <c r="J35" i="1"/>
  <c r="J36" i="1"/>
  <c r="J37" i="1"/>
  <c r="J38" i="1"/>
  <c r="C39" i="1"/>
  <c r="J40" i="1"/>
  <c r="C41" i="1"/>
  <c r="J43" i="1"/>
  <c r="J44" i="1"/>
  <c r="J45" i="1"/>
  <c r="J46" i="1"/>
  <c r="C47" i="1"/>
  <c r="J48" i="1"/>
  <c r="C49" i="1"/>
  <c r="J51" i="1"/>
  <c r="J52" i="1"/>
  <c r="J53" i="1"/>
  <c r="J54" i="1"/>
  <c r="C55" i="1"/>
  <c r="J56" i="1"/>
  <c r="C57" i="1"/>
  <c r="J59" i="1"/>
  <c r="J60" i="1"/>
  <c r="J61" i="1"/>
  <c r="J62" i="1"/>
  <c r="C63" i="1"/>
  <c r="J64" i="1"/>
  <c r="C65" i="1"/>
  <c r="J67" i="1"/>
  <c r="J68" i="1"/>
  <c r="J69" i="1"/>
  <c r="J70" i="1"/>
  <c r="C71" i="1"/>
  <c r="J72" i="1"/>
  <c r="C73" i="1"/>
  <c r="J75" i="1"/>
  <c r="J76" i="1"/>
  <c r="J77" i="1"/>
  <c r="J78" i="1"/>
  <c r="C79" i="1"/>
  <c r="J80" i="1"/>
  <c r="C81" i="1"/>
  <c r="J83" i="1"/>
  <c r="J84" i="1"/>
  <c r="J85" i="1"/>
  <c r="J86" i="1"/>
  <c r="C87" i="1"/>
  <c r="J88" i="1"/>
  <c r="C89" i="1"/>
  <c r="J91" i="1"/>
  <c r="J92" i="1"/>
  <c r="J93" i="1"/>
  <c r="B2" i="1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14" i="1" l="1"/>
  <c r="K14" i="1"/>
  <c r="C14" i="1"/>
  <c r="J6" i="1"/>
  <c r="K6" i="1"/>
  <c r="C6" i="1"/>
  <c r="C23" i="1"/>
  <c r="J23" i="1"/>
  <c r="K23" i="1"/>
  <c r="J5" i="1"/>
  <c r="K5" i="1"/>
  <c r="C5" i="1"/>
  <c r="C15" i="1"/>
  <c r="J15" i="1"/>
  <c r="K15" i="1"/>
  <c r="C86" i="1"/>
  <c r="C78" i="1"/>
  <c r="C70" i="1"/>
  <c r="C62" i="1"/>
  <c r="C54" i="1"/>
  <c r="C46" i="1"/>
  <c r="C38" i="1"/>
  <c r="C30" i="1"/>
  <c r="C22" i="1"/>
  <c r="C93" i="1"/>
  <c r="C85" i="1"/>
  <c r="C77" i="1"/>
  <c r="C69" i="1"/>
  <c r="C61" i="1"/>
  <c r="C53" i="1"/>
  <c r="C45" i="1"/>
  <c r="C37" i="1"/>
  <c r="C29" i="1"/>
  <c r="C21" i="1"/>
  <c r="C13" i="1"/>
  <c r="C92" i="1"/>
  <c r="C84" i="1"/>
  <c r="C76" i="1"/>
  <c r="C68" i="1"/>
  <c r="C60" i="1"/>
  <c r="C52" i="1"/>
  <c r="C44" i="1"/>
  <c r="C36" i="1"/>
  <c r="C28" i="1"/>
  <c r="C20" i="1"/>
  <c r="C12" i="1"/>
  <c r="C4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1" i="1"/>
  <c r="K19" i="1"/>
  <c r="K17" i="1"/>
  <c r="K13" i="1"/>
  <c r="K11" i="1"/>
  <c r="K9" i="1"/>
  <c r="K7" i="1"/>
  <c r="C91" i="1"/>
  <c r="C83" i="1"/>
  <c r="C75" i="1"/>
  <c r="C67" i="1"/>
  <c r="C59" i="1"/>
  <c r="C51" i="1"/>
  <c r="C43" i="1"/>
  <c r="C35" i="1"/>
  <c r="C27" i="1"/>
  <c r="C19" i="1"/>
  <c r="C11" i="1"/>
  <c r="J89" i="1"/>
  <c r="J87" i="1"/>
  <c r="J81" i="1"/>
  <c r="J79" i="1"/>
  <c r="J73" i="1"/>
  <c r="J71" i="1"/>
  <c r="J65" i="1"/>
  <c r="J63" i="1"/>
  <c r="J57" i="1"/>
  <c r="J55" i="1"/>
  <c r="J49" i="1"/>
  <c r="J47" i="1"/>
  <c r="J41" i="1"/>
  <c r="J39" i="1"/>
  <c r="J33" i="1"/>
  <c r="J31" i="1"/>
  <c r="J25" i="1"/>
  <c r="J17" i="1"/>
  <c r="J9" i="1"/>
  <c r="J7" i="1"/>
  <c r="C88" i="1"/>
  <c r="C80" i="1"/>
  <c r="C72" i="1"/>
  <c r="C64" i="1"/>
  <c r="C56" i="1"/>
  <c r="C48" i="1"/>
  <c r="C40" i="1"/>
  <c r="C32" i="1"/>
  <c r="C24" i="1"/>
  <c r="C16" i="1"/>
  <c r="C8" i="1"/>
  <c r="K92" i="1"/>
  <c r="K88" i="1"/>
  <c r="K86" i="1"/>
  <c r="K84" i="1"/>
  <c r="K80" i="1"/>
  <c r="K78" i="1"/>
  <c r="K76" i="1"/>
  <c r="K72" i="1"/>
  <c r="K70" i="1"/>
  <c r="K68" i="1"/>
  <c r="K64" i="1"/>
  <c r="K62" i="1"/>
  <c r="K60" i="1"/>
  <c r="K56" i="1"/>
  <c r="K54" i="1"/>
  <c r="K52" i="1"/>
  <c r="K48" i="1"/>
  <c r="K46" i="1"/>
  <c r="K44" i="1"/>
  <c r="K40" i="1"/>
  <c r="K38" i="1"/>
  <c r="K36" i="1"/>
  <c r="K32" i="1"/>
  <c r="K30" i="1"/>
  <c r="K28" i="1"/>
  <c r="K24" i="1"/>
  <c r="K22" i="1"/>
  <c r="K20" i="1"/>
  <c r="K16" i="1"/>
  <c r="K12" i="1"/>
  <c r="K8" i="1"/>
  <c r="K4" i="1"/>
  <c r="J3" i="1" l="1"/>
  <c r="C3" i="1"/>
  <c r="K3" i="1"/>
  <c r="J42" i="1"/>
  <c r="K42" i="1"/>
  <c r="C42" i="1"/>
  <c r="J58" i="1"/>
  <c r="K58" i="1"/>
  <c r="C58" i="1"/>
  <c r="J74" i="1"/>
  <c r="K74" i="1"/>
  <c r="C74" i="1"/>
  <c r="J90" i="1"/>
  <c r="K90" i="1"/>
  <c r="C90" i="1"/>
  <c r="J2" i="1"/>
  <c r="K2" i="1"/>
  <c r="J26" i="1"/>
  <c r="K26" i="1"/>
  <c r="C26" i="1"/>
  <c r="J10" i="1"/>
  <c r="K10" i="1"/>
  <c r="C10" i="1"/>
  <c r="J18" i="1"/>
  <c r="K18" i="1"/>
  <c r="C18" i="1"/>
  <c r="J34" i="1"/>
  <c r="K34" i="1"/>
  <c r="C34" i="1"/>
  <c r="J50" i="1"/>
  <c r="K50" i="1"/>
  <c r="C50" i="1"/>
  <c r="J66" i="1"/>
  <c r="K66" i="1"/>
  <c r="C66" i="1"/>
  <c r="J82" i="1"/>
  <c r="K82" i="1"/>
  <c r="C82" i="1"/>
  <c r="C2" i="1"/>
</calcChain>
</file>

<file path=xl/sharedStrings.xml><?xml version="1.0" encoding="utf-8"?>
<sst xmlns="http://schemas.openxmlformats.org/spreadsheetml/2006/main" count="2900" uniqueCount="279">
  <si>
    <t>msgid</t>
  </si>
  <si>
    <t>channelcode</t>
  </si>
  <si>
    <t>pmtinfid</t>
  </si>
  <si>
    <t>reqdexctndt</t>
  </si>
  <si>
    <t>debtorname</t>
  </si>
  <si>
    <t>debtoracctid</t>
  </si>
  <si>
    <t>debtoracctissr</t>
  </si>
  <si>
    <t>debtoracctname</t>
  </si>
  <si>
    <t>debtoragtfininstid</t>
  </si>
  <si>
    <t>instrid</t>
  </si>
  <si>
    <t>endtoendid</t>
  </si>
  <si>
    <t>txstp</t>
  </si>
  <si>
    <t>instdamtcurr</t>
  </si>
  <si>
    <t>instdamt</t>
  </si>
  <si>
    <t>creditorname</t>
  </si>
  <si>
    <t>creditoracctiban</t>
  </si>
  <si>
    <t>rmtinfustrd</t>
  </si>
  <si>
    <t>EQ</t>
  </si>
  <si>
    <t>OKHBHUHB</t>
  </si>
  <si>
    <t>KALOCZKAY JNÉ</t>
  </si>
  <si>
    <t>inttrid</t>
  </si>
  <si>
    <t>0002G94287100</t>
  </si>
  <si>
    <t>-endtoend-</t>
  </si>
  <si>
    <t>HUF</t>
  </si>
  <si>
    <t>100.00</t>
  </si>
  <si>
    <t>Ebank sorszám</t>
  </si>
  <si>
    <t>Electra sorszám</t>
  </si>
  <si>
    <t>OpenApi sorszám</t>
  </si>
  <si>
    <t>Type1</t>
  </si>
  <si>
    <t>Csatorna</t>
  </si>
  <si>
    <t>Cél (Bankon belüli, kívüli)</t>
  </si>
  <si>
    <t>Átutalás/Átvezetés</t>
  </si>
  <si>
    <t>Intercompany</t>
  </si>
  <si>
    <t>Payment típus</t>
  </si>
  <si>
    <t>Értéknapos</t>
  </si>
  <si>
    <t>COT-os</t>
  </si>
  <si>
    <t>Közlemény</t>
  </si>
  <si>
    <t>E</t>
  </si>
  <si>
    <t>K</t>
  </si>
  <si>
    <t>EA</t>
  </si>
  <si>
    <t>N</t>
  </si>
  <si>
    <t>H06</t>
  </si>
  <si>
    <t>H08</t>
  </si>
  <si>
    <t>Y</t>
  </si>
  <si>
    <t>H10</t>
  </si>
  <si>
    <t>V</t>
  </si>
  <si>
    <t>VF</t>
  </si>
  <si>
    <t>G</t>
  </si>
  <si>
    <t>AV</t>
  </si>
  <si>
    <t>082</t>
  </si>
  <si>
    <t>088</t>
  </si>
  <si>
    <t>B</t>
  </si>
  <si>
    <t>25E</t>
  </si>
  <si>
    <t>Z</t>
  </si>
  <si>
    <t>25G</t>
  </si>
  <si>
    <t>25K</t>
  </si>
  <si>
    <t>Bankon kívüli számla</t>
  </si>
  <si>
    <t>HU71117490082015982100000000</t>
  </si>
  <si>
    <t>Zeusz számla</t>
  </si>
  <si>
    <t>Zeusz kedvezm.</t>
  </si>
  <si>
    <t>EQ számla</t>
  </si>
  <si>
    <t>SZIKSZAI TAMARA</t>
  </si>
  <si>
    <t>HU20104000237157565454551000</t>
  </si>
  <si>
    <t>Bank kívüli Kedvezm.</t>
  </si>
  <si>
    <t>Bankon belüli</t>
  </si>
  <si>
    <t>UPC Magyarország</t>
  </si>
  <si>
    <t>HU78104100220021994330000100</t>
  </si>
  <si>
    <t>EB</t>
  </si>
  <si>
    <t/>
  </si>
  <si>
    <t>HA</t>
  </si>
  <si>
    <t>Közlemény-EbankLak-BKívül-EsetiÁt.-H06</t>
  </si>
  <si>
    <t>EL</t>
  </si>
  <si>
    <t>Közlemény-Elektra/EbankKKV-BKívül-EsetiÁt.-H08</t>
  </si>
  <si>
    <t>Közlemény-Elektra/EbankKKV-BKívül-EsetiÁt.-InterComp.-H10</t>
  </si>
  <si>
    <t>Közlemény-Elektra/EbankKKV-BKívül-EsetiÁt.-453</t>
  </si>
  <si>
    <t>Közlemény-Elektra/EbankKKV-BKívül-EsetiÁt.-InterComp.-432</t>
  </si>
  <si>
    <t>VI</t>
  </si>
  <si>
    <t>Közlemény-Elektra/EbankKKV-BKívül-ViberÁt.-454</t>
  </si>
  <si>
    <t>Közlemény-Elektra/EbankKKV-BKívül-ViberÁt.-InterComp.-433</t>
  </si>
  <si>
    <t>Közlemény-EbankLak-BBEq-Átvezetés-082</t>
  </si>
  <si>
    <t>Közlemény-EbankLak-BBEq-EsetiÁt.-088</t>
  </si>
  <si>
    <t>Közlemény-EbankLak-BBelül-Átvezetés-25E</t>
  </si>
  <si>
    <t>Közlemény-EbankLak-BBelül-EsetiÁt.-255</t>
  </si>
  <si>
    <t>Közlemény-EbankLak-BBZeus-Átvezetés-275</t>
  </si>
  <si>
    <t>Közlemény-EbankLak-BBZeus-EsetiÁt.-274</t>
  </si>
  <si>
    <t>Közlemény-Elektra/EbankKKV-BBEq-Átvezetés-104</t>
  </si>
  <si>
    <t>Közlemény-Elektra/EbankKKV-BBEq-Átvezetés-InterComp.-124</t>
  </si>
  <si>
    <t>Közlemény-Elektra/EbankKKV-BBEq-EsetiÁt.-105</t>
  </si>
  <si>
    <t>Közlemény-Elektra/EbankKKV-BBEq-EsetiÁt.-InterComp.-125</t>
  </si>
  <si>
    <t>Közlemény-Elektra/EbankKKV-BBelül-Átvezetés-25G</t>
  </si>
  <si>
    <t>Közlemény-Elektra/EbankKKV-BBelül-Átvezetés-InterComp.-25K</t>
  </si>
  <si>
    <t>Közlemény-Elektra/EbankKKV-BBelül-EsetiÁt.-266</t>
  </si>
  <si>
    <t>Közlemény-Elektra/EbankKKV-BBelül-EsetiÁt.-InterComp.-292</t>
  </si>
  <si>
    <t>Közlemény-Elektra/EbankKKV-BBZeus-Átvezetés-275</t>
  </si>
  <si>
    <t>Közlemény-Elektra/EbankKKV-BBZeus-EsetiÁt.-274</t>
  </si>
  <si>
    <t>2018-11-10</t>
  </si>
  <si>
    <t>Közlemény-EbankLak-BKívül-EsetiÁt.-Értéknapos-H06</t>
  </si>
  <si>
    <t>Közlemény-Elektra/EbankKKV-BKívül-EsetiÁt.-Értéknapos-H08</t>
  </si>
  <si>
    <t>Közlemény-Elektra/EbankKKV-BKívül-EsetiÁt.-InterComp.-Értéknapos-H10</t>
  </si>
  <si>
    <t>Közlemény-Elektra/EbankKKV-BKívül-EsetiÁt.-Értéknapos-453</t>
  </si>
  <si>
    <t>Közlemény-Elektra/EbankKKV-BKívül-EsetiÁt.-InterComp.-Értéknapos-432</t>
  </si>
  <si>
    <t>Közlemény-Elektra/EbankKKV-BKívül-ViberÁt.-Értéknapos-454</t>
  </si>
  <si>
    <t>Közlemény-Elektra/EbankKKV-BKívül-ViberÁt.-InterComp.-Értéknapos-433</t>
  </si>
  <si>
    <t>Közlemény-EbankLak-BBEq-Átvezetés-Értéknapos-082</t>
  </si>
  <si>
    <t>Közlemény-EbankLak-BBEq-EsetiÁt.-Értéknapos-088</t>
  </si>
  <si>
    <t>Közlemény-EbankLak-BBelül-Átvezetés-Értéknapos-25E</t>
  </si>
  <si>
    <t>Közlemény-EbankLak-BBelül-EsetiÁt.-Értéknapos-255</t>
  </si>
  <si>
    <t>Közlemény-EbankLak-BBZeus-Átvezetés-Értéknapos-275</t>
  </si>
  <si>
    <t>Közlemény-EbankLak-BBZeus-EsetiÁt.-Értéknapos-274</t>
  </si>
  <si>
    <t>Közlemény-Elektra/EbankKKV-BBEq-Átvezetés-Értéknapos-104</t>
  </si>
  <si>
    <t>Közlemény-Elektra/EbankKKV-BBEq-Átvezetés-InterComp.-Értéknapos-124</t>
  </si>
  <si>
    <t>Közlemény-Elektra/EbankKKV-BBEq-EsetiÁt.-Értéknapos-105</t>
  </si>
  <si>
    <t>Közlemény-Elektra/EbankKKV-BBEq-EsetiÁt.-InterComp.-Értéknapos-125</t>
  </si>
  <si>
    <t>Közlemény-Elektra/EbankKKV-BBelül-Átvezetés-Értéknapos-25G</t>
  </si>
  <si>
    <t>Közlemény-Elektra/EbankKKV-BBelül-Átvezetés-InterComp.-Értéknapos-25K</t>
  </si>
  <si>
    <t>Közlemény-Elektra/EbankKKV-BBelül-EsetiÁt.-Értéknapos-266</t>
  </si>
  <si>
    <t>Közlemény-Elektra/EbankKKV-BBelül-EsetiÁt.-InterComp.-Értéknapos-292</t>
  </si>
  <si>
    <t>Közlemény-Elektra/EbankKKV-BBZeus-Átvezetés-Értéknapos-275</t>
  </si>
  <si>
    <t>Közlemény-Elektra/EbankKKV-BBZeus-EsetiÁt.-Értéknapos-274</t>
  </si>
  <si>
    <t>Közlemény-EbankLak-BKívül-EsetiÁt.-COT után-H06</t>
  </si>
  <si>
    <t>Közlemény-Elektra/EbankKKV-BKívül-EsetiÁt.-COT után-H08</t>
  </si>
  <si>
    <t>Közlemény-Elektra/EbankKKV-BKívül-EsetiÁt.-InterComp.-COT után-H10</t>
  </si>
  <si>
    <t>Közlemény-Elektra/EbankKKV-BKívül-EsetiÁt.-COT után-453</t>
  </si>
  <si>
    <t>Közlemény-Elektra/EbankKKV-BKívül-EsetiÁt.-InterComp.-COT után-432</t>
  </si>
  <si>
    <t>Közlemény-Elektra/EbankKKV-BKívül-ViberÁt.-COT után-454</t>
  </si>
  <si>
    <t>Közlemény-Elektra/EbankKKV-BKívül-ViberÁt.-InterComp.-COT után-433</t>
  </si>
  <si>
    <t>Közlemény-EbankLak-BBEq-Átvezetés-COT után-082</t>
  </si>
  <si>
    <t>Közlemény-EbankLak-BBEq-EsetiÁt.-COT után-088</t>
  </si>
  <si>
    <t>Közlemény-EbankLak-BBelül-Átvezetés-COT után-25E</t>
  </si>
  <si>
    <t>Közlemény-EbankLak-BBelül-EsetiÁt.-COT után-255</t>
  </si>
  <si>
    <t>Közlemény-EbankLak-BBZeus-Átvezetés-COT után-275</t>
  </si>
  <si>
    <t>Közlemény-EbankLak-BBZeus-EsetiÁt.-COT után-274</t>
  </si>
  <si>
    <t>Közlemény-Elektra/EbankKKV-BBEq-Átvezetés-COT után-104</t>
  </si>
  <si>
    <t>Közlemény-Elektra/EbankKKV-BBEq-Átvezetés-InterComp.-COT után-124</t>
  </si>
  <si>
    <t>Közlemény-Elektra/EbankKKV-BBEq-EsetiÁt.-COT után-105</t>
  </si>
  <si>
    <t>Közlemény-Elektra/EbankKKV-BBEq-EsetiÁt.-InterComp.-COT után-125</t>
  </si>
  <si>
    <t>Közlemény-Elektra/EbankKKV-BBelül-Átvezetés-COT után-25G</t>
  </si>
  <si>
    <t>Közlemény-Elektra/EbankKKV-BBelül-Átvezetés-InterComp.-COT után-25K</t>
  </si>
  <si>
    <t>Közlemény-Elektra/EbankKKV-BBelül-EsetiÁt.-COT után-266</t>
  </si>
  <si>
    <t>Közlemény-Elektra/EbankKKV-BBelül-EsetiÁt.-InterComp.-COT után-292</t>
  </si>
  <si>
    <t>Közlemény-Elektra/EbankKKV-BBZeus-Átvezetés-COT után-275</t>
  </si>
  <si>
    <t>Közlemény-Elektra/EbankKKV-BBZeus-EsetiÁt.-COT után-274</t>
  </si>
  <si>
    <t>Közlemény-EbankLak-BKívül-EsetiÁt.-Értéknapos-COT után-H06</t>
  </si>
  <si>
    <t>Közlemény-Elektra/EbankKKV-BKívül-EsetiÁt.-Értéknapos-COT után-H08</t>
  </si>
  <si>
    <t>Közlemény-Elektra/EbankKKV-BKívül-EsetiÁt.-InterComp.-Értéknapos-COT után-H10</t>
  </si>
  <si>
    <t>Közlemény-Elektra/EbankKKV-BKívül-EsetiÁt.-Értéknapos-COT után-453</t>
  </si>
  <si>
    <t>Közlemény-Elektra/EbankKKV-BKívül-EsetiÁt.-InterComp.-Értéknapos-COT után-432</t>
  </si>
  <si>
    <t>Közlemény-Elektra/EbankKKV-BKívül-ViberÁt.-Értéknapos-COT után-454</t>
  </si>
  <si>
    <t>Közlemény-Elektra/EbankKKV-BKívül-ViberÁt.-InterComp.-Értéknapos-COT után-433</t>
  </si>
  <si>
    <t>Közlemény-EbankLak-BBEq-Átvezetés-Értéknapos-COT után-082</t>
  </si>
  <si>
    <t>Közlemény-EbankLak-BBEq-EsetiÁt.-Értéknapos-COT után-088</t>
  </si>
  <si>
    <t>Közlemény-EbankLak-BBelül-Átvezetés-Értéknapos-COT után-25E</t>
  </si>
  <si>
    <t>Közlemény-EbankLak-BBelül-EsetiÁt.-Értéknapos-COT után-255</t>
  </si>
  <si>
    <t>Közlemény-EbankLak-BBZeus-Átvezetés-Értéknapos-COT után-275</t>
  </si>
  <si>
    <t>Közlemény-EbankLak-BBZeus-EsetiÁt.-Értéknapos-COT után-274</t>
  </si>
  <si>
    <t>Közlemény-Elektra/EbankKKV-BBEq-Átvezetés-Értéknapos-COT után-104</t>
  </si>
  <si>
    <t>Közlemény-Elektra/EbankKKV-BBEq-Átvezetés-InterComp.-Értéknapos-COT után-124</t>
  </si>
  <si>
    <t>Közlemény-Elektra/EbankKKV-BBEq-EsetiÁt.-Értéknapos-COT után-105</t>
  </si>
  <si>
    <t>Közlemény-Elektra/EbankKKV-BBEq-EsetiÁt.-InterComp.-Értéknapos-COT után-125</t>
  </si>
  <si>
    <t>Közlemény-Elektra/EbankKKV-BBelül-Átvezetés-Értéknapos-COT után-25G</t>
  </si>
  <si>
    <t>Közlemény-Elektra/EbankKKV-BBelül-Átvezetés-InterComp.-Értéknapos-COT után-25K</t>
  </si>
  <si>
    <t>Közlemény-Elektra/EbankKKV-BBelül-EsetiÁt.-Értéknapos-COT után-266</t>
  </si>
  <si>
    <t>Közlemény-Elektra/EbankKKV-BBelül-EsetiÁt.-InterComp.-Értéknapos-COT után-292</t>
  </si>
  <si>
    <t>Közlemény-Elektra/EbankKKV-BBZeus-Átvezetés-Értéknapos-COT után-275</t>
  </si>
  <si>
    <t>Közlemény-Elektra/EbankKKV-BBZeus-EsetiÁt.-Értéknapos-COT után-274</t>
  </si>
  <si>
    <t>Indító számlák</t>
  </si>
  <si>
    <t>Lakossági számla</t>
  </si>
  <si>
    <t>Cégszámla</t>
  </si>
  <si>
    <t>00021018F0100</t>
  </si>
  <si>
    <t>ctgypurp</t>
  </si>
  <si>
    <t>INTC</t>
  </si>
  <si>
    <t>HV</t>
  </si>
  <si>
    <t>lakossági normál</t>
  </si>
  <si>
    <t>lakossági átvezetés</t>
  </si>
  <si>
    <t>HU72104000237157525056551015</t>
  </si>
  <si>
    <t>HU49104065000051158700000016</t>
  </si>
  <si>
    <t>Kedvezményezett</t>
  </si>
  <si>
    <t>Haidai Viachesl</t>
  </si>
  <si>
    <t>HU24104075017811111100480681</t>
  </si>
  <si>
    <t>HU39104065006755574848501038</t>
  </si>
  <si>
    <t>Electra számlatípus-művelettípus ts</t>
  </si>
  <si>
    <t>Céges átvezetés</t>
  </si>
  <si>
    <t>Zeusz céges kedvezm.</t>
  </si>
  <si>
    <t>Electra számlatípus Arksys</t>
  </si>
  <si>
    <t>HU23104000234948495670481016</t>
  </si>
  <si>
    <t>HU51104075017811100019080840</t>
  </si>
  <si>
    <t>HU92104065006555535353531080</t>
  </si>
  <si>
    <t>EBNG000000800400</t>
  </si>
  <si>
    <t>E000000130100001</t>
  </si>
  <si>
    <t>E000000130200001</t>
  </si>
  <si>
    <t>E000000130300001</t>
  </si>
  <si>
    <t>E000000130400001</t>
  </si>
  <si>
    <t>E000000130500001</t>
  </si>
  <si>
    <t>E000000130600001</t>
  </si>
  <si>
    <t>EBNG000000800407</t>
  </si>
  <si>
    <t>EBNG000000800408</t>
  </si>
  <si>
    <t>EBNG000000800409</t>
  </si>
  <si>
    <t>EBNG000000800410</t>
  </si>
  <si>
    <t>EBNG000000800411</t>
  </si>
  <si>
    <t>EBNG000000800412</t>
  </si>
  <si>
    <t>E000000131300001</t>
  </si>
  <si>
    <t>E000000131400001</t>
  </si>
  <si>
    <t>E000000131500001</t>
  </si>
  <si>
    <t>E000000131600001</t>
  </si>
  <si>
    <t>E000000131700001</t>
  </si>
  <si>
    <t>E000000131800001</t>
  </si>
  <si>
    <t>E000000131900001</t>
  </si>
  <si>
    <t>E000000132000001</t>
  </si>
  <si>
    <t>E000000132100001</t>
  </si>
  <si>
    <t>E000000132200001</t>
  </si>
  <si>
    <t>EBNG000000800423</t>
  </si>
  <si>
    <t>E000000132400001</t>
  </si>
  <si>
    <t>E000000132500001</t>
  </si>
  <si>
    <t>E000000132600001</t>
  </si>
  <si>
    <t>E000000132700001</t>
  </si>
  <si>
    <t>E000000132800001</t>
  </si>
  <si>
    <t>E000000132900001</t>
  </si>
  <si>
    <t>EBNG000000800430</t>
  </si>
  <si>
    <t>EBNG000000800431</t>
  </si>
  <si>
    <t>EBNG000000800432</t>
  </si>
  <si>
    <t>EBNG000000800433</t>
  </si>
  <si>
    <t>EBNG000000800434</t>
  </si>
  <si>
    <t>EBNG000000800435</t>
  </si>
  <si>
    <t>E000000133600001</t>
  </si>
  <si>
    <t>E000000133700001</t>
  </si>
  <si>
    <t>E000000133800001</t>
  </si>
  <si>
    <t>E000000133900001</t>
  </si>
  <si>
    <t>E000000134000001</t>
  </si>
  <si>
    <t>E000000134100001</t>
  </si>
  <si>
    <t>E000000134200001</t>
  </si>
  <si>
    <t>E000000134300001</t>
  </si>
  <si>
    <t>E000000134400001</t>
  </si>
  <si>
    <t>E000000134500001</t>
  </si>
  <si>
    <t>EBNG000000800446</t>
  </si>
  <si>
    <t>E000000134700001</t>
  </si>
  <si>
    <t>E000000134800001</t>
  </si>
  <si>
    <t>E000000134900001</t>
  </si>
  <si>
    <t>E000000135000001</t>
  </si>
  <si>
    <t>E000000135100001</t>
  </si>
  <si>
    <t>E000000135200001</t>
  </si>
  <si>
    <t>EBNG000000800453</t>
  </si>
  <si>
    <t>EBNG000000800454</t>
  </si>
  <si>
    <t>EBNG000000800455</t>
  </si>
  <si>
    <t>EBNG000000800456</t>
  </si>
  <si>
    <t>EBNG000000800457</t>
  </si>
  <si>
    <t>EBNG000000800458</t>
  </si>
  <si>
    <t>E000000135900001</t>
  </si>
  <si>
    <t>E000000136000001</t>
  </si>
  <si>
    <t>E000000136100001</t>
  </si>
  <si>
    <t>E000000136200001</t>
  </si>
  <si>
    <t>E000000136300001</t>
  </si>
  <si>
    <t>E000000136400001</t>
  </si>
  <si>
    <t>E000000136500001</t>
  </si>
  <si>
    <t>E000000136600001</t>
  </si>
  <si>
    <t>E000000136700001</t>
  </si>
  <si>
    <t>E000000136800001</t>
  </si>
  <si>
    <t>EBNG000000800469</t>
  </si>
  <si>
    <t>E000000137000001</t>
  </si>
  <si>
    <t>E000000137100001</t>
  </si>
  <si>
    <t>E000000137200001</t>
  </si>
  <si>
    <t>E000000137300001</t>
  </si>
  <si>
    <t>E000000137400001</t>
  </si>
  <si>
    <t>E000000137500001</t>
  </si>
  <si>
    <t>EBNG000000800476</t>
  </si>
  <si>
    <t>EBNG000000800477</t>
  </si>
  <si>
    <t>EBNG000000800478</t>
  </si>
  <si>
    <t>EBNG000000800479</t>
  </si>
  <si>
    <t>EBNG000000800480</t>
  </si>
  <si>
    <t>EBNG000000800481</t>
  </si>
  <si>
    <t>E000000138200001</t>
  </si>
  <si>
    <t>E000000138300001</t>
  </si>
  <si>
    <t>E000000138400001</t>
  </si>
  <si>
    <t>E000000138500001</t>
  </si>
  <si>
    <t>E000000138600001</t>
  </si>
  <si>
    <t>E000000138700001</t>
  </si>
  <si>
    <t>E000000138800001</t>
  </si>
  <si>
    <t>E000000138900001</t>
  </si>
  <si>
    <t>E000000139000001</t>
  </si>
  <si>
    <t>E000000139100001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</si>
</sst>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631D-7B67-4421-8BA8-8500E4018DA0}">
  <dimension ref="A1:S93"/>
  <sheetViews>
    <sheetView tabSelected="1" topLeftCell="A76" workbookViewId="0">
      <selection activeCell="A13" sqref="A13"/>
    </sheetView>
  </sheetViews>
  <sheetFormatPr defaultRowHeight="14.4" x14ac:dyDescent="0.3"/>
  <cols>
    <col min="1" max="1" width="17.88671875" bestFit="1" customWidth="1"/>
    <col min="2" max="2" width="11.33203125" bestFit="1" customWidth="1"/>
    <col min="3" max="3" width="17.88671875" bestFit="1" customWidth="1"/>
    <col min="4" max="4" width="10.77734375" bestFit="1" customWidth="1"/>
    <col min="5" max="5" width="30.109375" bestFit="1" customWidth="1"/>
    <col min="6" max="6" width="14.33203125" bestFit="1" customWidth="1"/>
    <col min="7" max="7" width="12.5546875" bestFit="1" customWidth="1"/>
    <col min="8" max="8" width="30.109375" bestFit="1" customWidth="1"/>
    <col min="9" max="9" width="15.5546875" bestFit="1" customWidth="1"/>
    <col min="10" max="11" width="17.88671875" bestFit="1" customWidth="1"/>
    <col min="12" max="12" width="10.21875" bestFit="1" customWidth="1"/>
    <col min="13" max="13" width="5" bestFit="1" customWidth="1"/>
    <col min="14" max="14" width="11.33203125" bestFit="1" customWidth="1"/>
    <col min="15" max="15" width="8.109375" bestFit="1" customWidth="1"/>
    <col min="16" max="16" width="8" bestFit="1" customWidth="1"/>
    <col min="17" max="18" width="30.109375" bestFit="1" customWidth="1"/>
    <col min="19" max="19" width="72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10</v>
      </c>
      <c r="M1" t="s">
        <v>11</v>
      </c>
      <c r="N1" t="s">
        <v>12</v>
      </c>
      <c r="O1" t="s">
        <v>13</v>
      </c>
      <c r="P1" t="s">
        <v>169</v>
      </c>
      <c r="Q1" t="s">
        <v>14</v>
      </c>
      <c r="R1" t="s">
        <v>15</v>
      </c>
      <c r="S1" t="s">
        <v>16</v>
      </c>
    </row>
    <row r="2" spans="1:19" x14ac:dyDescent="0.3">
      <c r="A2" t="s">
        <v>187</v>
      </c>
      <c r="B2" t="s">
        <v>67</v>
      </c>
      <c r="C2" t="s">
        <v>187</v>
      </c>
      <c r="D2" t="s">
        <v>68</v>
      </c>
      <c r="E2" t="s">
        <v>19</v>
      </c>
      <c r="F2" t="s">
        <v>21</v>
      </c>
      <c r="G2" t="s">
        <v>17</v>
      </c>
      <c r="H2" t="s">
        <v>19</v>
      </c>
      <c r="I2" t="s">
        <v>18</v>
      </c>
      <c r="J2" t="s">
        <v>187</v>
      </c>
      <c r="K2" t="s">
        <v>187</v>
      </c>
      <c r="L2" t="s">
        <v>22</v>
      </c>
      <c r="M2" t="s">
        <v>69</v>
      </c>
      <c r="N2" t="s">
        <v>23</v>
      </c>
      <c r="O2" t="s">
        <v>24</v>
      </c>
      <c r="P2" t="s">
        <v>68</v>
      </c>
      <c r="Q2" t="s">
        <v>63</v>
      </c>
      <c r="R2" t="s">
        <v>57</v>
      </c>
      <c r="S2" t="s">
        <v>70</v>
      </c>
    </row>
    <row r="3" spans="1:19" x14ac:dyDescent="0.3">
      <c r="A3" t="s">
        <v>188</v>
      </c>
      <c r="B3" t="s">
        <v>71</v>
      </c>
      <c r="C3" t="s">
        <v>188</v>
      </c>
      <c r="D3" t="s">
        <v>68</v>
      </c>
      <c r="E3" t="s">
        <v>180</v>
      </c>
      <c r="F3" t="s">
        <v>168</v>
      </c>
      <c r="G3" t="s">
        <v>17</v>
      </c>
      <c r="H3" t="s">
        <v>180</v>
      </c>
      <c r="I3" t="s">
        <v>18</v>
      </c>
      <c r="J3" t="s">
        <v>188</v>
      </c>
      <c r="K3" t="s">
        <v>188</v>
      </c>
      <c r="L3" t="s">
        <v>22</v>
      </c>
      <c r="M3" t="s">
        <v>69</v>
      </c>
      <c r="N3" t="s">
        <v>23</v>
      </c>
      <c r="O3" t="s">
        <v>24</v>
      </c>
      <c r="P3" t="s">
        <v>68</v>
      </c>
      <c r="Q3" t="s">
        <v>63</v>
      </c>
      <c r="R3" t="s">
        <v>57</v>
      </c>
      <c r="S3" t="s">
        <v>72</v>
      </c>
    </row>
    <row r="4" spans="1:19" x14ac:dyDescent="0.3">
      <c r="A4" t="s">
        <v>189</v>
      </c>
      <c r="B4" t="s">
        <v>71</v>
      </c>
      <c r="C4" t="s">
        <v>189</v>
      </c>
      <c r="D4" t="s">
        <v>68</v>
      </c>
      <c r="E4" t="s">
        <v>180</v>
      </c>
      <c r="F4" t="s">
        <v>168</v>
      </c>
      <c r="G4" t="s">
        <v>17</v>
      </c>
      <c r="H4" t="s">
        <v>180</v>
      </c>
      <c r="I4" t="s">
        <v>18</v>
      </c>
      <c r="J4" t="s">
        <v>189</v>
      </c>
      <c r="K4" t="s">
        <v>189</v>
      </c>
      <c r="L4" t="s">
        <v>22</v>
      </c>
      <c r="M4" t="s">
        <v>69</v>
      </c>
      <c r="N4" t="s">
        <v>23</v>
      </c>
      <c r="O4" t="s">
        <v>24</v>
      </c>
      <c r="P4" t="s">
        <v>170</v>
      </c>
      <c r="Q4" t="s">
        <v>63</v>
      </c>
      <c r="R4" t="s">
        <v>57</v>
      </c>
      <c r="S4" t="s">
        <v>73</v>
      </c>
    </row>
    <row r="5" spans="1:19" x14ac:dyDescent="0.3">
      <c r="A5" t="s">
        <v>190</v>
      </c>
      <c r="B5" t="s">
        <v>71</v>
      </c>
      <c r="C5" t="s">
        <v>190</v>
      </c>
      <c r="D5" t="s">
        <v>68</v>
      </c>
      <c r="E5" t="s">
        <v>180</v>
      </c>
      <c r="F5" t="s">
        <v>168</v>
      </c>
      <c r="G5" t="s">
        <v>17</v>
      </c>
      <c r="H5" t="s">
        <v>180</v>
      </c>
      <c r="I5" t="s">
        <v>18</v>
      </c>
      <c r="J5" t="s">
        <v>190</v>
      </c>
      <c r="K5" t="s">
        <v>190</v>
      </c>
      <c r="L5" t="s">
        <v>22</v>
      </c>
      <c r="M5" t="s">
        <v>76</v>
      </c>
      <c r="N5" t="s">
        <v>23</v>
      </c>
      <c r="O5" t="s">
        <v>24</v>
      </c>
      <c r="P5" t="s">
        <v>68</v>
      </c>
      <c r="Q5" t="s">
        <v>63</v>
      </c>
      <c r="R5" t="s">
        <v>57</v>
      </c>
      <c r="S5" t="s">
        <v>74</v>
      </c>
    </row>
    <row r="6" spans="1:19" x14ac:dyDescent="0.3">
      <c r="A6" t="s">
        <v>191</v>
      </c>
      <c r="B6" t="s">
        <v>71</v>
      </c>
      <c r="C6" t="s">
        <v>191</v>
      </c>
      <c r="D6" t="s">
        <v>68</v>
      </c>
      <c r="E6" t="s">
        <v>180</v>
      </c>
      <c r="F6" t="s">
        <v>168</v>
      </c>
      <c r="G6" t="s">
        <v>17</v>
      </c>
      <c r="H6" t="s">
        <v>180</v>
      </c>
      <c r="I6" t="s">
        <v>18</v>
      </c>
      <c r="J6" t="s">
        <v>191</v>
      </c>
      <c r="K6" t="s">
        <v>191</v>
      </c>
      <c r="L6" t="s">
        <v>22</v>
      </c>
      <c r="M6" t="s">
        <v>76</v>
      </c>
      <c r="N6" t="s">
        <v>23</v>
      </c>
      <c r="O6" t="s">
        <v>24</v>
      </c>
      <c r="P6" t="s">
        <v>170</v>
      </c>
      <c r="Q6" t="s">
        <v>63</v>
      </c>
      <c r="R6" t="s">
        <v>57</v>
      </c>
      <c r="S6" t="s">
        <v>75</v>
      </c>
    </row>
    <row r="7" spans="1:19" x14ac:dyDescent="0.3">
      <c r="A7" t="s">
        <v>192</v>
      </c>
      <c r="B7" t="s">
        <v>71</v>
      </c>
      <c r="C7" t="s">
        <v>192</v>
      </c>
      <c r="D7" t="s">
        <v>68</v>
      </c>
      <c r="E7" t="s">
        <v>180</v>
      </c>
      <c r="F7" t="s">
        <v>168</v>
      </c>
      <c r="G7" t="s">
        <v>17</v>
      </c>
      <c r="H7" t="s">
        <v>180</v>
      </c>
      <c r="I7" t="s">
        <v>18</v>
      </c>
      <c r="J7" t="s">
        <v>192</v>
      </c>
      <c r="K7" t="s">
        <v>192</v>
      </c>
      <c r="L7" t="s">
        <v>22</v>
      </c>
      <c r="M7" t="s">
        <v>76</v>
      </c>
      <c r="N7" t="s">
        <v>23</v>
      </c>
      <c r="O7" t="s">
        <v>24</v>
      </c>
      <c r="P7" t="s">
        <v>68</v>
      </c>
      <c r="Q7" t="s">
        <v>63</v>
      </c>
      <c r="R7" t="s">
        <v>57</v>
      </c>
      <c r="S7" t="s">
        <v>77</v>
      </c>
    </row>
    <row r="8" spans="1:19" x14ac:dyDescent="0.3">
      <c r="A8" t="s">
        <v>193</v>
      </c>
      <c r="B8" t="s">
        <v>71</v>
      </c>
      <c r="C8" t="s">
        <v>193</v>
      </c>
      <c r="D8" t="s">
        <v>68</v>
      </c>
      <c r="E8" t="s">
        <v>180</v>
      </c>
      <c r="F8" t="s">
        <v>168</v>
      </c>
      <c r="G8" t="s">
        <v>17</v>
      </c>
      <c r="H8" t="s">
        <v>180</v>
      </c>
      <c r="I8" t="s">
        <v>18</v>
      </c>
      <c r="J8" t="s">
        <v>193</v>
      </c>
      <c r="K8" t="s">
        <v>193</v>
      </c>
      <c r="L8" t="s">
        <v>22</v>
      </c>
      <c r="M8" t="s">
        <v>76</v>
      </c>
      <c r="N8" t="s">
        <v>23</v>
      </c>
      <c r="O8" t="s">
        <v>24</v>
      </c>
      <c r="P8" t="s">
        <v>170</v>
      </c>
      <c r="Q8" t="s">
        <v>63</v>
      </c>
      <c r="R8" t="s">
        <v>57</v>
      </c>
      <c r="S8" t="s">
        <v>78</v>
      </c>
    </row>
    <row r="9" spans="1:19" x14ac:dyDescent="0.3">
      <c r="A9" t="s">
        <v>194</v>
      </c>
      <c r="B9" t="s">
        <v>67</v>
      </c>
      <c r="C9" t="s">
        <v>194</v>
      </c>
      <c r="D9" t="s">
        <v>68</v>
      </c>
      <c r="E9" t="s">
        <v>19</v>
      </c>
      <c r="F9" t="s">
        <v>21</v>
      </c>
      <c r="G9" t="s">
        <v>17</v>
      </c>
      <c r="H9" t="s">
        <v>19</v>
      </c>
      <c r="I9" t="s">
        <v>18</v>
      </c>
      <c r="J9" t="s">
        <v>194</v>
      </c>
      <c r="K9" t="s">
        <v>194</v>
      </c>
      <c r="L9" t="s">
        <v>22</v>
      </c>
      <c r="M9" t="s">
        <v>171</v>
      </c>
      <c r="N9" t="s">
        <v>23</v>
      </c>
      <c r="O9" t="s">
        <v>24</v>
      </c>
      <c r="P9" t="s">
        <v>68</v>
      </c>
      <c r="Q9" t="s">
        <v>19</v>
      </c>
      <c r="R9" t="s">
        <v>174</v>
      </c>
      <c r="S9" t="s">
        <v>79</v>
      </c>
    </row>
    <row r="10" spans="1:19" x14ac:dyDescent="0.3">
      <c r="A10" t="s">
        <v>195</v>
      </c>
      <c r="B10" t="s">
        <v>67</v>
      </c>
      <c r="C10" t="s">
        <v>195</v>
      </c>
      <c r="D10" t="s">
        <v>68</v>
      </c>
      <c r="E10" t="s">
        <v>19</v>
      </c>
      <c r="F10" t="s">
        <v>21</v>
      </c>
      <c r="G10" t="s">
        <v>17</v>
      </c>
      <c r="H10" t="s">
        <v>19</v>
      </c>
      <c r="I10" t="s">
        <v>18</v>
      </c>
      <c r="J10" t="s">
        <v>195</v>
      </c>
      <c r="K10" t="s">
        <v>195</v>
      </c>
      <c r="L10" t="s">
        <v>22</v>
      </c>
      <c r="M10" t="s">
        <v>69</v>
      </c>
      <c r="N10" t="s">
        <v>23</v>
      </c>
      <c r="O10" t="s">
        <v>24</v>
      </c>
      <c r="P10" t="s">
        <v>68</v>
      </c>
      <c r="Q10" t="s">
        <v>61</v>
      </c>
      <c r="R10" t="s">
        <v>62</v>
      </c>
      <c r="S10" t="s">
        <v>80</v>
      </c>
    </row>
    <row r="11" spans="1:19" x14ac:dyDescent="0.3">
      <c r="A11" t="s">
        <v>196</v>
      </c>
      <c r="B11" t="s">
        <v>67</v>
      </c>
      <c r="C11" t="s">
        <v>196</v>
      </c>
      <c r="D11" t="s">
        <v>68</v>
      </c>
      <c r="E11" t="s">
        <v>19</v>
      </c>
      <c r="F11" t="s">
        <v>21</v>
      </c>
      <c r="G11" t="s">
        <v>17</v>
      </c>
      <c r="H11" t="s">
        <v>19</v>
      </c>
      <c r="I11" t="s">
        <v>18</v>
      </c>
      <c r="J11" t="s">
        <v>196</v>
      </c>
      <c r="K11" t="s">
        <v>196</v>
      </c>
      <c r="L11" t="s">
        <v>22</v>
      </c>
      <c r="M11" t="s">
        <v>171</v>
      </c>
      <c r="N11" t="s">
        <v>23</v>
      </c>
      <c r="O11" t="s">
        <v>24</v>
      </c>
      <c r="P11" t="s">
        <v>68</v>
      </c>
      <c r="Q11" t="s">
        <v>177</v>
      </c>
      <c r="R11" t="s">
        <v>178</v>
      </c>
      <c r="S11" t="s">
        <v>81</v>
      </c>
    </row>
    <row r="12" spans="1:19" x14ac:dyDescent="0.3">
      <c r="A12" t="s">
        <v>197</v>
      </c>
      <c r="B12" t="s">
        <v>67</v>
      </c>
      <c r="C12" t="s">
        <v>197</v>
      </c>
      <c r="D12" t="s">
        <v>68</v>
      </c>
      <c r="E12" t="s">
        <v>19</v>
      </c>
      <c r="F12" t="s">
        <v>21</v>
      </c>
      <c r="G12" t="s">
        <v>17</v>
      </c>
      <c r="H12" t="s">
        <v>19</v>
      </c>
      <c r="I12" t="s">
        <v>18</v>
      </c>
      <c r="J12" t="s">
        <v>197</v>
      </c>
      <c r="K12" t="s">
        <v>197</v>
      </c>
      <c r="L12" t="s">
        <v>22</v>
      </c>
      <c r="M12" t="s">
        <v>69</v>
      </c>
      <c r="N12" t="s">
        <v>23</v>
      </c>
      <c r="O12" t="s">
        <v>24</v>
      </c>
      <c r="P12" t="s">
        <v>68</v>
      </c>
      <c r="Q12" t="s">
        <v>65</v>
      </c>
      <c r="R12" t="s">
        <v>66</v>
      </c>
      <c r="S12" t="s">
        <v>82</v>
      </c>
    </row>
    <row r="13" spans="1:19" x14ac:dyDescent="0.3">
      <c r="A13" t="s">
        <v>198</v>
      </c>
      <c r="B13" t="s">
        <v>67</v>
      </c>
      <c r="C13" t="s">
        <v>198</v>
      </c>
      <c r="D13" t="s">
        <v>68</v>
      </c>
      <c r="E13" t="s">
        <v>19</v>
      </c>
      <c r="F13" t="s">
        <v>21</v>
      </c>
      <c r="G13" t="s">
        <v>17</v>
      </c>
      <c r="H13" t="s">
        <v>19</v>
      </c>
      <c r="I13" t="s">
        <v>18</v>
      </c>
      <c r="J13" t="s">
        <v>198</v>
      </c>
      <c r="K13" t="s">
        <v>198</v>
      </c>
      <c r="L13" t="s">
        <v>22</v>
      </c>
      <c r="M13" t="s">
        <v>171</v>
      </c>
      <c r="N13" t="s">
        <v>23</v>
      </c>
      <c r="O13" t="s">
        <v>24</v>
      </c>
      <c r="P13" t="s">
        <v>68</v>
      </c>
      <c r="Q13" t="s">
        <v>59</v>
      </c>
      <c r="R13" t="s">
        <v>175</v>
      </c>
      <c r="S13" t="s">
        <v>83</v>
      </c>
    </row>
    <row r="14" spans="1:19" x14ac:dyDescent="0.3">
      <c r="A14" t="s">
        <v>199</v>
      </c>
      <c r="B14" t="s">
        <v>67</v>
      </c>
      <c r="C14" t="s">
        <v>199</v>
      </c>
      <c r="D14" t="s">
        <v>68</v>
      </c>
      <c r="E14" t="s">
        <v>19</v>
      </c>
      <c r="F14" t="s">
        <v>21</v>
      </c>
      <c r="G14" t="s">
        <v>17</v>
      </c>
      <c r="H14" t="s">
        <v>19</v>
      </c>
      <c r="I14" t="s">
        <v>18</v>
      </c>
      <c r="J14" t="s">
        <v>199</v>
      </c>
      <c r="K14" t="s">
        <v>199</v>
      </c>
      <c r="L14" t="s">
        <v>22</v>
      </c>
      <c r="M14" t="s">
        <v>69</v>
      </c>
      <c r="N14" t="s">
        <v>23</v>
      </c>
      <c r="O14" t="s">
        <v>24</v>
      </c>
      <c r="P14" t="s">
        <v>68</v>
      </c>
      <c r="Q14" t="s">
        <v>59</v>
      </c>
      <c r="R14" t="s">
        <v>179</v>
      </c>
      <c r="S14" t="s">
        <v>84</v>
      </c>
    </row>
    <row r="15" spans="1:19" x14ac:dyDescent="0.3">
      <c r="A15" t="s">
        <v>200</v>
      </c>
      <c r="B15" t="s">
        <v>71</v>
      </c>
      <c r="C15" t="s">
        <v>200</v>
      </c>
      <c r="D15" t="s">
        <v>68</v>
      </c>
      <c r="E15" t="s">
        <v>180</v>
      </c>
      <c r="F15" t="s">
        <v>168</v>
      </c>
      <c r="G15" t="s">
        <v>17</v>
      </c>
      <c r="H15" t="s">
        <v>180</v>
      </c>
      <c r="I15" t="s">
        <v>18</v>
      </c>
      <c r="J15" t="s">
        <v>200</v>
      </c>
      <c r="K15" t="s">
        <v>200</v>
      </c>
      <c r="L15" t="s">
        <v>22</v>
      </c>
      <c r="M15" t="s">
        <v>171</v>
      </c>
      <c r="N15" t="s">
        <v>23</v>
      </c>
      <c r="O15" t="s">
        <v>24</v>
      </c>
      <c r="P15" t="s">
        <v>68</v>
      </c>
      <c r="Q15" t="s">
        <v>180</v>
      </c>
      <c r="R15" t="s">
        <v>184</v>
      </c>
      <c r="S15" t="s">
        <v>85</v>
      </c>
    </row>
    <row r="16" spans="1:19" x14ac:dyDescent="0.3">
      <c r="A16" t="s">
        <v>201</v>
      </c>
      <c r="B16" t="s">
        <v>71</v>
      </c>
      <c r="C16" t="s">
        <v>201</v>
      </c>
      <c r="D16" t="s">
        <v>68</v>
      </c>
      <c r="E16" t="s">
        <v>180</v>
      </c>
      <c r="F16" t="s">
        <v>168</v>
      </c>
      <c r="G16" t="s">
        <v>17</v>
      </c>
      <c r="H16" t="s">
        <v>180</v>
      </c>
      <c r="I16" t="s">
        <v>18</v>
      </c>
      <c r="J16" t="s">
        <v>201</v>
      </c>
      <c r="K16" t="s">
        <v>201</v>
      </c>
      <c r="L16" t="s">
        <v>22</v>
      </c>
      <c r="M16" t="s">
        <v>171</v>
      </c>
      <c r="N16" t="s">
        <v>23</v>
      </c>
      <c r="O16" t="s">
        <v>24</v>
      </c>
      <c r="P16" t="s">
        <v>170</v>
      </c>
      <c r="Q16" t="s">
        <v>180</v>
      </c>
      <c r="R16" t="s">
        <v>184</v>
      </c>
      <c r="S16" t="s">
        <v>86</v>
      </c>
    </row>
    <row r="17" spans="1:19" x14ac:dyDescent="0.3">
      <c r="A17" t="s">
        <v>202</v>
      </c>
      <c r="B17" t="s">
        <v>71</v>
      </c>
      <c r="C17" t="s">
        <v>202</v>
      </c>
      <c r="D17" t="s">
        <v>68</v>
      </c>
      <c r="E17" t="s">
        <v>180</v>
      </c>
      <c r="F17" t="s">
        <v>168</v>
      </c>
      <c r="G17" t="s">
        <v>17</v>
      </c>
      <c r="H17" t="s">
        <v>180</v>
      </c>
      <c r="I17" t="s">
        <v>18</v>
      </c>
      <c r="J17" t="s">
        <v>202</v>
      </c>
      <c r="K17" t="s">
        <v>202</v>
      </c>
      <c r="L17" t="s">
        <v>22</v>
      </c>
      <c r="M17" t="s">
        <v>69</v>
      </c>
      <c r="N17" t="s">
        <v>23</v>
      </c>
      <c r="O17" t="s">
        <v>24</v>
      </c>
      <c r="P17" t="s">
        <v>68</v>
      </c>
      <c r="Q17" t="s">
        <v>61</v>
      </c>
      <c r="R17" t="s">
        <v>62</v>
      </c>
      <c r="S17" t="s">
        <v>87</v>
      </c>
    </row>
    <row r="18" spans="1:19" x14ac:dyDescent="0.3">
      <c r="A18" t="s">
        <v>203</v>
      </c>
      <c r="B18" t="s">
        <v>71</v>
      </c>
      <c r="C18" t="s">
        <v>203</v>
      </c>
      <c r="D18" t="s">
        <v>68</v>
      </c>
      <c r="E18" t="s">
        <v>180</v>
      </c>
      <c r="F18" t="s">
        <v>168</v>
      </c>
      <c r="G18" t="s">
        <v>17</v>
      </c>
      <c r="H18" t="s">
        <v>180</v>
      </c>
      <c r="I18" t="s">
        <v>18</v>
      </c>
      <c r="J18" t="s">
        <v>203</v>
      </c>
      <c r="K18" t="s">
        <v>203</v>
      </c>
      <c r="L18" t="s">
        <v>22</v>
      </c>
      <c r="M18" t="s">
        <v>69</v>
      </c>
      <c r="N18" t="s">
        <v>23</v>
      </c>
      <c r="O18" t="s">
        <v>24</v>
      </c>
      <c r="P18" t="s">
        <v>170</v>
      </c>
      <c r="Q18" t="s">
        <v>61</v>
      </c>
      <c r="R18" t="s">
        <v>62</v>
      </c>
      <c r="S18" t="s">
        <v>88</v>
      </c>
    </row>
    <row r="19" spans="1:19" x14ac:dyDescent="0.3">
      <c r="A19" t="s">
        <v>204</v>
      </c>
      <c r="B19" t="s">
        <v>71</v>
      </c>
      <c r="C19" t="s">
        <v>204</v>
      </c>
      <c r="D19" t="s">
        <v>68</v>
      </c>
      <c r="E19" t="s">
        <v>180</v>
      </c>
      <c r="F19" t="s">
        <v>168</v>
      </c>
      <c r="G19" t="s">
        <v>17</v>
      </c>
      <c r="H19" t="s">
        <v>180</v>
      </c>
      <c r="I19" t="s">
        <v>18</v>
      </c>
      <c r="J19" t="s">
        <v>204</v>
      </c>
      <c r="K19" t="s">
        <v>204</v>
      </c>
      <c r="L19" t="s">
        <v>22</v>
      </c>
      <c r="M19" t="s">
        <v>171</v>
      </c>
      <c r="N19" t="s">
        <v>23</v>
      </c>
      <c r="O19" t="s">
        <v>24</v>
      </c>
      <c r="P19" t="s">
        <v>68</v>
      </c>
      <c r="Q19" t="s">
        <v>183</v>
      </c>
      <c r="R19" t="s">
        <v>185</v>
      </c>
      <c r="S19" t="s">
        <v>89</v>
      </c>
    </row>
    <row r="20" spans="1:19" x14ac:dyDescent="0.3">
      <c r="A20" t="s">
        <v>205</v>
      </c>
      <c r="B20" t="s">
        <v>71</v>
      </c>
      <c r="C20" t="s">
        <v>205</v>
      </c>
      <c r="D20" t="s">
        <v>68</v>
      </c>
      <c r="E20" t="s">
        <v>180</v>
      </c>
      <c r="F20" t="s">
        <v>168</v>
      </c>
      <c r="G20" t="s">
        <v>17</v>
      </c>
      <c r="H20" t="s">
        <v>180</v>
      </c>
      <c r="I20" t="s">
        <v>18</v>
      </c>
      <c r="J20" t="s">
        <v>205</v>
      </c>
      <c r="K20" t="s">
        <v>205</v>
      </c>
      <c r="L20" t="s">
        <v>22</v>
      </c>
      <c r="M20" t="s">
        <v>171</v>
      </c>
      <c r="N20" t="s">
        <v>23</v>
      </c>
      <c r="O20" t="s">
        <v>24</v>
      </c>
      <c r="P20" t="s">
        <v>170</v>
      </c>
      <c r="Q20" t="s">
        <v>183</v>
      </c>
      <c r="R20" t="s">
        <v>185</v>
      </c>
      <c r="S20" t="s">
        <v>90</v>
      </c>
    </row>
    <row r="21" spans="1:19" x14ac:dyDescent="0.3">
      <c r="A21" t="s">
        <v>206</v>
      </c>
      <c r="B21" t="s">
        <v>71</v>
      </c>
      <c r="C21" t="s">
        <v>206</v>
      </c>
      <c r="D21" t="s">
        <v>68</v>
      </c>
      <c r="E21" t="s">
        <v>180</v>
      </c>
      <c r="F21" t="s">
        <v>168</v>
      </c>
      <c r="G21" t="s">
        <v>17</v>
      </c>
      <c r="H21" t="s">
        <v>180</v>
      </c>
      <c r="I21" t="s">
        <v>18</v>
      </c>
      <c r="J21" t="s">
        <v>206</v>
      </c>
      <c r="K21" t="s">
        <v>206</v>
      </c>
      <c r="L21" t="s">
        <v>22</v>
      </c>
      <c r="M21" t="s">
        <v>69</v>
      </c>
      <c r="N21" t="s">
        <v>23</v>
      </c>
      <c r="O21" t="s">
        <v>24</v>
      </c>
      <c r="P21" t="s">
        <v>68</v>
      </c>
      <c r="Q21" t="s">
        <v>65</v>
      </c>
      <c r="R21" t="s">
        <v>66</v>
      </c>
      <c r="S21" t="s">
        <v>91</v>
      </c>
    </row>
    <row r="22" spans="1:19" x14ac:dyDescent="0.3">
      <c r="A22" t="s">
        <v>207</v>
      </c>
      <c r="B22" t="s">
        <v>71</v>
      </c>
      <c r="C22" t="s">
        <v>207</v>
      </c>
      <c r="D22" t="s">
        <v>68</v>
      </c>
      <c r="E22" t="s">
        <v>180</v>
      </c>
      <c r="F22" t="s">
        <v>168</v>
      </c>
      <c r="G22" t="s">
        <v>17</v>
      </c>
      <c r="H22" t="s">
        <v>180</v>
      </c>
      <c r="I22" t="s">
        <v>18</v>
      </c>
      <c r="J22" t="s">
        <v>207</v>
      </c>
      <c r="K22" t="s">
        <v>207</v>
      </c>
      <c r="L22" t="s">
        <v>22</v>
      </c>
      <c r="M22" t="s">
        <v>69</v>
      </c>
      <c r="N22" t="s">
        <v>23</v>
      </c>
      <c r="O22" t="s">
        <v>24</v>
      </c>
      <c r="P22" t="s">
        <v>170</v>
      </c>
      <c r="Q22" t="s">
        <v>65</v>
      </c>
      <c r="R22" t="s">
        <v>66</v>
      </c>
      <c r="S22" t="s">
        <v>92</v>
      </c>
    </row>
    <row r="23" spans="1:19" x14ac:dyDescent="0.3">
      <c r="A23" t="s">
        <v>208</v>
      </c>
      <c r="B23" t="s">
        <v>71</v>
      </c>
      <c r="C23" t="s">
        <v>208</v>
      </c>
      <c r="D23" t="s">
        <v>68</v>
      </c>
      <c r="E23" t="s">
        <v>180</v>
      </c>
      <c r="F23" t="s">
        <v>168</v>
      </c>
      <c r="G23" t="s">
        <v>17</v>
      </c>
      <c r="H23" t="s">
        <v>180</v>
      </c>
      <c r="I23" t="s">
        <v>18</v>
      </c>
      <c r="J23" t="s">
        <v>208</v>
      </c>
      <c r="K23" t="s">
        <v>208</v>
      </c>
      <c r="L23" t="s">
        <v>22</v>
      </c>
      <c r="M23" t="s">
        <v>171</v>
      </c>
      <c r="N23" t="s">
        <v>23</v>
      </c>
      <c r="O23" t="s">
        <v>24</v>
      </c>
      <c r="P23" t="s">
        <v>68</v>
      </c>
      <c r="Q23" t="s">
        <v>182</v>
      </c>
      <c r="R23" t="s">
        <v>186</v>
      </c>
      <c r="S23" t="s">
        <v>93</v>
      </c>
    </row>
    <row r="24" spans="1:19" x14ac:dyDescent="0.3">
      <c r="A24" t="s">
        <v>209</v>
      </c>
      <c r="B24" t="s">
        <v>71</v>
      </c>
      <c r="C24" t="s">
        <v>209</v>
      </c>
      <c r="D24" t="s">
        <v>68</v>
      </c>
      <c r="E24" t="s">
        <v>180</v>
      </c>
      <c r="F24" t="s">
        <v>168</v>
      </c>
      <c r="G24" t="s">
        <v>17</v>
      </c>
      <c r="H24" t="s">
        <v>180</v>
      </c>
      <c r="I24" t="s">
        <v>18</v>
      </c>
      <c r="J24" t="s">
        <v>209</v>
      </c>
      <c r="K24" t="s">
        <v>209</v>
      </c>
      <c r="L24" t="s">
        <v>22</v>
      </c>
      <c r="M24" t="s">
        <v>69</v>
      </c>
      <c r="N24" t="s">
        <v>23</v>
      </c>
      <c r="O24" t="s">
        <v>24</v>
      </c>
      <c r="P24" t="s">
        <v>68</v>
      </c>
      <c r="Q24" t="s">
        <v>59</v>
      </c>
      <c r="R24" t="s">
        <v>179</v>
      </c>
      <c r="S24" t="s">
        <v>94</v>
      </c>
    </row>
    <row r="25" spans="1:19" x14ac:dyDescent="0.3">
      <c r="A25" t="s">
        <v>210</v>
      </c>
      <c r="B25" t="s">
        <v>67</v>
      </c>
      <c r="C25" t="s">
        <v>210</v>
      </c>
      <c r="D25" t="s">
        <v>95</v>
      </c>
      <c r="E25" t="s">
        <v>19</v>
      </c>
      <c r="F25" t="s">
        <v>21</v>
      </c>
      <c r="G25" t="s">
        <v>17</v>
      </c>
      <c r="H25" t="s">
        <v>19</v>
      </c>
      <c r="I25" t="s">
        <v>18</v>
      </c>
      <c r="J25" t="s">
        <v>210</v>
      </c>
      <c r="K25" t="s">
        <v>210</v>
      </c>
      <c r="L25" t="s">
        <v>22</v>
      </c>
      <c r="M25" t="s">
        <v>69</v>
      </c>
      <c r="N25" t="s">
        <v>23</v>
      </c>
      <c r="O25" t="s">
        <v>24</v>
      </c>
      <c r="P25" t="s">
        <v>68</v>
      </c>
      <c r="Q25" t="s">
        <v>63</v>
      </c>
      <c r="R25" t="s">
        <v>57</v>
      </c>
      <c r="S25" t="s">
        <v>96</v>
      </c>
    </row>
    <row r="26" spans="1:19" x14ac:dyDescent="0.3">
      <c r="A26" t="s">
        <v>211</v>
      </c>
      <c r="B26" t="s">
        <v>71</v>
      </c>
      <c r="C26" t="s">
        <v>211</v>
      </c>
      <c r="D26" t="s">
        <v>95</v>
      </c>
      <c r="E26" t="s">
        <v>180</v>
      </c>
      <c r="F26" t="s">
        <v>168</v>
      </c>
      <c r="G26" t="s">
        <v>17</v>
      </c>
      <c r="H26" t="s">
        <v>180</v>
      </c>
      <c r="I26" t="s">
        <v>18</v>
      </c>
      <c r="J26" t="s">
        <v>211</v>
      </c>
      <c r="K26" t="s">
        <v>211</v>
      </c>
      <c r="L26" t="s">
        <v>22</v>
      </c>
      <c r="M26" t="s">
        <v>69</v>
      </c>
      <c r="N26" t="s">
        <v>23</v>
      </c>
      <c r="O26" t="s">
        <v>24</v>
      </c>
      <c r="P26" t="s">
        <v>68</v>
      </c>
      <c r="Q26" t="s">
        <v>63</v>
      </c>
      <c r="R26" t="s">
        <v>57</v>
      </c>
      <c r="S26" t="s">
        <v>97</v>
      </c>
    </row>
    <row r="27" spans="1:19" x14ac:dyDescent="0.3">
      <c r="A27" t="s">
        <v>212</v>
      </c>
      <c r="B27" t="s">
        <v>71</v>
      </c>
      <c r="C27" t="s">
        <v>212</v>
      </c>
      <c r="D27" t="s">
        <v>95</v>
      </c>
      <c r="E27" t="s">
        <v>180</v>
      </c>
      <c r="F27" t="s">
        <v>168</v>
      </c>
      <c r="G27" t="s">
        <v>17</v>
      </c>
      <c r="H27" t="s">
        <v>180</v>
      </c>
      <c r="I27" t="s">
        <v>18</v>
      </c>
      <c r="J27" t="s">
        <v>212</v>
      </c>
      <c r="K27" t="s">
        <v>212</v>
      </c>
      <c r="L27" t="s">
        <v>22</v>
      </c>
      <c r="M27" t="s">
        <v>69</v>
      </c>
      <c r="N27" t="s">
        <v>23</v>
      </c>
      <c r="O27" t="s">
        <v>24</v>
      </c>
      <c r="P27" t="s">
        <v>170</v>
      </c>
      <c r="Q27" t="s">
        <v>63</v>
      </c>
      <c r="R27" t="s">
        <v>57</v>
      </c>
      <c r="S27" t="s">
        <v>98</v>
      </c>
    </row>
    <row r="28" spans="1:19" x14ac:dyDescent="0.3">
      <c r="A28" t="s">
        <v>213</v>
      </c>
      <c r="B28" t="s">
        <v>71</v>
      </c>
      <c r="C28" t="s">
        <v>213</v>
      </c>
      <c r="D28" t="s">
        <v>95</v>
      </c>
      <c r="E28" t="s">
        <v>180</v>
      </c>
      <c r="F28" t="s">
        <v>168</v>
      </c>
      <c r="G28" t="s">
        <v>17</v>
      </c>
      <c r="H28" t="s">
        <v>180</v>
      </c>
      <c r="I28" t="s">
        <v>18</v>
      </c>
      <c r="J28" t="s">
        <v>213</v>
      </c>
      <c r="K28" t="s">
        <v>213</v>
      </c>
      <c r="L28" t="s">
        <v>22</v>
      </c>
      <c r="M28" t="s">
        <v>76</v>
      </c>
      <c r="N28" t="s">
        <v>23</v>
      </c>
      <c r="O28" t="s">
        <v>24</v>
      </c>
      <c r="P28" t="s">
        <v>68</v>
      </c>
      <c r="Q28" t="s">
        <v>63</v>
      </c>
      <c r="R28" t="s">
        <v>57</v>
      </c>
      <c r="S28" t="s">
        <v>99</v>
      </c>
    </row>
    <row r="29" spans="1:19" x14ac:dyDescent="0.3">
      <c r="A29" t="s">
        <v>214</v>
      </c>
      <c r="B29" t="s">
        <v>71</v>
      </c>
      <c r="C29" t="s">
        <v>214</v>
      </c>
      <c r="D29" t="s">
        <v>95</v>
      </c>
      <c r="E29" t="s">
        <v>180</v>
      </c>
      <c r="F29" t="s">
        <v>168</v>
      </c>
      <c r="G29" t="s">
        <v>17</v>
      </c>
      <c r="H29" t="s">
        <v>180</v>
      </c>
      <c r="I29" t="s">
        <v>18</v>
      </c>
      <c r="J29" t="s">
        <v>214</v>
      </c>
      <c r="K29" t="s">
        <v>214</v>
      </c>
      <c r="L29" t="s">
        <v>22</v>
      </c>
      <c r="M29" t="s">
        <v>76</v>
      </c>
      <c r="N29" t="s">
        <v>23</v>
      </c>
      <c r="O29" t="s">
        <v>24</v>
      </c>
      <c r="P29" t="s">
        <v>170</v>
      </c>
      <c r="Q29" t="s">
        <v>63</v>
      </c>
      <c r="R29" t="s">
        <v>57</v>
      </c>
      <c r="S29" t="s">
        <v>100</v>
      </c>
    </row>
    <row r="30" spans="1:19" x14ac:dyDescent="0.3">
      <c r="A30" t="s">
        <v>215</v>
      </c>
      <c r="B30" t="s">
        <v>71</v>
      </c>
      <c r="C30" t="s">
        <v>215</v>
      </c>
      <c r="D30" t="s">
        <v>95</v>
      </c>
      <c r="E30" t="s">
        <v>180</v>
      </c>
      <c r="F30" t="s">
        <v>168</v>
      </c>
      <c r="G30" t="s">
        <v>17</v>
      </c>
      <c r="H30" t="s">
        <v>180</v>
      </c>
      <c r="I30" t="s">
        <v>18</v>
      </c>
      <c r="J30" t="s">
        <v>215</v>
      </c>
      <c r="K30" t="s">
        <v>215</v>
      </c>
      <c r="L30" t="s">
        <v>22</v>
      </c>
      <c r="M30" t="s">
        <v>76</v>
      </c>
      <c r="N30" t="s">
        <v>23</v>
      </c>
      <c r="O30" t="s">
        <v>24</v>
      </c>
      <c r="P30" t="s">
        <v>68</v>
      </c>
      <c r="Q30" t="s">
        <v>63</v>
      </c>
      <c r="R30" t="s">
        <v>57</v>
      </c>
      <c r="S30" t="s">
        <v>101</v>
      </c>
    </row>
    <row r="31" spans="1:19" x14ac:dyDescent="0.3">
      <c r="A31" t="s">
        <v>216</v>
      </c>
      <c r="B31" t="s">
        <v>71</v>
      </c>
      <c r="C31" t="s">
        <v>216</v>
      </c>
      <c r="D31" t="s">
        <v>95</v>
      </c>
      <c r="E31" t="s">
        <v>180</v>
      </c>
      <c r="F31" t="s">
        <v>168</v>
      </c>
      <c r="G31" t="s">
        <v>17</v>
      </c>
      <c r="H31" t="s">
        <v>180</v>
      </c>
      <c r="I31" t="s">
        <v>18</v>
      </c>
      <c r="J31" t="s">
        <v>216</v>
      </c>
      <c r="K31" t="s">
        <v>216</v>
      </c>
      <c r="L31" t="s">
        <v>22</v>
      </c>
      <c r="M31" t="s">
        <v>76</v>
      </c>
      <c r="N31" t="s">
        <v>23</v>
      </c>
      <c r="O31" t="s">
        <v>24</v>
      </c>
      <c r="P31" t="s">
        <v>170</v>
      </c>
      <c r="Q31" t="s">
        <v>63</v>
      </c>
      <c r="R31" t="s">
        <v>57</v>
      </c>
      <c r="S31" t="s">
        <v>102</v>
      </c>
    </row>
    <row r="32" spans="1:19" x14ac:dyDescent="0.3">
      <c r="A32" t="s">
        <v>217</v>
      </c>
      <c r="B32" t="s">
        <v>67</v>
      </c>
      <c r="C32" t="s">
        <v>217</v>
      </c>
      <c r="D32" t="s">
        <v>95</v>
      </c>
      <c r="E32" t="s">
        <v>19</v>
      </c>
      <c r="F32" t="s">
        <v>21</v>
      </c>
      <c r="G32" t="s">
        <v>17</v>
      </c>
      <c r="H32" t="s">
        <v>19</v>
      </c>
      <c r="I32" t="s">
        <v>18</v>
      </c>
      <c r="J32" t="s">
        <v>217</v>
      </c>
      <c r="K32" t="s">
        <v>217</v>
      </c>
      <c r="L32" t="s">
        <v>22</v>
      </c>
      <c r="M32" t="s">
        <v>171</v>
      </c>
      <c r="N32" t="s">
        <v>23</v>
      </c>
      <c r="O32" t="s">
        <v>24</v>
      </c>
      <c r="P32" t="s">
        <v>68</v>
      </c>
      <c r="Q32" t="s">
        <v>19</v>
      </c>
      <c r="R32" t="s">
        <v>174</v>
      </c>
      <c r="S32" t="s">
        <v>103</v>
      </c>
    </row>
    <row r="33" spans="1:19" x14ac:dyDescent="0.3">
      <c r="A33" t="s">
        <v>218</v>
      </c>
      <c r="B33" t="s">
        <v>67</v>
      </c>
      <c r="C33" t="s">
        <v>218</v>
      </c>
      <c r="D33" t="s">
        <v>95</v>
      </c>
      <c r="E33" t="s">
        <v>19</v>
      </c>
      <c r="F33" t="s">
        <v>21</v>
      </c>
      <c r="G33" t="s">
        <v>17</v>
      </c>
      <c r="H33" t="s">
        <v>19</v>
      </c>
      <c r="I33" t="s">
        <v>18</v>
      </c>
      <c r="J33" t="s">
        <v>218</v>
      </c>
      <c r="K33" t="s">
        <v>218</v>
      </c>
      <c r="L33" t="s">
        <v>22</v>
      </c>
      <c r="M33" t="s">
        <v>69</v>
      </c>
      <c r="N33" t="s">
        <v>23</v>
      </c>
      <c r="O33" t="s">
        <v>24</v>
      </c>
      <c r="P33" t="s">
        <v>68</v>
      </c>
      <c r="Q33" t="s">
        <v>61</v>
      </c>
      <c r="R33" t="s">
        <v>62</v>
      </c>
      <c r="S33" t="s">
        <v>104</v>
      </c>
    </row>
    <row r="34" spans="1:19" x14ac:dyDescent="0.3">
      <c r="A34" t="s">
        <v>219</v>
      </c>
      <c r="B34" t="s">
        <v>67</v>
      </c>
      <c r="C34" t="s">
        <v>219</v>
      </c>
      <c r="D34" t="s">
        <v>95</v>
      </c>
      <c r="E34" t="s">
        <v>19</v>
      </c>
      <c r="F34" t="s">
        <v>21</v>
      </c>
      <c r="G34" t="s">
        <v>17</v>
      </c>
      <c r="H34" t="s">
        <v>19</v>
      </c>
      <c r="I34" t="s">
        <v>18</v>
      </c>
      <c r="J34" t="s">
        <v>219</v>
      </c>
      <c r="K34" t="s">
        <v>219</v>
      </c>
      <c r="L34" t="s">
        <v>22</v>
      </c>
      <c r="M34" t="s">
        <v>171</v>
      </c>
      <c r="N34" t="s">
        <v>23</v>
      </c>
      <c r="O34" t="s">
        <v>24</v>
      </c>
      <c r="P34" t="s">
        <v>68</v>
      </c>
      <c r="Q34" t="s">
        <v>177</v>
      </c>
      <c r="R34" t="s">
        <v>178</v>
      </c>
      <c r="S34" t="s">
        <v>105</v>
      </c>
    </row>
    <row r="35" spans="1:19" x14ac:dyDescent="0.3">
      <c r="A35" t="s">
        <v>220</v>
      </c>
      <c r="B35" t="s">
        <v>67</v>
      </c>
      <c r="C35" t="s">
        <v>220</v>
      </c>
      <c r="D35" t="s">
        <v>95</v>
      </c>
      <c r="E35" t="s">
        <v>19</v>
      </c>
      <c r="F35" t="s">
        <v>21</v>
      </c>
      <c r="G35" t="s">
        <v>17</v>
      </c>
      <c r="H35" t="s">
        <v>19</v>
      </c>
      <c r="I35" t="s">
        <v>18</v>
      </c>
      <c r="J35" t="s">
        <v>220</v>
      </c>
      <c r="K35" t="s">
        <v>220</v>
      </c>
      <c r="L35" t="s">
        <v>22</v>
      </c>
      <c r="M35" t="s">
        <v>69</v>
      </c>
      <c r="N35" t="s">
        <v>23</v>
      </c>
      <c r="O35" t="s">
        <v>24</v>
      </c>
      <c r="P35" t="s">
        <v>68</v>
      </c>
      <c r="Q35" t="s">
        <v>65</v>
      </c>
      <c r="R35" t="s">
        <v>66</v>
      </c>
      <c r="S35" t="s">
        <v>106</v>
      </c>
    </row>
    <row r="36" spans="1:19" x14ac:dyDescent="0.3">
      <c r="A36" t="s">
        <v>221</v>
      </c>
      <c r="B36" t="s">
        <v>67</v>
      </c>
      <c r="C36" t="s">
        <v>221</v>
      </c>
      <c r="D36" t="s">
        <v>95</v>
      </c>
      <c r="E36" t="s">
        <v>19</v>
      </c>
      <c r="F36" t="s">
        <v>21</v>
      </c>
      <c r="G36" t="s">
        <v>17</v>
      </c>
      <c r="H36" t="s">
        <v>19</v>
      </c>
      <c r="I36" t="s">
        <v>18</v>
      </c>
      <c r="J36" t="s">
        <v>221</v>
      </c>
      <c r="K36" t="s">
        <v>221</v>
      </c>
      <c r="L36" t="s">
        <v>22</v>
      </c>
      <c r="M36" t="s">
        <v>171</v>
      </c>
      <c r="N36" t="s">
        <v>23</v>
      </c>
      <c r="O36" t="s">
        <v>24</v>
      </c>
      <c r="P36" t="s">
        <v>68</v>
      </c>
      <c r="Q36" t="s">
        <v>59</v>
      </c>
      <c r="R36" t="s">
        <v>175</v>
      </c>
      <c r="S36" t="s">
        <v>107</v>
      </c>
    </row>
    <row r="37" spans="1:19" x14ac:dyDescent="0.3">
      <c r="A37" t="s">
        <v>222</v>
      </c>
      <c r="B37" t="s">
        <v>67</v>
      </c>
      <c r="C37" t="s">
        <v>222</v>
      </c>
      <c r="D37" t="s">
        <v>95</v>
      </c>
      <c r="E37" t="s">
        <v>19</v>
      </c>
      <c r="F37" t="s">
        <v>21</v>
      </c>
      <c r="G37" t="s">
        <v>17</v>
      </c>
      <c r="H37" t="s">
        <v>19</v>
      </c>
      <c r="I37" t="s">
        <v>18</v>
      </c>
      <c r="J37" t="s">
        <v>222</v>
      </c>
      <c r="K37" t="s">
        <v>222</v>
      </c>
      <c r="L37" t="s">
        <v>22</v>
      </c>
      <c r="M37" t="s">
        <v>69</v>
      </c>
      <c r="N37" t="s">
        <v>23</v>
      </c>
      <c r="O37" t="s">
        <v>24</v>
      </c>
      <c r="P37" t="s">
        <v>68</v>
      </c>
      <c r="Q37" t="s">
        <v>59</v>
      </c>
      <c r="R37" t="s">
        <v>179</v>
      </c>
      <c r="S37" t="s">
        <v>108</v>
      </c>
    </row>
    <row r="38" spans="1:19" x14ac:dyDescent="0.3">
      <c r="A38" t="s">
        <v>223</v>
      </c>
      <c r="B38" t="s">
        <v>71</v>
      </c>
      <c r="C38" t="s">
        <v>223</v>
      </c>
      <c r="D38" t="s">
        <v>95</v>
      </c>
      <c r="E38" t="s">
        <v>180</v>
      </c>
      <c r="F38" t="s">
        <v>168</v>
      </c>
      <c r="G38" t="s">
        <v>17</v>
      </c>
      <c r="H38" t="s">
        <v>180</v>
      </c>
      <c r="I38" t="s">
        <v>18</v>
      </c>
      <c r="J38" t="s">
        <v>223</v>
      </c>
      <c r="K38" t="s">
        <v>223</v>
      </c>
      <c r="L38" t="s">
        <v>22</v>
      </c>
      <c r="M38" t="s">
        <v>171</v>
      </c>
      <c r="N38" t="s">
        <v>23</v>
      </c>
      <c r="O38" t="s">
        <v>24</v>
      </c>
      <c r="P38" t="s">
        <v>68</v>
      </c>
      <c r="Q38" t="s">
        <v>180</v>
      </c>
      <c r="R38" t="s">
        <v>184</v>
      </c>
      <c r="S38" t="s">
        <v>109</v>
      </c>
    </row>
    <row r="39" spans="1:19" x14ac:dyDescent="0.3">
      <c r="A39" t="s">
        <v>224</v>
      </c>
      <c r="B39" t="s">
        <v>71</v>
      </c>
      <c r="C39" t="s">
        <v>224</v>
      </c>
      <c r="D39" t="s">
        <v>95</v>
      </c>
      <c r="E39" t="s">
        <v>180</v>
      </c>
      <c r="F39" t="s">
        <v>168</v>
      </c>
      <c r="G39" t="s">
        <v>17</v>
      </c>
      <c r="H39" t="s">
        <v>180</v>
      </c>
      <c r="I39" t="s">
        <v>18</v>
      </c>
      <c r="J39" t="s">
        <v>224</v>
      </c>
      <c r="K39" t="s">
        <v>224</v>
      </c>
      <c r="L39" t="s">
        <v>22</v>
      </c>
      <c r="M39" t="s">
        <v>171</v>
      </c>
      <c r="N39" t="s">
        <v>23</v>
      </c>
      <c r="O39" t="s">
        <v>24</v>
      </c>
      <c r="P39" t="s">
        <v>170</v>
      </c>
      <c r="Q39" t="s">
        <v>180</v>
      </c>
      <c r="R39" t="s">
        <v>184</v>
      </c>
      <c r="S39" t="s">
        <v>110</v>
      </c>
    </row>
    <row r="40" spans="1:19" x14ac:dyDescent="0.3">
      <c r="A40" t="s">
        <v>225</v>
      </c>
      <c r="B40" t="s">
        <v>71</v>
      </c>
      <c r="C40" t="s">
        <v>225</v>
      </c>
      <c r="D40" t="s">
        <v>95</v>
      </c>
      <c r="E40" t="s">
        <v>180</v>
      </c>
      <c r="F40" t="s">
        <v>168</v>
      </c>
      <c r="G40" t="s">
        <v>17</v>
      </c>
      <c r="H40" t="s">
        <v>180</v>
      </c>
      <c r="I40" t="s">
        <v>18</v>
      </c>
      <c r="J40" t="s">
        <v>225</v>
      </c>
      <c r="K40" t="s">
        <v>225</v>
      </c>
      <c r="L40" t="s">
        <v>22</v>
      </c>
      <c r="M40" t="s">
        <v>69</v>
      </c>
      <c r="N40" t="s">
        <v>23</v>
      </c>
      <c r="O40" t="s">
        <v>24</v>
      </c>
      <c r="P40" t="s">
        <v>68</v>
      </c>
      <c r="Q40" t="s">
        <v>61</v>
      </c>
      <c r="R40" t="s">
        <v>62</v>
      </c>
      <c r="S40" t="s">
        <v>111</v>
      </c>
    </row>
    <row r="41" spans="1:19" x14ac:dyDescent="0.3">
      <c r="A41" t="s">
        <v>226</v>
      </c>
      <c r="B41" t="s">
        <v>71</v>
      </c>
      <c r="C41" t="s">
        <v>226</v>
      </c>
      <c r="D41" t="s">
        <v>95</v>
      </c>
      <c r="E41" t="s">
        <v>180</v>
      </c>
      <c r="F41" t="s">
        <v>168</v>
      </c>
      <c r="G41" t="s">
        <v>17</v>
      </c>
      <c r="H41" t="s">
        <v>180</v>
      </c>
      <c r="I41" t="s">
        <v>18</v>
      </c>
      <c r="J41" t="s">
        <v>226</v>
      </c>
      <c r="K41" t="s">
        <v>226</v>
      </c>
      <c r="L41" t="s">
        <v>22</v>
      </c>
      <c r="M41" t="s">
        <v>69</v>
      </c>
      <c r="N41" t="s">
        <v>23</v>
      </c>
      <c r="O41" t="s">
        <v>24</v>
      </c>
      <c r="P41" t="s">
        <v>170</v>
      </c>
      <c r="Q41" t="s">
        <v>61</v>
      </c>
      <c r="R41" t="s">
        <v>62</v>
      </c>
      <c r="S41" t="s">
        <v>112</v>
      </c>
    </row>
    <row r="42" spans="1:19" x14ac:dyDescent="0.3">
      <c r="A42" t="s">
        <v>227</v>
      </c>
      <c r="B42" t="s">
        <v>71</v>
      </c>
      <c r="C42" t="s">
        <v>227</v>
      </c>
      <c r="D42" t="s">
        <v>95</v>
      </c>
      <c r="E42" t="s">
        <v>180</v>
      </c>
      <c r="F42" t="s">
        <v>168</v>
      </c>
      <c r="G42" t="s">
        <v>17</v>
      </c>
      <c r="H42" t="s">
        <v>180</v>
      </c>
      <c r="I42" t="s">
        <v>18</v>
      </c>
      <c r="J42" t="s">
        <v>227</v>
      </c>
      <c r="K42" t="s">
        <v>227</v>
      </c>
      <c r="L42" t="s">
        <v>22</v>
      </c>
      <c r="M42" t="s">
        <v>171</v>
      </c>
      <c r="N42" t="s">
        <v>23</v>
      </c>
      <c r="O42" t="s">
        <v>24</v>
      </c>
      <c r="P42" t="s">
        <v>68</v>
      </c>
      <c r="Q42" t="s">
        <v>183</v>
      </c>
      <c r="R42" t="s">
        <v>185</v>
      </c>
      <c r="S42" t="s">
        <v>113</v>
      </c>
    </row>
    <row r="43" spans="1:19" x14ac:dyDescent="0.3">
      <c r="A43" t="s">
        <v>228</v>
      </c>
      <c r="B43" t="s">
        <v>71</v>
      </c>
      <c r="C43" t="s">
        <v>228</v>
      </c>
      <c r="D43" t="s">
        <v>95</v>
      </c>
      <c r="E43" t="s">
        <v>180</v>
      </c>
      <c r="F43" t="s">
        <v>168</v>
      </c>
      <c r="G43" t="s">
        <v>17</v>
      </c>
      <c r="H43" t="s">
        <v>180</v>
      </c>
      <c r="I43" t="s">
        <v>18</v>
      </c>
      <c r="J43" t="s">
        <v>228</v>
      </c>
      <c r="K43" t="s">
        <v>228</v>
      </c>
      <c r="L43" t="s">
        <v>22</v>
      </c>
      <c r="M43" t="s">
        <v>171</v>
      </c>
      <c r="N43" t="s">
        <v>23</v>
      </c>
      <c r="O43" t="s">
        <v>24</v>
      </c>
      <c r="P43" t="s">
        <v>170</v>
      </c>
      <c r="Q43" t="s">
        <v>183</v>
      </c>
      <c r="R43" t="s">
        <v>185</v>
      </c>
      <c r="S43" t="s">
        <v>114</v>
      </c>
    </row>
    <row r="44" spans="1:19" x14ac:dyDescent="0.3">
      <c r="A44" t="s">
        <v>229</v>
      </c>
      <c r="B44" t="s">
        <v>71</v>
      </c>
      <c r="C44" t="s">
        <v>229</v>
      </c>
      <c r="D44" t="s">
        <v>95</v>
      </c>
      <c r="E44" t="s">
        <v>180</v>
      </c>
      <c r="F44" t="s">
        <v>168</v>
      </c>
      <c r="G44" t="s">
        <v>17</v>
      </c>
      <c r="H44" t="s">
        <v>180</v>
      </c>
      <c r="I44" t="s">
        <v>18</v>
      </c>
      <c r="J44" t="s">
        <v>229</v>
      </c>
      <c r="K44" t="s">
        <v>229</v>
      </c>
      <c r="L44" t="s">
        <v>22</v>
      </c>
      <c r="M44" t="s">
        <v>69</v>
      </c>
      <c r="N44" t="s">
        <v>23</v>
      </c>
      <c r="O44" t="s">
        <v>24</v>
      </c>
      <c r="P44" t="s">
        <v>68</v>
      </c>
      <c r="Q44" t="s">
        <v>65</v>
      </c>
      <c r="R44" t="s">
        <v>66</v>
      </c>
      <c r="S44" t="s">
        <v>115</v>
      </c>
    </row>
    <row r="45" spans="1:19" x14ac:dyDescent="0.3">
      <c r="A45" t="s">
        <v>230</v>
      </c>
      <c r="B45" t="s">
        <v>71</v>
      </c>
      <c r="C45" t="s">
        <v>230</v>
      </c>
      <c r="D45" t="s">
        <v>95</v>
      </c>
      <c r="E45" t="s">
        <v>180</v>
      </c>
      <c r="F45" t="s">
        <v>168</v>
      </c>
      <c r="G45" t="s">
        <v>17</v>
      </c>
      <c r="H45" t="s">
        <v>180</v>
      </c>
      <c r="I45" t="s">
        <v>18</v>
      </c>
      <c r="J45" t="s">
        <v>230</v>
      </c>
      <c r="K45" t="s">
        <v>230</v>
      </c>
      <c r="L45" t="s">
        <v>22</v>
      </c>
      <c r="M45" t="s">
        <v>69</v>
      </c>
      <c r="N45" t="s">
        <v>23</v>
      </c>
      <c r="O45" t="s">
        <v>24</v>
      </c>
      <c r="P45" t="s">
        <v>170</v>
      </c>
      <c r="Q45" t="s">
        <v>65</v>
      </c>
      <c r="R45" t="s">
        <v>66</v>
      </c>
      <c r="S45" t="s">
        <v>116</v>
      </c>
    </row>
    <row r="46" spans="1:19" x14ac:dyDescent="0.3">
      <c r="A46" t="s">
        <v>231</v>
      </c>
      <c r="B46" t="s">
        <v>71</v>
      </c>
      <c r="C46" t="s">
        <v>231</v>
      </c>
      <c r="D46" t="s">
        <v>95</v>
      </c>
      <c r="E46" t="s">
        <v>180</v>
      </c>
      <c r="F46" t="s">
        <v>168</v>
      </c>
      <c r="G46" t="s">
        <v>17</v>
      </c>
      <c r="H46" t="s">
        <v>180</v>
      </c>
      <c r="I46" t="s">
        <v>18</v>
      </c>
      <c r="J46" t="s">
        <v>231</v>
      </c>
      <c r="K46" t="s">
        <v>231</v>
      </c>
      <c r="L46" t="s">
        <v>22</v>
      </c>
      <c r="M46" t="s">
        <v>171</v>
      </c>
      <c r="N46" t="s">
        <v>23</v>
      </c>
      <c r="O46" t="s">
        <v>24</v>
      </c>
      <c r="P46" t="s">
        <v>68</v>
      </c>
      <c r="Q46" t="s">
        <v>182</v>
      </c>
      <c r="R46" t="s">
        <v>186</v>
      </c>
      <c r="S46" t="s">
        <v>117</v>
      </c>
    </row>
    <row r="47" spans="1:19" x14ac:dyDescent="0.3">
      <c r="A47" t="s">
        <v>232</v>
      </c>
      <c r="B47" t="s">
        <v>71</v>
      </c>
      <c r="C47" t="s">
        <v>232</v>
      </c>
      <c r="D47" t="s">
        <v>95</v>
      </c>
      <c r="E47" t="s">
        <v>180</v>
      </c>
      <c r="F47" t="s">
        <v>168</v>
      </c>
      <c r="G47" t="s">
        <v>17</v>
      </c>
      <c r="H47" t="s">
        <v>180</v>
      </c>
      <c r="I47" t="s">
        <v>18</v>
      </c>
      <c r="J47" t="s">
        <v>232</v>
      </c>
      <c r="K47" t="s">
        <v>232</v>
      </c>
      <c r="L47" t="s">
        <v>22</v>
      </c>
      <c r="M47" t="s">
        <v>69</v>
      </c>
      <c r="N47" t="s">
        <v>23</v>
      </c>
      <c r="O47" t="s">
        <v>24</v>
      </c>
      <c r="P47" t="s">
        <v>68</v>
      </c>
      <c r="Q47" t="s">
        <v>59</v>
      </c>
      <c r="R47" t="s">
        <v>179</v>
      </c>
      <c r="S47" t="s">
        <v>118</v>
      </c>
    </row>
    <row r="48" spans="1:19" x14ac:dyDescent="0.3">
      <c r="A48" t="s">
        <v>233</v>
      </c>
      <c r="B48" t="s">
        <v>67</v>
      </c>
      <c r="C48" t="s">
        <v>233</v>
      </c>
      <c r="D48" t="s">
        <v>68</v>
      </c>
      <c r="E48" t="s">
        <v>19</v>
      </c>
      <c r="F48" t="s">
        <v>21</v>
      </c>
      <c r="G48" t="s">
        <v>17</v>
      </c>
      <c r="H48" t="s">
        <v>19</v>
      </c>
      <c r="I48" t="s">
        <v>18</v>
      </c>
      <c r="J48" t="s">
        <v>233</v>
      </c>
      <c r="K48" t="s">
        <v>233</v>
      </c>
      <c r="L48" t="s">
        <v>22</v>
      </c>
      <c r="M48" t="s">
        <v>69</v>
      </c>
      <c r="N48" t="s">
        <v>23</v>
      </c>
      <c r="O48" t="s">
        <v>24</v>
      </c>
      <c r="P48" t="s">
        <v>68</v>
      </c>
      <c r="Q48" t="s">
        <v>63</v>
      </c>
      <c r="R48" t="s">
        <v>57</v>
      </c>
      <c r="S48" t="s">
        <v>119</v>
      </c>
    </row>
    <row r="49" spans="1:19" x14ac:dyDescent="0.3">
      <c r="A49" t="s">
        <v>234</v>
      </c>
      <c r="B49" t="s">
        <v>71</v>
      </c>
      <c r="C49" t="s">
        <v>234</v>
      </c>
      <c r="D49" t="s">
        <v>68</v>
      </c>
      <c r="E49" t="s">
        <v>180</v>
      </c>
      <c r="F49" t="s">
        <v>168</v>
      </c>
      <c r="G49" t="s">
        <v>17</v>
      </c>
      <c r="H49" t="s">
        <v>180</v>
      </c>
      <c r="I49" t="s">
        <v>18</v>
      </c>
      <c r="J49" t="s">
        <v>234</v>
      </c>
      <c r="K49" t="s">
        <v>234</v>
      </c>
      <c r="L49" t="s">
        <v>22</v>
      </c>
      <c r="M49" t="s">
        <v>69</v>
      </c>
      <c r="N49" t="s">
        <v>23</v>
      </c>
      <c r="O49" t="s">
        <v>24</v>
      </c>
      <c r="P49" t="s">
        <v>68</v>
      </c>
      <c r="Q49" t="s">
        <v>63</v>
      </c>
      <c r="R49" t="s">
        <v>57</v>
      </c>
      <c r="S49" t="s">
        <v>120</v>
      </c>
    </row>
    <row r="50" spans="1:19" x14ac:dyDescent="0.3">
      <c r="A50" t="s">
        <v>235</v>
      </c>
      <c r="B50" t="s">
        <v>71</v>
      </c>
      <c r="C50" t="s">
        <v>235</v>
      </c>
      <c r="D50" t="s">
        <v>68</v>
      </c>
      <c r="E50" t="s">
        <v>180</v>
      </c>
      <c r="F50" t="s">
        <v>168</v>
      </c>
      <c r="G50" t="s">
        <v>17</v>
      </c>
      <c r="H50" t="s">
        <v>180</v>
      </c>
      <c r="I50" t="s">
        <v>18</v>
      </c>
      <c r="J50" t="s">
        <v>235</v>
      </c>
      <c r="K50" t="s">
        <v>235</v>
      </c>
      <c r="L50" t="s">
        <v>22</v>
      </c>
      <c r="M50" t="s">
        <v>69</v>
      </c>
      <c r="N50" t="s">
        <v>23</v>
      </c>
      <c r="O50" t="s">
        <v>24</v>
      </c>
      <c r="P50" t="s">
        <v>170</v>
      </c>
      <c r="Q50" t="s">
        <v>63</v>
      </c>
      <c r="R50" t="s">
        <v>57</v>
      </c>
      <c r="S50" t="s">
        <v>121</v>
      </c>
    </row>
    <row r="51" spans="1:19" x14ac:dyDescent="0.3">
      <c r="A51" t="s">
        <v>236</v>
      </c>
      <c r="B51" t="s">
        <v>71</v>
      </c>
      <c r="C51" t="s">
        <v>236</v>
      </c>
      <c r="D51" t="s">
        <v>68</v>
      </c>
      <c r="E51" t="s">
        <v>180</v>
      </c>
      <c r="F51" t="s">
        <v>168</v>
      </c>
      <c r="G51" t="s">
        <v>17</v>
      </c>
      <c r="H51" t="s">
        <v>180</v>
      </c>
      <c r="I51" t="s">
        <v>18</v>
      </c>
      <c r="J51" t="s">
        <v>236</v>
      </c>
      <c r="K51" t="s">
        <v>236</v>
      </c>
      <c r="L51" t="s">
        <v>22</v>
      </c>
      <c r="M51" t="s">
        <v>76</v>
      </c>
      <c r="N51" t="s">
        <v>23</v>
      </c>
      <c r="O51" t="s">
        <v>24</v>
      </c>
      <c r="P51" t="s">
        <v>68</v>
      </c>
      <c r="Q51" t="s">
        <v>63</v>
      </c>
      <c r="R51" t="s">
        <v>57</v>
      </c>
      <c r="S51" t="s">
        <v>122</v>
      </c>
    </row>
    <row r="52" spans="1:19" x14ac:dyDescent="0.3">
      <c r="A52" t="s">
        <v>237</v>
      </c>
      <c r="B52" t="s">
        <v>71</v>
      </c>
      <c r="C52" t="s">
        <v>237</v>
      </c>
      <c r="D52" t="s">
        <v>68</v>
      </c>
      <c r="E52" t="s">
        <v>180</v>
      </c>
      <c r="F52" t="s">
        <v>168</v>
      </c>
      <c r="G52" t="s">
        <v>17</v>
      </c>
      <c r="H52" t="s">
        <v>180</v>
      </c>
      <c r="I52" t="s">
        <v>18</v>
      </c>
      <c r="J52" t="s">
        <v>237</v>
      </c>
      <c r="K52" t="s">
        <v>237</v>
      </c>
      <c r="L52" t="s">
        <v>22</v>
      </c>
      <c r="M52" t="s">
        <v>76</v>
      </c>
      <c r="N52" t="s">
        <v>23</v>
      </c>
      <c r="O52" t="s">
        <v>24</v>
      </c>
      <c r="P52" t="s">
        <v>170</v>
      </c>
      <c r="Q52" t="s">
        <v>63</v>
      </c>
      <c r="R52" t="s">
        <v>57</v>
      </c>
      <c r="S52" t="s">
        <v>123</v>
      </c>
    </row>
    <row r="53" spans="1:19" x14ac:dyDescent="0.3">
      <c r="A53" t="s">
        <v>238</v>
      </c>
      <c r="B53" t="s">
        <v>71</v>
      </c>
      <c r="C53" t="s">
        <v>238</v>
      </c>
      <c r="D53" t="s">
        <v>68</v>
      </c>
      <c r="E53" t="s">
        <v>180</v>
      </c>
      <c r="F53" t="s">
        <v>168</v>
      </c>
      <c r="G53" t="s">
        <v>17</v>
      </c>
      <c r="H53" t="s">
        <v>180</v>
      </c>
      <c r="I53" t="s">
        <v>18</v>
      </c>
      <c r="J53" t="s">
        <v>238</v>
      </c>
      <c r="K53" t="s">
        <v>238</v>
      </c>
      <c r="L53" t="s">
        <v>22</v>
      </c>
      <c r="M53" t="s">
        <v>76</v>
      </c>
      <c r="N53" t="s">
        <v>23</v>
      </c>
      <c r="O53" t="s">
        <v>24</v>
      </c>
      <c r="P53" t="s">
        <v>68</v>
      </c>
      <c r="Q53" t="s">
        <v>63</v>
      </c>
      <c r="R53" t="s">
        <v>57</v>
      </c>
      <c r="S53" t="s">
        <v>124</v>
      </c>
    </row>
    <row r="54" spans="1:19" x14ac:dyDescent="0.3">
      <c r="A54" t="s">
        <v>239</v>
      </c>
      <c r="B54" t="s">
        <v>71</v>
      </c>
      <c r="C54" t="s">
        <v>239</v>
      </c>
      <c r="D54" t="s">
        <v>68</v>
      </c>
      <c r="E54" t="s">
        <v>180</v>
      </c>
      <c r="F54" t="s">
        <v>168</v>
      </c>
      <c r="G54" t="s">
        <v>17</v>
      </c>
      <c r="H54" t="s">
        <v>180</v>
      </c>
      <c r="I54" t="s">
        <v>18</v>
      </c>
      <c r="J54" t="s">
        <v>239</v>
      </c>
      <c r="K54" t="s">
        <v>239</v>
      </c>
      <c r="L54" t="s">
        <v>22</v>
      </c>
      <c r="M54" t="s">
        <v>76</v>
      </c>
      <c r="N54" t="s">
        <v>23</v>
      </c>
      <c r="O54" t="s">
        <v>24</v>
      </c>
      <c r="P54" t="s">
        <v>170</v>
      </c>
      <c r="Q54" t="s">
        <v>63</v>
      </c>
      <c r="R54" t="s">
        <v>57</v>
      </c>
      <c r="S54" t="s">
        <v>125</v>
      </c>
    </row>
    <row r="55" spans="1:19" x14ac:dyDescent="0.3">
      <c r="A55" t="s">
        <v>240</v>
      </c>
      <c r="B55" t="s">
        <v>67</v>
      </c>
      <c r="C55" t="s">
        <v>240</v>
      </c>
      <c r="D55" t="s">
        <v>68</v>
      </c>
      <c r="E55" t="s">
        <v>19</v>
      </c>
      <c r="F55" t="s">
        <v>21</v>
      </c>
      <c r="G55" t="s">
        <v>17</v>
      </c>
      <c r="H55" t="s">
        <v>19</v>
      </c>
      <c r="I55" t="s">
        <v>18</v>
      </c>
      <c r="J55" t="s">
        <v>240</v>
      </c>
      <c r="K55" t="s">
        <v>240</v>
      </c>
      <c r="L55" t="s">
        <v>22</v>
      </c>
      <c r="M55" t="s">
        <v>171</v>
      </c>
      <c r="N55" t="s">
        <v>23</v>
      </c>
      <c r="O55" t="s">
        <v>24</v>
      </c>
      <c r="P55" t="s">
        <v>68</v>
      </c>
      <c r="Q55" t="s">
        <v>19</v>
      </c>
      <c r="R55" t="s">
        <v>174</v>
      </c>
      <c r="S55" t="s">
        <v>126</v>
      </c>
    </row>
    <row r="56" spans="1:19" x14ac:dyDescent="0.3">
      <c r="A56" t="s">
        <v>241</v>
      </c>
      <c r="B56" t="s">
        <v>67</v>
      </c>
      <c r="C56" t="s">
        <v>241</v>
      </c>
      <c r="D56" t="s">
        <v>68</v>
      </c>
      <c r="E56" t="s">
        <v>19</v>
      </c>
      <c r="F56" t="s">
        <v>21</v>
      </c>
      <c r="G56" t="s">
        <v>17</v>
      </c>
      <c r="H56" t="s">
        <v>19</v>
      </c>
      <c r="I56" t="s">
        <v>18</v>
      </c>
      <c r="J56" t="s">
        <v>241</v>
      </c>
      <c r="K56" t="s">
        <v>241</v>
      </c>
      <c r="L56" t="s">
        <v>22</v>
      </c>
      <c r="M56" t="s">
        <v>69</v>
      </c>
      <c r="N56" t="s">
        <v>23</v>
      </c>
      <c r="O56" t="s">
        <v>24</v>
      </c>
      <c r="P56" t="s">
        <v>68</v>
      </c>
      <c r="Q56" t="s">
        <v>61</v>
      </c>
      <c r="R56" t="s">
        <v>62</v>
      </c>
      <c r="S56" t="s">
        <v>127</v>
      </c>
    </row>
    <row r="57" spans="1:19" x14ac:dyDescent="0.3">
      <c r="A57" t="s">
        <v>242</v>
      </c>
      <c r="B57" t="s">
        <v>67</v>
      </c>
      <c r="C57" t="s">
        <v>242</v>
      </c>
      <c r="D57" t="s">
        <v>68</v>
      </c>
      <c r="E57" t="s">
        <v>19</v>
      </c>
      <c r="F57" t="s">
        <v>21</v>
      </c>
      <c r="G57" t="s">
        <v>17</v>
      </c>
      <c r="H57" t="s">
        <v>19</v>
      </c>
      <c r="I57" t="s">
        <v>18</v>
      </c>
      <c r="J57" t="s">
        <v>242</v>
      </c>
      <c r="K57" t="s">
        <v>242</v>
      </c>
      <c r="L57" t="s">
        <v>22</v>
      </c>
      <c r="M57" t="s">
        <v>171</v>
      </c>
      <c r="N57" t="s">
        <v>23</v>
      </c>
      <c r="O57" t="s">
        <v>24</v>
      </c>
      <c r="P57" t="s">
        <v>68</v>
      </c>
      <c r="Q57" t="s">
        <v>177</v>
      </c>
      <c r="R57" t="s">
        <v>178</v>
      </c>
      <c r="S57" t="s">
        <v>128</v>
      </c>
    </row>
    <row r="58" spans="1:19" x14ac:dyDescent="0.3">
      <c r="A58" t="s">
        <v>243</v>
      </c>
      <c r="B58" t="s">
        <v>67</v>
      </c>
      <c r="C58" t="s">
        <v>243</v>
      </c>
      <c r="D58" t="s">
        <v>68</v>
      </c>
      <c r="E58" t="s">
        <v>19</v>
      </c>
      <c r="F58" t="s">
        <v>21</v>
      </c>
      <c r="G58" t="s">
        <v>17</v>
      </c>
      <c r="H58" t="s">
        <v>19</v>
      </c>
      <c r="I58" t="s">
        <v>18</v>
      </c>
      <c r="J58" t="s">
        <v>243</v>
      </c>
      <c r="K58" t="s">
        <v>243</v>
      </c>
      <c r="L58" t="s">
        <v>22</v>
      </c>
      <c r="M58" t="s">
        <v>69</v>
      </c>
      <c r="N58" t="s">
        <v>23</v>
      </c>
      <c r="O58" t="s">
        <v>24</v>
      </c>
      <c r="P58" t="s">
        <v>68</v>
      </c>
      <c r="Q58" t="s">
        <v>65</v>
      </c>
      <c r="R58" t="s">
        <v>66</v>
      </c>
      <c r="S58" t="s">
        <v>129</v>
      </c>
    </row>
    <row r="59" spans="1:19" x14ac:dyDescent="0.3">
      <c r="A59" t="s">
        <v>244</v>
      </c>
      <c r="B59" t="s">
        <v>67</v>
      </c>
      <c r="C59" t="s">
        <v>244</v>
      </c>
      <c r="D59" t="s">
        <v>68</v>
      </c>
      <c r="E59" t="s">
        <v>19</v>
      </c>
      <c r="F59" t="s">
        <v>21</v>
      </c>
      <c r="G59" t="s">
        <v>17</v>
      </c>
      <c r="H59" t="s">
        <v>19</v>
      </c>
      <c r="I59" t="s">
        <v>18</v>
      </c>
      <c r="J59" t="s">
        <v>244</v>
      </c>
      <c r="K59" t="s">
        <v>244</v>
      </c>
      <c r="L59" t="s">
        <v>22</v>
      </c>
      <c r="M59" t="s">
        <v>171</v>
      </c>
      <c r="N59" t="s">
        <v>23</v>
      </c>
      <c r="O59" t="s">
        <v>24</v>
      </c>
      <c r="P59" t="s">
        <v>68</v>
      </c>
      <c r="Q59" t="s">
        <v>59</v>
      </c>
      <c r="R59" t="s">
        <v>175</v>
      </c>
      <c r="S59" t="s">
        <v>130</v>
      </c>
    </row>
    <row r="60" spans="1:19" x14ac:dyDescent="0.3">
      <c r="A60" t="s">
        <v>245</v>
      </c>
      <c r="B60" t="s">
        <v>67</v>
      </c>
      <c r="C60" t="s">
        <v>245</v>
      </c>
      <c r="D60" t="s">
        <v>68</v>
      </c>
      <c r="E60" t="s">
        <v>19</v>
      </c>
      <c r="F60" t="s">
        <v>21</v>
      </c>
      <c r="G60" t="s">
        <v>17</v>
      </c>
      <c r="H60" t="s">
        <v>19</v>
      </c>
      <c r="I60" t="s">
        <v>18</v>
      </c>
      <c r="J60" t="s">
        <v>245</v>
      </c>
      <c r="K60" t="s">
        <v>245</v>
      </c>
      <c r="L60" t="s">
        <v>22</v>
      </c>
      <c r="M60" t="s">
        <v>69</v>
      </c>
      <c r="N60" t="s">
        <v>23</v>
      </c>
      <c r="O60" t="s">
        <v>24</v>
      </c>
      <c r="P60" t="s">
        <v>68</v>
      </c>
      <c r="Q60" t="s">
        <v>59</v>
      </c>
      <c r="R60" t="s">
        <v>179</v>
      </c>
      <c r="S60" t="s">
        <v>131</v>
      </c>
    </row>
    <row r="61" spans="1:19" x14ac:dyDescent="0.3">
      <c r="A61" t="s">
        <v>246</v>
      </c>
      <c r="B61" t="s">
        <v>71</v>
      </c>
      <c r="C61" t="s">
        <v>246</v>
      </c>
      <c r="D61" t="s">
        <v>68</v>
      </c>
      <c r="E61" t="s">
        <v>180</v>
      </c>
      <c r="F61" t="s">
        <v>168</v>
      </c>
      <c r="G61" t="s">
        <v>17</v>
      </c>
      <c r="H61" t="s">
        <v>180</v>
      </c>
      <c r="I61" t="s">
        <v>18</v>
      </c>
      <c r="J61" t="s">
        <v>246</v>
      </c>
      <c r="K61" t="s">
        <v>246</v>
      </c>
      <c r="L61" t="s">
        <v>22</v>
      </c>
      <c r="M61" t="s">
        <v>171</v>
      </c>
      <c r="N61" t="s">
        <v>23</v>
      </c>
      <c r="O61" t="s">
        <v>24</v>
      </c>
      <c r="P61" t="s">
        <v>68</v>
      </c>
      <c r="Q61" t="s">
        <v>180</v>
      </c>
      <c r="R61" t="s">
        <v>184</v>
      </c>
      <c r="S61" t="s">
        <v>132</v>
      </c>
    </row>
    <row r="62" spans="1:19" x14ac:dyDescent="0.3">
      <c r="A62" t="s">
        <v>247</v>
      </c>
      <c r="B62" t="s">
        <v>71</v>
      </c>
      <c r="C62" t="s">
        <v>247</v>
      </c>
      <c r="D62" t="s">
        <v>68</v>
      </c>
      <c r="E62" t="s">
        <v>180</v>
      </c>
      <c r="F62" t="s">
        <v>168</v>
      </c>
      <c r="G62" t="s">
        <v>17</v>
      </c>
      <c r="H62" t="s">
        <v>180</v>
      </c>
      <c r="I62" t="s">
        <v>18</v>
      </c>
      <c r="J62" t="s">
        <v>247</v>
      </c>
      <c r="K62" t="s">
        <v>247</v>
      </c>
      <c r="L62" t="s">
        <v>22</v>
      </c>
      <c r="M62" t="s">
        <v>171</v>
      </c>
      <c r="N62" t="s">
        <v>23</v>
      </c>
      <c r="O62" t="s">
        <v>24</v>
      </c>
      <c r="P62" t="s">
        <v>170</v>
      </c>
      <c r="Q62" t="s">
        <v>180</v>
      </c>
      <c r="R62" t="s">
        <v>184</v>
      </c>
      <c r="S62" t="s">
        <v>133</v>
      </c>
    </row>
    <row r="63" spans="1:19" x14ac:dyDescent="0.3">
      <c r="A63" t="s">
        <v>248</v>
      </c>
      <c r="B63" t="s">
        <v>71</v>
      </c>
      <c r="C63" t="s">
        <v>248</v>
      </c>
      <c r="D63" t="s">
        <v>68</v>
      </c>
      <c r="E63" t="s">
        <v>180</v>
      </c>
      <c r="F63" t="s">
        <v>168</v>
      </c>
      <c r="G63" t="s">
        <v>17</v>
      </c>
      <c r="H63" t="s">
        <v>180</v>
      </c>
      <c r="I63" t="s">
        <v>18</v>
      </c>
      <c r="J63" t="s">
        <v>248</v>
      </c>
      <c r="K63" t="s">
        <v>248</v>
      </c>
      <c r="L63" t="s">
        <v>22</v>
      </c>
      <c r="M63" t="s">
        <v>69</v>
      </c>
      <c r="N63" t="s">
        <v>23</v>
      </c>
      <c r="O63" t="s">
        <v>24</v>
      </c>
      <c r="P63" t="s">
        <v>68</v>
      </c>
      <c r="Q63" t="s">
        <v>61</v>
      </c>
      <c r="R63" t="s">
        <v>62</v>
      </c>
      <c r="S63" t="s">
        <v>134</v>
      </c>
    </row>
    <row r="64" spans="1:19" x14ac:dyDescent="0.3">
      <c r="A64" t="s">
        <v>249</v>
      </c>
      <c r="B64" t="s">
        <v>71</v>
      </c>
      <c r="C64" t="s">
        <v>249</v>
      </c>
      <c r="D64" t="s">
        <v>68</v>
      </c>
      <c r="E64" t="s">
        <v>180</v>
      </c>
      <c r="F64" t="s">
        <v>168</v>
      </c>
      <c r="G64" t="s">
        <v>17</v>
      </c>
      <c r="H64" t="s">
        <v>180</v>
      </c>
      <c r="I64" t="s">
        <v>18</v>
      </c>
      <c r="J64" t="s">
        <v>249</v>
      </c>
      <c r="K64" t="s">
        <v>249</v>
      </c>
      <c r="L64" t="s">
        <v>22</v>
      </c>
      <c r="M64" t="s">
        <v>69</v>
      </c>
      <c r="N64" t="s">
        <v>23</v>
      </c>
      <c r="O64" t="s">
        <v>24</v>
      </c>
      <c r="P64" t="s">
        <v>170</v>
      </c>
      <c r="Q64" t="s">
        <v>61</v>
      </c>
      <c r="R64" t="s">
        <v>62</v>
      </c>
      <c r="S64" t="s">
        <v>135</v>
      </c>
    </row>
    <row r="65" spans="1:19" x14ac:dyDescent="0.3">
      <c r="A65" t="s">
        <v>250</v>
      </c>
      <c r="B65" t="s">
        <v>71</v>
      </c>
      <c r="C65" t="s">
        <v>250</v>
      </c>
      <c r="D65" t="s">
        <v>68</v>
      </c>
      <c r="E65" t="s">
        <v>180</v>
      </c>
      <c r="F65" t="s">
        <v>168</v>
      </c>
      <c r="G65" t="s">
        <v>17</v>
      </c>
      <c r="H65" t="s">
        <v>180</v>
      </c>
      <c r="I65" t="s">
        <v>18</v>
      </c>
      <c r="J65" t="s">
        <v>250</v>
      </c>
      <c r="K65" t="s">
        <v>250</v>
      </c>
      <c r="L65" t="s">
        <v>22</v>
      </c>
      <c r="M65" t="s">
        <v>171</v>
      </c>
      <c r="N65" t="s">
        <v>23</v>
      </c>
      <c r="O65" t="s">
        <v>24</v>
      </c>
      <c r="P65" t="s">
        <v>68</v>
      </c>
      <c r="Q65" t="s">
        <v>183</v>
      </c>
      <c r="R65" t="s">
        <v>185</v>
      </c>
      <c r="S65" t="s">
        <v>136</v>
      </c>
    </row>
    <row r="66" spans="1:19" x14ac:dyDescent="0.3">
      <c r="A66" t="s">
        <v>251</v>
      </c>
      <c r="B66" t="s">
        <v>71</v>
      </c>
      <c r="C66" t="s">
        <v>251</v>
      </c>
      <c r="D66" t="s">
        <v>68</v>
      </c>
      <c r="E66" t="s">
        <v>180</v>
      </c>
      <c r="F66" t="s">
        <v>168</v>
      </c>
      <c r="G66" t="s">
        <v>17</v>
      </c>
      <c r="H66" t="s">
        <v>180</v>
      </c>
      <c r="I66" t="s">
        <v>18</v>
      </c>
      <c r="J66" t="s">
        <v>251</v>
      </c>
      <c r="K66" t="s">
        <v>251</v>
      </c>
      <c r="L66" t="s">
        <v>22</v>
      </c>
      <c r="M66" t="s">
        <v>171</v>
      </c>
      <c r="N66" t="s">
        <v>23</v>
      </c>
      <c r="O66" t="s">
        <v>24</v>
      </c>
      <c r="P66" t="s">
        <v>170</v>
      </c>
      <c r="Q66" t="s">
        <v>183</v>
      </c>
      <c r="R66" t="s">
        <v>185</v>
      </c>
      <c r="S66" t="s">
        <v>137</v>
      </c>
    </row>
    <row r="67" spans="1:19" x14ac:dyDescent="0.3">
      <c r="A67" t="s">
        <v>252</v>
      </c>
      <c r="B67" t="s">
        <v>71</v>
      </c>
      <c r="C67" t="s">
        <v>252</v>
      </c>
      <c r="D67" t="s">
        <v>68</v>
      </c>
      <c r="E67" t="s">
        <v>180</v>
      </c>
      <c r="F67" t="s">
        <v>168</v>
      </c>
      <c r="G67" t="s">
        <v>17</v>
      </c>
      <c r="H67" t="s">
        <v>180</v>
      </c>
      <c r="I67" t="s">
        <v>18</v>
      </c>
      <c r="J67" t="s">
        <v>252</v>
      </c>
      <c r="K67" t="s">
        <v>252</v>
      </c>
      <c r="L67" t="s">
        <v>22</v>
      </c>
      <c r="M67" t="s">
        <v>69</v>
      </c>
      <c r="N67" t="s">
        <v>23</v>
      </c>
      <c r="O67" t="s">
        <v>24</v>
      </c>
      <c r="P67" t="s">
        <v>68</v>
      </c>
      <c r="Q67" t="s">
        <v>65</v>
      </c>
      <c r="R67" t="s">
        <v>66</v>
      </c>
      <c r="S67" t="s">
        <v>138</v>
      </c>
    </row>
    <row r="68" spans="1:19" x14ac:dyDescent="0.3">
      <c r="A68" t="s">
        <v>253</v>
      </c>
      <c r="B68" t="s">
        <v>71</v>
      </c>
      <c r="C68" t="s">
        <v>253</v>
      </c>
      <c r="D68" t="s">
        <v>68</v>
      </c>
      <c r="E68" t="s">
        <v>180</v>
      </c>
      <c r="F68" t="s">
        <v>168</v>
      </c>
      <c r="G68" t="s">
        <v>17</v>
      </c>
      <c r="H68" t="s">
        <v>180</v>
      </c>
      <c r="I68" t="s">
        <v>18</v>
      </c>
      <c r="J68" t="s">
        <v>253</v>
      </c>
      <c r="K68" t="s">
        <v>253</v>
      </c>
      <c r="L68" t="s">
        <v>22</v>
      </c>
      <c r="M68" t="s">
        <v>69</v>
      </c>
      <c r="N68" t="s">
        <v>23</v>
      </c>
      <c r="O68" t="s">
        <v>24</v>
      </c>
      <c r="P68" t="s">
        <v>170</v>
      </c>
      <c r="Q68" t="s">
        <v>65</v>
      </c>
      <c r="R68" t="s">
        <v>66</v>
      </c>
      <c r="S68" t="s">
        <v>139</v>
      </c>
    </row>
    <row r="69" spans="1:19" x14ac:dyDescent="0.3">
      <c r="A69" t="s">
        <v>254</v>
      </c>
      <c r="B69" t="s">
        <v>71</v>
      </c>
      <c r="C69" t="s">
        <v>254</v>
      </c>
      <c r="D69" t="s">
        <v>68</v>
      </c>
      <c r="E69" t="s">
        <v>180</v>
      </c>
      <c r="F69" t="s">
        <v>168</v>
      </c>
      <c r="G69" t="s">
        <v>17</v>
      </c>
      <c r="H69" t="s">
        <v>180</v>
      </c>
      <c r="I69" t="s">
        <v>18</v>
      </c>
      <c r="J69" t="s">
        <v>254</v>
      </c>
      <c r="K69" t="s">
        <v>254</v>
      </c>
      <c r="L69" t="s">
        <v>22</v>
      </c>
      <c r="M69" t="s">
        <v>171</v>
      </c>
      <c r="N69" t="s">
        <v>23</v>
      </c>
      <c r="O69" t="s">
        <v>24</v>
      </c>
      <c r="P69" t="s">
        <v>68</v>
      </c>
      <c r="Q69" t="s">
        <v>182</v>
      </c>
      <c r="R69" t="s">
        <v>186</v>
      </c>
      <c r="S69" t="s">
        <v>140</v>
      </c>
    </row>
    <row r="70" spans="1:19" x14ac:dyDescent="0.3">
      <c r="A70" t="s">
        <v>255</v>
      </c>
      <c r="B70" t="s">
        <v>71</v>
      </c>
      <c r="C70" t="s">
        <v>255</v>
      </c>
      <c r="D70" t="s">
        <v>68</v>
      </c>
      <c r="E70" t="s">
        <v>180</v>
      </c>
      <c r="F70" t="s">
        <v>168</v>
      </c>
      <c r="G70" t="s">
        <v>17</v>
      </c>
      <c r="H70" t="s">
        <v>180</v>
      </c>
      <c r="I70" t="s">
        <v>18</v>
      </c>
      <c r="J70" t="s">
        <v>255</v>
      </c>
      <c r="K70" t="s">
        <v>255</v>
      </c>
      <c r="L70" t="s">
        <v>22</v>
      </c>
      <c r="M70" t="s">
        <v>69</v>
      </c>
      <c r="N70" t="s">
        <v>23</v>
      </c>
      <c r="O70" t="s">
        <v>24</v>
      </c>
      <c r="P70" t="s">
        <v>68</v>
      </c>
      <c r="Q70" t="s">
        <v>59</v>
      </c>
      <c r="R70" t="s">
        <v>179</v>
      </c>
      <c r="S70" t="s">
        <v>141</v>
      </c>
    </row>
    <row r="71" spans="1:19" x14ac:dyDescent="0.3">
      <c r="A71" t="s">
        <v>256</v>
      </c>
      <c r="B71" t="s">
        <v>67</v>
      </c>
      <c r="C71" t="s">
        <v>256</v>
      </c>
      <c r="D71" t="s">
        <v>95</v>
      </c>
      <c r="E71" t="s">
        <v>19</v>
      </c>
      <c r="F71" t="s">
        <v>21</v>
      </c>
      <c r="G71" t="s">
        <v>17</v>
      </c>
      <c r="H71" t="s">
        <v>19</v>
      </c>
      <c r="I71" t="s">
        <v>18</v>
      </c>
      <c r="J71" t="s">
        <v>256</v>
      </c>
      <c r="K71" t="s">
        <v>256</v>
      </c>
      <c r="L71" t="s">
        <v>22</v>
      </c>
      <c r="M71" t="s">
        <v>69</v>
      </c>
      <c r="N71" t="s">
        <v>23</v>
      </c>
      <c r="O71" t="s">
        <v>24</v>
      </c>
      <c r="P71" t="s">
        <v>68</v>
      </c>
      <c r="Q71" t="s">
        <v>63</v>
      </c>
      <c r="R71" t="s">
        <v>57</v>
      </c>
      <c r="S71" t="s">
        <v>142</v>
      </c>
    </row>
    <row r="72" spans="1:19" x14ac:dyDescent="0.3">
      <c r="A72" t="s">
        <v>257</v>
      </c>
      <c r="B72" t="s">
        <v>71</v>
      </c>
      <c r="C72" t="s">
        <v>257</v>
      </c>
      <c r="D72" t="s">
        <v>95</v>
      </c>
      <c r="E72" t="s">
        <v>180</v>
      </c>
      <c r="F72" t="s">
        <v>168</v>
      </c>
      <c r="G72" t="s">
        <v>17</v>
      </c>
      <c r="H72" t="s">
        <v>180</v>
      </c>
      <c r="I72" t="s">
        <v>18</v>
      </c>
      <c r="J72" t="s">
        <v>257</v>
      </c>
      <c r="K72" t="s">
        <v>257</v>
      </c>
      <c r="L72" t="s">
        <v>22</v>
      </c>
      <c r="M72" t="s">
        <v>69</v>
      </c>
      <c r="N72" t="s">
        <v>23</v>
      </c>
      <c r="O72" t="s">
        <v>24</v>
      </c>
      <c r="P72" t="s">
        <v>68</v>
      </c>
      <c r="Q72" t="s">
        <v>63</v>
      </c>
      <c r="R72" t="s">
        <v>57</v>
      </c>
      <c r="S72" t="s">
        <v>143</v>
      </c>
    </row>
    <row r="73" spans="1:19" x14ac:dyDescent="0.3">
      <c r="A73" t="s">
        <v>258</v>
      </c>
      <c r="B73" t="s">
        <v>71</v>
      </c>
      <c r="C73" t="s">
        <v>258</v>
      </c>
      <c r="D73" t="s">
        <v>95</v>
      </c>
      <c r="E73" t="s">
        <v>180</v>
      </c>
      <c r="F73" t="s">
        <v>168</v>
      </c>
      <c r="G73" t="s">
        <v>17</v>
      </c>
      <c r="H73" t="s">
        <v>180</v>
      </c>
      <c r="I73" t="s">
        <v>18</v>
      </c>
      <c r="J73" t="s">
        <v>258</v>
      </c>
      <c r="K73" t="s">
        <v>258</v>
      </c>
      <c r="L73" t="s">
        <v>22</v>
      </c>
      <c r="M73" t="s">
        <v>69</v>
      </c>
      <c r="N73" t="s">
        <v>23</v>
      </c>
      <c r="O73" t="s">
        <v>24</v>
      </c>
      <c r="P73" t="s">
        <v>170</v>
      </c>
      <c r="Q73" t="s">
        <v>63</v>
      </c>
      <c r="R73" t="s">
        <v>57</v>
      </c>
      <c r="S73" t="s">
        <v>144</v>
      </c>
    </row>
    <row r="74" spans="1:19" x14ac:dyDescent="0.3">
      <c r="A74" t="s">
        <v>259</v>
      </c>
      <c r="B74" t="s">
        <v>71</v>
      </c>
      <c r="C74" t="s">
        <v>259</v>
      </c>
      <c r="D74" t="s">
        <v>95</v>
      </c>
      <c r="E74" t="s">
        <v>180</v>
      </c>
      <c r="F74" t="s">
        <v>168</v>
      </c>
      <c r="G74" t="s">
        <v>17</v>
      </c>
      <c r="H74" t="s">
        <v>180</v>
      </c>
      <c r="I74" t="s">
        <v>18</v>
      </c>
      <c r="J74" t="s">
        <v>259</v>
      </c>
      <c r="K74" t="s">
        <v>259</v>
      </c>
      <c r="L74" t="s">
        <v>22</v>
      </c>
      <c r="M74" t="s">
        <v>76</v>
      </c>
      <c r="N74" t="s">
        <v>23</v>
      </c>
      <c r="O74" t="s">
        <v>24</v>
      </c>
      <c r="P74" t="s">
        <v>68</v>
      </c>
      <c r="Q74" t="s">
        <v>63</v>
      </c>
      <c r="R74" t="s">
        <v>57</v>
      </c>
      <c r="S74" t="s">
        <v>145</v>
      </c>
    </row>
    <row r="75" spans="1:19" x14ac:dyDescent="0.3">
      <c r="A75" t="s">
        <v>260</v>
      </c>
      <c r="B75" t="s">
        <v>71</v>
      </c>
      <c r="C75" t="s">
        <v>260</v>
      </c>
      <c r="D75" t="s">
        <v>95</v>
      </c>
      <c r="E75" t="s">
        <v>180</v>
      </c>
      <c r="F75" t="s">
        <v>168</v>
      </c>
      <c r="G75" t="s">
        <v>17</v>
      </c>
      <c r="H75" t="s">
        <v>180</v>
      </c>
      <c r="I75" t="s">
        <v>18</v>
      </c>
      <c r="J75" t="s">
        <v>260</v>
      </c>
      <c r="K75" t="s">
        <v>260</v>
      </c>
      <c r="L75" t="s">
        <v>22</v>
      </c>
      <c r="M75" t="s">
        <v>76</v>
      </c>
      <c r="N75" t="s">
        <v>23</v>
      </c>
      <c r="O75" t="s">
        <v>24</v>
      </c>
      <c r="P75" t="s">
        <v>170</v>
      </c>
      <c r="Q75" t="s">
        <v>63</v>
      </c>
      <c r="R75" t="s">
        <v>57</v>
      </c>
      <c r="S75" t="s">
        <v>146</v>
      </c>
    </row>
    <row r="76" spans="1:19" x14ac:dyDescent="0.3">
      <c r="A76" t="s">
        <v>261</v>
      </c>
      <c r="B76" t="s">
        <v>71</v>
      </c>
      <c r="C76" t="s">
        <v>261</v>
      </c>
      <c r="D76" t="s">
        <v>95</v>
      </c>
      <c r="E76" t="s">
        <v>180</v>
      </c>
      <c r="F76" t="s">
        <v>168</v>
      </c>
      <c r="G76" t="s">
        <v>17</v>
      </c>
      <c r="H76" t="s">
        <v>180</v>
      </c>
      <c r="I76" t="s">
        <v>18</v>
      </c>
      <c r="J76" t="s">
        <v>261</v>
      </c>
      <c r="K76" t="s">
        <v>261</v>
      </c>
      <c r="L76" t="s">
        <v>22</v>
      </c>
      <c r="M76" t="s">
        <v>76</v>
      </c>
      <c r="N76" t="s">
        <v>23</v>
      </c>
      <c r="O76" t="s">
        <v>24</v>
      </c>
      <c r="P76" t="s">
        <v>68</v>
      </c>
      <c r="Q76" t="s">
        <v>63</v>
      </c>
      <c r="R76" t="s">
        <v>57</v>
      </c>
      <c r="S76" t="s">
        <v>147</v>
      </c>
    </row>
    <row r="77" spans="1:19" x14ac:dyDescent="0.3">
      <c r="A77" t="s">
        <v>262</v>
      </c>
      <c r="B77" t="s">
        <v>71</v>
      </c>
      <c r="C77" t="s">
        <v>262</v>
      </c>
      <c r="D77" t="s">
        <v>95</v>
      </c>
      <c r="E77" t="s">
        <v>180</v>
      </c>
      <c r="F77" t="s">
        <v>168</v>
      </c>
      <c r="G77" t="s">
        <v>17</v>
      </c>
      <c r="H77" t="s">
        <v>180</v>
      </c>
      <c r="I77" t="s">
        <v>18</v>
      </c>
      <c r="J77" t="s">
        <v>262</v>
      </c>
      <c r="K77" t="s">
        <v>262</v>
      </c>
      <c r="L77" t="s">
        <v>22</v>
      </c>
      <c r="M77" t="s">
        <v>76</v>
      </c>
      <c r="N77" t="s">
        <v>23</v>
      </c>
      <c r="O77" t="s">
        <v>24</v>
      </c>
      <c r="P77" t="s">
        <v>170</v>
      </c>
      <c r="Q77" t="s">
        <v>63</v>
      </c>
      <c r="R77" t="s">
        <v>57</v>
      </c>
      <c r="S77" t="s">
        <v>148</v>
      </c>
    </row>
    <row r="78" spans="1:19" x14ac:dyDescent="0.3">
      <c r="A78" t="s">
        <v>263</v>
      </c>
      <c r="B78" t="s">
        <v>67</v>
      </c>
      <c r="C78" t="s">
        <v>263</v>
      </c>
      <c r="D78" t="s">
        <v>95</v>
      </c>
      <c r="E78" t="s">
        <v>19</v>
      </c>
      <c r="F78" t="s">
        <v>21</v>
      </c>
      <c r="G78" t="s">
        <v>17</v>
      </c>
      <c r="H78" t="s">
        <v>19</v>
      </c>
      <c r="I78" t="s">
        <v>18</v>
      </c>
      <c r="J78" t="s">
        <v>263</v>
      </c>
      <c r="K78" t="s">
        <v>263</v>
      </c>
      <c r="L78" t="s">
        <v>22</v>
      </c>
      <c r="M78" t="s">
        <v>171</v>
      </c>
      <c r="N78" t="s">
        <v>23</v>
      </c>
      <c r="O78" t="s">
        <v>24</v>
      </c>
      <c r="P78" t="s">
        <v>68</v>
      </c>
      <c r="Q78" t="s">
        <v>19</v>
      </c>
      <c r="R78" t="s">
        <v>174</v>
      </c>
      <c r="S78" t="s">
        <v>149</v>
      </c>
    </row>
    <row r="79" spans="1:19" x14ac:dyDescent="0.3">
      <c r="A79" t="s">
        <v>264</v>
      </c>
      <c r="B79" t="s">
        <v>67</v>
      </c>
      <c r="C79" t="s">
        <v>264</v>
      </c>
      <c r="D79" t="s">
        <v>95</v>
      </c>
      <c r="E79" t="s">
        <v>19</v>
      </c>
      <c r="F79" t="s">
        <v>21</v>
      </c>
      <c r="G79" t="s">
        <v>17</v>
      </c>
      <c r="H79" t="s">
        <v>19</v>
      </c>
      <c r="I79" t="s">
        <v>18</v>
      </c>
      <c r="J79" t="s">
        <v>264</v>
      </c>
      <c r="K79" t="s">
        <v>264</v>
      </c>
      <c r="L79" t="s">
        <v>22</v>
      </c>
      <c r="M79" t="s">
        <v>69</v>
      </c>
      <c r="N79" t="s">
        <v>23</v>
      </c>
      <c r="O79" t="s">
        <v>24</v>
      </c>
      <c r="P79" t="s">
        <v>68</v>
      </c>
      <c r="Q79" t="s">
        <v>61</v>
      </c>
      <c r="R79" t="s">
        <v>62</v>
      </c>
      <c r="S79" t="s">
        <v>150</v>
      </c>
    </row>
    <row r="80" spans="1:19" x14ac:dyDescent="0.3">
      <c r="A80" t="s">
        <v>265</v>
      </c>
      <c r="B80" t="s">
        <v>67</v>
      </c>
      <c r="C80" t="s">
        <v>265</v>
      </c>
      <c r="D80" t="s">
        <v>95</v>
      </c>
      <c r="E80" t="s">
        <v>19</v>
      </c>
      <c r="F80" t="s">
        <v>21</v>
      </c>
      <c r="G80" t="s">
        <v>17</v>
      </c>
      <c r="H80" t="s">
        <v>19</v>
      </c>
      <c r="I80" t="s">
        <v>18</v>
      </c>
      <c r="J80" t="s">
        <v>265</v>
      </c>
      <c r="K80" t="s">
        <v>265</v>
      </c>
      <c r="L80" t="s">
        <v>22</v>
      </c>
      <c r="M80" t="s">
        <v>171</v>
      </c>
      <c r="N80" t="s">
        <v>23</v>
      </c>
      <c r="O80" t="s">
        <v>24</v>
      </c>
      <c r="P80" t="s">
        <v>68</v>
      </c>
      <c r="Q80" t="s">
        <v>177</v>
      </c>
      <c r="R80" t="s">
        <v>178</v>
      </c>
      <c r="S80" t="s">
        <v>151</v>
      </c>
    </row>
    <row r="81" spans="1:19" x14ac:dyDescent="0.3">
      <c r="A81" t="s">
        <v>266</v>
      </c>
      <c r="B81" t="s">
        <v>67</v>
      </c>
      <c r="C81" t="s">
        <v>266</v>
      </c>
      <c r="D81" t="s">
        <v>95</v>
      </c>
      <c r="E81" t="s">
        <v>19</v>
      </c>
      <c r="F81" t="s">
        <v>21</v>
      </c>
      <c r="G81" t="s">
        <v>17</v>
      </c>
      <c r="H81" t="s">
        <v>19</v>
      </c>
      <c r="I81" t="s">
        <v>18</v>
      </c>
      <c r="J81" t="s">
        <v>266</v>
      </c>
      <c r="K81" t="s">
        <v>266</v>
      </c>
      <c r="L81" t="s">
        <v>22</v>
      </c>
      <c r="M81" t="s">
        <v>69</v>
      </c>
      <c r="N81" t="s">
        <v>23</v>
      </c>
      <c r="O81" t="s">
        <v>24</v>
      </c>
      <c r="P81" t="s">
        <v>68</v>
      </c>
      <c r="Q81" t="s">
        <v>65</v>
      </c>
      <c r="R81" t="s">
        <v>66</v>
      </c>
      <c r="S81" t="s">
        <v>152</v>
      </c>
    </row>
    <row r="82" spans="1:19" x14ac:dyDescent="0.3">
      <c r="A82" t="s">
        <v>267</v>
      </c>
      <c r="B82" t="s">
        <v>67</v>
      </c>
      <c r="C82" t="s">
        <v>267</v>
      </c>
      <c r="D82" t="s">
        <v>95</v>
      </c>
      <c r="E82" t="s">
        <v>19</v>
      </c>
      <c r="F82" t="s">
        <v>21</v>
      </c>
      <c r="G82" t="s">
        <v>17</v>
      </c>
      <c r="H82" t="s">
        <v>19</v>
      </c>
      <c r="I82" t="s">
        <v>18</v>
      </c>
      <c r="J82" t="s">
        <v>267</v>
      </c>
      <c r="K82" t="s">
        <v>267</v>
      </c>
      <c r="L82" t="s">
        <v>22</v>
      </c>
      <c r="M82" t="s">
        <v>171</v>
      </c>
      <c r="N82" t="s">
        <v>23</v>
      </c>
      <c r="O82" t="s">
        <v>24</v>
      </c>
      <c r="P82" t="s">
        <v>68</v>
      </c>
      <c r="Q82" t="s">
        <v>59</v>
      </c>
      <c r="R82" t="s">
        <v>175</v>
      </c>
      <c r="S82" t="s">
        <v>153</v>
      </c>
    </row>
    <row r="83" spans="1:19" x14ac:dyDescent="0.3">
      <c r="A83" t="s">
        <v>268</v>
      </c>
      <c r="B83" t="s">
        <v>67</v>
      </c>
      <c r="C83" t="s">
        <v>268</v>
      </c>
      <c r="D83" t="s">
        <v>95</v>
      </c>
      <c r="E83" t="s">
        <v>19</v>
      </c>
      <c r="F83" t="s">
        <v>21</v>
      </c>
      <c r="G83" t="s">
        <v>17</v>
      </c>
      <c r="H83" t="s">
        <v>19</v>
      </c>
      <c r="I83" t="s">
        <v>18</v>
      </c>
      <c r="J83" t="s">
        <v>268</v>
      </c>
      <c r="K83" t="s">
        <v>268</v>
      </c>
      <c r="L83" t="s">
        <v>22</v>
      </c>
      <c r="M83" t="s">
        <v>69</v>
      </c>
      <c r="N83" t="s">
        <v>23</v>
      </c>
      <c r="O83" t="s">
        <v>24</v>
      </c>
      <c r="P83" t="s">
        <v>68</v>
      </c>
      <c r="Q83" t="s">
        <v>59</v>
      </c>
      <c r="R83" t="s">
        <v>179</v>
      </c>
      <c r="S83" t="s">
        <v>154</v>
      </c>
    </row>
    <row r="84" spans="1:19" x14ac:dyDescent="0.3">
      <c r="A84" t="s">
        <v>269</v>
      </c>
      <c r="B84" t="s">
        <v>71</v>
      </c>
      <c r="C84" t="s">
        <v>269</v>
      </c>
      <c r="D84" t="s">
        <v>95</v>
      </c>
      <c r="E84" t="s">
        <v>180</v>
      </c>
      <c r="F84" t="s">
        <v>168</v>
      </c>
      <c r="G84" t="s">
        <v>17</v>
      </c>
      <c r="H84" t="s">
        <v>180</v>
      </c>
      <c r="I84" t="s">
        <v>18</v>
      </c>
      <c r="J84" t="s">
        <v>269</v>
      </c>
      <c r="K84" t="s">
        <v>269</v>
      </c>
      <c r="L84" t="s">
        <v>22</v>
      </c>
      <c r="M84" t="s">
        <v>171</v>
      </c>
      <c r="N84" t="s">
        <v>23</v>
      </c>
      <c r="O84" t="s">
        <v>24</v>
      </c>
      <c r="P84" t="s">
        <v>68</v>
      </c>
      <c r="Q84" t="s">
        <v>180</v>
      </c>
      <c r="R84" t="s">
        <v>184</v>
      </c>
      <c r="S84" t="s">
        <v>155</v>
      </c>
    </row>
    <row r="85" spans="1:19" x14ac:dyDescent="0.3">
      <c r="A85" t="s">
        <v>270</v>
      </c>
      <c r="B85" t="s">
        <v>71</v>
      </c>
      <c r="C85" t="s">
        <v>270</v>
      </c>
      <c r="D85" t="s">
        <v>95</v>
      </c>
      <c r="E85" t="s">
        <v>180</v>
      </c>
      <c r="F85" t="s">
        <v>168</v>
      </c>
      <c r="G85" t="s">
        <v>17</v>
      </c>
      <c r="H85" t="s">
        <v>180</v>
      </c>
      <c r="I85" t="s">
        <v>18</v>
      </c>
      <c r="J85" t="s">
        <v>270</v>
      </c>
      <c r="K85" t="s">
        <v>270</v>
      </c>
      <c r="L85" t="s">
        <v>22</v>
      </c>
      <c r="M85" t="s">
        <v>171</v>
      </c>
      <c r="N85" t="s">
        <v>23</v>
      </c>
      <c r="O85" t="s">
        <v>24</v>
      </c>
      <c r="P85" t="s">
        <v>170</v>
      </c>
      <c r="Q85" t="s">
        <v>180</v>
      </c>
      <c r="R85" t="s">
        <v>184</v>
      </c>
      <c r="S85" t="s">
        <v>156</v>
      </c>
    </row>
    <row r="86" spans="1:19" x14ac:dyDescent="0.3">
      <c r="A86" t="s">
        <v>271</v>
      </c>
      <c r="B86" t="s">
        <v>71</v>
      </c>
      <c r="C86" t="s">
        <v>271</v>
      </c>
      <c r="D86" t="s">
        <v>95</v>
      </c>
      <c r="E86" t="s">
        <v>180</v>
      </c>
      <c r="F86" t="s">
        <v>168</v>
      </c>
      <c r="G86" t="s">
        <v>17</v>
      </c>
      <c r="H86" t="s">
        <v>180</v>
      </c>
      <c r="I86" t="s">
        <v>18</v>
      </c>
      <c r="J86" t="s">
        <v>271</v>
      </c>
      <c r="K86" t="s">
        <v>271</v>
      </c>
      <c r="L86" t="s">
        <v>22</v>
      </c>
      <c r="M86" t="s">
        <v>69</v>
      </c>
      <c r="N86" t="s">
        <v>23</v>
      </c>
      <c r="O86" t="s">
        <v>24</v>
      </c>
      <c r="P86" t="s">
        <v>68</v>
      </c>
      <c r="Q86" t="s">
        <v>61</v>
      </c>
      <c r="R86" t="s">
        <v>62</v>
      </c>
      <c r="S86" t="s">
        <v>157</v>
      </c>
    </row>
    <row r="87" spans="1:19" x14ac:dyDescent="0.3">
      <c r="A87" t="s">
        <v>272</v>
      </c>
      <c r="B87" t="s">
        <v>71</v>
      </c>
      <c r="C87" t="s">
        <v>272</v>
      </c>
      <c r="D87" t="s">
        <v>95</v>
      </c>
      <c r="E87" t="s">
        <v>180</v>
      </c>
      <c r="F87" t="s">
        <v>168</v>
      </c>
      <c r="G87" t="s">
        <v>17</v>
      </c>
      <c r="H87" t="s">
        <v>180</v>
      </c>
      <c r="I87" t="s">
        <v>18</v>
      </c>
      <c r="J87" t="s">
        <v>272</v>
      </c>
      <c r="K87" t="s">
        <v>272</v>
      </c>
      <c r="L87" t="s">
        <v>22</v>
      </c>
      <c r="M87" t="s">
        <v>69</v>
      </c>
      <c r="N87" t="s">
        <v>23</v>
      </c>
      <c r="O87" t="s">
        <v>24</v>
      </c>
      <c r="P87" t="s">
        <v>170</v>
      </c>
      <c r="Q87" t="s">
        <v>61</v>
      </c>
      <c r="R87" t="s">
        <v>62</v>
      </c>
      <c r="S87" t="s">
        <v>158</v>
      </c>
    </row>
    <row r="88" spans="1:19" x14ac:dyDescent="0.3">
      <c r="A88" t="s">
        <v>273</v>
      </c>
      <c r="B88" t="s">
        <v>71</v>
      </c>
      <c r="C88" t="s">
        <v>273</v>
      </c>
      <c r="D88" t="s">
        <v>95</v>
      </c>
      <c r="E88" t="s">
        <v>180</v>
      </c>
      <c r="F88" t="s">
        <v>168</v>
      </c>
      <c r="G88" t="s">
        <v>17</v>
      </c>
      <c r="H88" t="s">
        <v>180</v>
      </c>
      <c r="I88" t="s">
        <v>18</v>
      </c>
      <c r="J88" t="s">
        <v>273</v>
      </c>
      <c r="K88" t="s">
        <v>273</v>
      </c>
      <c r="L88" t="s">
        <v>22</v>
      </c>
      <c r="M88" t="s">
        <v>171</v>
      </c>
      <c r="N88" t="s">
        <v>23</v>
      </c>
      <c r="O88" t="s">
        <v>24</v>
      </c>
      <c r="P88" t="s">
        <v>68</v>
      </c>
      <c r="Q88" t="s">
        <v>183</v>
      </c>
      <c r="R88" t="s">
        <v>185</v>
      </c>
      <c r="S88" t="s">
        <v>159</v>
      </c>
    </row>
    <row r="89" spans="1:19" x14ac:dyDescent="0.3">
      <c r="A89" t="s">
        <v>274</v>
      </c>
      <c r="B89" t="s">
        <v>71</v>
      </c>
      <c r="C89" t="s">
        <v>274</v>
      </c>
      <c r="D89" t="s">
        <v>95</v>
      </c>
      <c r="E89" t="s">
        <v>180</v>
      </c>
      <c r="F89" t="s">
        <v>168</v>
      </c>
      <c r="G89" t="s">
        <v>17</v>
      </c>
      <c r="H89" t="s">
        <v>180</v>
      </c>
      <c r="I89" t="s">
        <v>18</v>
      </c>
      <c r="J89" t="s">
        <v>274</v>
      </c>
      <c r="K89" t="s">
        <v>274</v>
      </c>
      <c r="L89" t="s">
        <v>22</v>
      </c>
      <c r="M89" t="s">
        <v>171</v>
      </c>
      <c r="N89" t="s">
        <v>23</v>
      </c>
      <c r="O89" t="s">
        <v>24</v>
      </c>
      <c r="P89" t="s">
        <v>170</v>
      </c>
      <c r="Q89" t="s">
        <v>183</v>
      </c>
      <c r="R89" t="s">
        <v>185</v>
      </c>
      <c r="S89" t="s">
        <v>160</v>
      </c>
    </row>
    <row r="90" spans="1:19" x14ac:dyDescent="0.3">
      <c r="A90" t="s">
        <v>275</v>
      </c>
      <c r="B90" t="s">
        <v>71</v>
      </c>
      <c r="C90" t="s">
        <v>275</v>
      </c>
      <c r="D90" t="s">
        <v>95</v>
      </c>
      <c r="E90" t="s">
        <v>180</v>
      </c>
      <c r="F90" t="s">
        <v>168</v>
      </c>
      <c r="G90" t="s">
        <v>17</v>
      </c>
      <c r="H90" t="s">
        <v>180</v>
      </c>
      <c r="I90" t="s">
        <v>18</v>
      </c>
      <c r="J90" t="s">
        <v>275</v>
      </c>
      <c r="K90" t="s">
        <v>275</v>
      </c>
      <c r="L90" t="s">
        <v>22</v>
      </c>
      <c r="M90" t="s">
        <v>69</v>
      </c>
      <c r="N90" t="s">
        <v>23</v>
      </c>
      <c r="O90" t="s">
        <v>24</v>
      </c>
      <c r="P90" t="s">
        <v>68</v>
      </c>
      <c r="Q90" t="s">
        <v>65</v>
      </c>
      <c r="R90" t="s">
        <v>66</v>
      </c>
      <c r="S90" t="s">
        <v>161</v>
      </c>
    </row>
    <row r="91" spans="1:19" x14ac:dyDescent="0.3">
      <c r="A91" t="s">
        <v>276</v>
      </c>
      <c r="B91" t="s">
        <v>71</v>
      </c>
      <c r="C91" t="s">
        <v>276</v>
      </c>
      <c r="D91" t="s">
        <v>95</v>
      </c>
      <c r="E91" t="s">
        <v>180</v>
      </c>
      <c r="F91" t="s">
        <v>168</v>
      </c>
      <c r="G91" t="s">
        <v>17</v>
      </c>
      <c r="H91" t="s">
        <v>180</v>
      </c>
      <c r="I91" t="s">
        <v>18</v>
      </c>
      <c r="J91" t="s">
        <v>276</v>
      </c>
      <c r="K91" t="s">
        <v>276</v>
      </c>
      <c r="L91" t="s">
        <v>22</v>
      </c>
      <c r="M91" t="s">
        <v>69</v>
      </c>
      <c r="N91" t="s">
        <v>23</v>
      </c>
      <c r="O91" t="s">
        <v>24</v>
      </c>
      <c r="P91" t="s">
        <v>170</v>
      </c>
      <c r="Q91" t="s">
        <v>65</v>
      </c>
      <c r="R91" t="s">
        <v>66</v>
      </c>
      <c r="S91" t="s">
        <v>162</v>
      </c>
    </row>
    <row r="92" spans="1:19" x14ac:dyDescent="0.3">
      <c r="A92" t="s">
        <v>277</v>
      </c>
      <c r="B92" t="s">
        <v>71</v>
      </c>
      <c r="C92" t="s">
        <v>277</v>
      </c>
      <c r="D92" t="s">
        <v>95</v>
      </c>
      <c r="E92" t="s">
        <v>180</v>
      </c>
      <c r="F92" t="s">
        <v>168</v>
      </c>
      <c r="G92" t="s">
        <v>17</v>
      </c>
      <c r="H92" t="s">
        <v>180</v>
      </c>
      <c r="I92" t="s">
        <v>18</v>
      </c>
      <c r="J92" t="s">
        <v>277</v>
      </c>
      <c r="K92" t="s">
        <v>277</v>
      </c>
      <c r="L92" t="s">
        <v>22</v>
      </c>
      <c r="M92" t="s">
        <v>171</v>
      </c>
      <c r="N92" t="s">
        <v>23</v>
      </c>
      <c r="O92" t="s">
        <v>24</v>
      </c>
      <c r="P92" t="s">
        <v>68</v>
      </c>
      <c r="Q92" t="s">
        <v>182</v>
      </c>
      <c r="R92" t="s">
        <v>186</v>
      </c>
      <c r="S92" t="s">
        <v>163</v>
      </c>
    </row>
    <row r="93" spans="1:19" x14ac:dyDescent="0.3">
      <c r="A93" t="s">
        <v>278</v>
      </c>
      <c r="B93" t="s">
        <v>71</v>
      </c>
      <c r="C93" t="s">
        <v>278</v>
      </c>
      <c r="D93" t="s">
        <v>95</v>
      </c>
      <c r="E93" t="s">
        <v>180</v>
      </c>
      <c r="F93" t="s">
        <v>168</v>
      </c>
      <c r="G93" t="s">
        <v>17</v>
      </c>
      <c r="H93" t="s">
        <v>180</v>
      </c>
      <c r="I93" t="s">
        <v>18</v>
      </c>
      <c r="J93" t="s">
        <v>278</v>
      </c>
      <c r="K93" t="s">
        <v>278</v>
      </c>
      <c r="L93" t="s">
        <v>22</v>
      </c>
      <c r="M93" t="s">
        <v>69</v>
      </c>
      <c r="N93" t="s">
        <v>23</v>
      </c>
      <c r="O93" t="s">
        <v>24</v>
      </c>
      <c r="P93" t="s">
        <v>68</v>
      </c>
      <c r="Q93" t="s">
        <v>59</v>
      </c>
      <c r="R93" t="s">
        <v>179</v>
      </c>
      <c r="S93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CAB0-D767-4FF2-8160-363D466E568A}">
  <dimension ref="A1:S93"/>
  <sheetViews>
    <sheetView workbookViewId="0"/>
  </sheetViews>
  <sheetFormatPr defaultRowHeight="14.4" x14ac:dyDescent="0.3"/>
  <cols>
    <col min="1" max="1" width="17.88671875" bestFit="1" customWidth="1"/>
    <col min="2" max="2" width="11.33203125" bestFit="1" customWidth="1"/>
    <col min="3" max="3" width="17.88671875" bestFit="1" customWidth="1"/>
    <col min="4" max="4" width="10.77734375" bestFit="1" customWidth="1"/>
    <col min="5" max="5" width="30.109375" style="6" bestFit="1" customWidth="1"/>
    <col min="6" max="6" width="14.33203125" style="6" bestFit="1" customWidth="1"/>
    <col min="7" max="7" width="12.5546875" bestFit="1" customWidth="1"/>
    <col min="8" max="8" width="30.109375" style="6" bestFit="1" customWidth="1"/>
    <col min="9" max="9" width="15.5546875" bestFit="1" customWidth="1"/>
    <col min="10" max="10" width="17.88671875" bestFit="1" customWidth="1"/>
    <col min="11" max="11" width="17.88671875" customWidth="1"/>
    <col min="12" max="12" width="10.21875" bestFit="1" customWidth="1"/>
    <col min="13" max="13" width="5" bestFit="1" customWidth="1"/>
    <col min="14" max="14" width="11.33203125" bestFit="1" customWidth="1"/>
    <col min="15" max="15" width="8.109375" bestFit="1" customWidth="1"/>
    <col min="16" max="16" width="8" bestFit="1" customWidth="1"/>
    <col min="17" max="18" width="30.109375" bestFit="1" customWidth="1"/>
    <col min="19" max="19" width="72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20</v>
      </c>
      <c r="L1" t="s">
        <v>10</v>
      </c>
      <c r="M1" t="s">
        <v>11</v>
      </c>
      <c r="N1" t="s">
        <v>12</v>
      </c>
      <c r="O1" t="s">
        <v>13</v>
      </c>
      <c r="P1" t="s">
        <v>169</v>
      </c>
      <c r="Q1" t="s">
        <v>14</v>
      </c>
      <c r="R1" t="s">
        <v>15</v>
      </c>
      <c r="S1" t="s">
        <v>16</v>
      </c>
    </row>
    <row r="2" spans="1:19" x14ac:dyDescent="0.3">
      <c r="A2" t="str">
        <f>CONCATENATE(IF(B2="EB",CONCATENATE("EBNG",TEXT(Refszámok!$B$1+ROW()-2,"000000000000")),""),IF(B2="EL",CONCATENATE("E",TEXT(Refszámok!$B$2+ROW()-2,"0000000000"),"00001"),""),IF(B2="OA",CONCATENATE("OA",TEXT(Refszámok!$B$3+ROW()-2,"00000000000000")),""))</f>
        <v>EBNG000000800400</v>
      </c>
      <c r="B2" t="str">
        <f>IF(Cases!B2=1,"EL","EB")</f>
        <v>EB</v>
      </c>
      <c r="C2" t="str">
        <f>A2</f>
        <v>EBNG000000800400</v>
      </c>
      <c r="D2" t="str">
        <f>IF(Cases!G2="Y","2018-11-10","")</f>
        <v/>
      </c>
      <c r="E2" s="6" t="str">
        <f>CONCATENATE(IF(Cases!B2="E",Accounts!B$7,""),IF(Cases!B2=1,Accounts!B$8,""))</f>
        <v>KALOCZKAY JNÉ</v>
      </c>
      <c r="F2" s="6" t="str">
        <f>CONCATENATE(IF(Cases!B2="E",Accounts!C$7,""),IF(Cases!B2=1,Accounts!C$8,""))</f>
        <v>0002G94287100</v>
      </c>
      <c r="G2" t="s">
        <v>17</v>
      </c>
      <c r="H2" s="6" t="str">
        <f>E2</f>
        <v>KALOCZKAY JNÉ</v>
      </c>
      <c r="I2" t="s">
        <v>18</v>
      </c>
      <c r="J2" t="str">
        <f>A2</f>
        <v>EBNG000000800400</v>
      </c>
      <c r="K2" t="str">
        <f>A2</f>
        <v>EBNG000000800400</v>
      </c>
      <c r="L2" s="2" t="s">
        <v>22</v>
      </c>
      <c r="M2" t="str">
        <f>CONCATENATE(IF(Cases!A2="V","VI",""),IF(AND(Cases!D2="EA",Cases!A2&lt;&gt;"V"),"HA",""),IF(AND(Cases!D2="AV",Cases!A2&lt;&gt;"V"),"HV",""))</f>
        <v>HA</v>
      </c>
      <c r="N2" t="s">
        <v>23</v>
      </c>
      <c r="O2" t="s">
        <v>24</v>
      </c>
      <c r="P2" t="str">
        <f>IF(Cases!E2="Y","INTC","")</f>
        <v/>
      </c>
      <c r="Q2" t="str">
        <f>CONCATENATE(IF(AND(Cases!D2&lt;&gt;"AV",Cases!C2="K"),Accounts!B$1,""),IF(AND(Cases!D2&lt;&gt;"AV",Cases!C2="E"),Accounts!B$3,""),IF(AND(Cases!D2&lt;&gt;"AV",Cases!C2="Z"),Accounts!B$2,""),IF(AND(Cases!D2&lt;&gt;"AV",Cases!C2="B"),Accounts!B$4,""),IF(AND(Cases!B2="E",Cases!D2="AV",Cases!C2="K"),Accounts!D$1,""),IF(AND(Cases!B2="E",Cases!D2="AV",Cases!C2="E"),Accounts!D$3,""),IF(AND(Cases!B2="E",Cases!D2="AV",Cases!C2="Z"),Accounts!D$2,""),IF(AND(Cases!B2="E",Cases!D2="AV",Cases!C2="B"),Accounts!D$4,""),IF(AND(Cases!B2=1,Cases!D2="AV",Cases!C2="K"),Accounts!F$1,""),IF(AND(Cases!B2=1,Cases!D2="AV",Cases!C2="E"),Accounts!F$3,""),IF(AND(Cases!B2=1,Cases!D2="AV",Cases!C2="Z"),Accounts!F$2,""),IF(AND(Cases!B2=1,Cases!D2="AV",Cases!C2="B"),Accounts!F$4,""))</f>
        <v>Bank kívüli Kedvezm.</v>
      </c>
      <c r="R2" t="str">
        <f>CONCATENATE(IF(AND(Cases!D2&lt;&gt;"AV",Cases!C2="K"),Accounts!C$1,""),IF(AND(Cases!D2&lt;&gt;"AV",Cases!C2="E"),Accounts!C$3,""),IF(AND(Cases!D2&lt;&gt;"AV",Cases!C2="Z"),Accounts!C$2,""),IF(AND(Cases!D2&lt;&gt;"AV",Cases!C2="B"),Accounts!C$4,""),IF(AND(Cases!B2="E",Cases!D2="AV",Cases!C2="K"),Accounts!E$1,""),IF(AND(Cases!B2="E",Cases!D2="AV",Cases!C2="E"),Accounts!E$3,""),IF(AND(Cases!B2="E",Cases!D2="AV",Cases!C2="Z"),Accounts!E$2,""),IF(AND(Cases!B2="E",Cases!D2="AV",Cases!C2="B"),Accounts!E$4,""),IF(AND(Cases!B2=1,Cases!D2="AV",Cases!C2="K"),Accounts!G$1,""),IF(AND(Cases!B2=1,Cases!D2="AV",Cases!C2="E"),Accounts!G$3,""),IF(AND(Cases!B2=1,Cases!D2="AV",Cases!C2="Z"),Accounts!G$2,""),IF(AND(Cases!B2=1,Cases!D2="AV",Cases!C2="B"),Accounts!G$4,""))</f>
        <v>HU71117490082015982100000000</v>
      </c>
      <c r="S2" t="str">
        <f>Cases!I2</f>
        <v>Közlemény-EbankLak-BKívül-EsetiÁt.-H06</v>
      </c>
    </row>
    <row r="3" spans="1:19" x14ac:dyDescent="0.3">
      <c r="A3" t="str">
        <f>CONCATENATE(IF(B3="EB",CONCATENATE("EBNG",TEXT(Refszámok!$B$1+ROW()-2,"000000000000")),""),IF(B3="EL",CONCATENATE("E",TEXT(Refszámok!$B$2+ROW()-2,"0000000000"),"00001"),""),IF(B3="OA",CONCATENATE("OA",TEXT(Refszámok!$B$3+ROW()-2,"00000000000000")),""))</f>
        <v>E000000130100001</v>
      </c>
      <c r="B3" t="str">
        <f>IF(Cases!B3=1,"EL","EB")</f>
        <v>EL</v>
      </c>
      <c r="C3" t="str">
        <f t="shared" ref="C3:C66" si="0">A3</f>
        <v>E000000130100001</v>
      </c>
      <c r="D3" t="str">
        <f>IF(Cases!G3="Y","2018-11-10","")</f>
        <v/>
      </c>
      <c r="E3" s="6" t="str">
        <f>CONCATENATE(IF(Cases!B3="E",Accounts!B$7,""),IF(Cases!B3=1,Accounts!B$8,""))</f>
        <v>Electra számlatípus-művelettípus ts</v>
      </c>
      <c r="F3" s="6" t="str">
        <f>CONCATENATE(IF(Cases!B3="E",Accounts!C$7,""),IF(Cases!B3=1,Accounts!C$8,""))</f>
        <v>00021018F0100</v>
      </c>
      <c r="G3" t="s">
        <v>17</v>
      </c>
      <c r="H3" s="6" t="str">
        <f t="shared" ref="H3:H66" si="1">E3</f>
        <v>Electra számlatípus-művelettípus ts</v>
      </c>
      <c r="I3" t="s">
        <v>18</v>
      </c>
      <c r="J3" t="str">
        <f t="shared" ref="J3:J66" si="2">A3</f>
        <v>E000000130100001</v>
      </c>
      <c r="K3" t="str">
        <f t="shared" ref="K3:K66" si="3">A3</f>
        <v>E000000130100001</v>
      </c>
      <c r="L3" s="2" t="s">
        <v>22</v>
      </c>
      <c r="M3" t="str">
        <f>CONCATENATE(IF(Cases!A3="V","VI",""),IF(AND(Cases!D3="EA",Cases!A3&lt;&gt;"V"),"HA",""),IF(AND(Cases!D3="AV",Cases!A3&lt;&gt;"V"),"HV",""))</f>
        <v>HA</v>
      </c>
      <c r="N3" t="s">
        <v>23</v>
      </c>
      <c r="O3" t="s">
        <v>24</v>
      </c>
      <c r="P3" t="str">
        <f>IF(Cases!E3="Y","INTC","")</f>
        <v/>
      </c>
      <c r="Q3" t="str">
        <f>CONCATENATE(IF(AND(Cases!D3&lt;&gt;"AV",Cases!C3="K"),Accounts!B$1,""),IF(AND(Cases!D3&lt;&gt;"AV",Cases!C3="E"),Accounts!B$3,""),IF(AND(Cases!D3&lt;&gt;"AV",Cases!C3="Z"),Accounts!B$2,""),IF(AND(Cases!D3&lt;&gt;"AV",Cases!C3="B"),Accounts!B$4,""),IF(AND(Cases!B3="E",Cases!D3="AV",Cases!C3="K"),Accounts!D$1,""),IF(AND(Cases!B3="E",Cases!D3="AV",Cases!C3="E"),Accounts!D$3,""),IF(AND(Cases!B3="E",Cases!D3="AV",Cases!C3="Z"),Accounts!D$2,""),IF(AND(Cases!B3="E",Cases!D3="AV",Cases!C3="B"),Accounts!D$4,""),IF(AND(Cases!B3=1,Cases!D3="AV",Cases!C3="K"),Accounts!F$1,""),IF(AND(Cases!B3=1,Cases!D3="AV",Cases!C3="E"),Accounts!F$3,""),IF(AND(Cases!B3=1,Cases!D3="AV",Cases!C3="Z"),Accounts!F$2,""),IF(AND(Cases!B3=1,Cases!D3="AV",Cases!C3="B"),Accounts!F$4,""))</f>
        <v>Bank kívüli Kedvezm.</v>
      </c>
      <c r="R3" t="str">
        <f>CONCATENATE(IF(AND(Cases!D3&lt;&gt;"AV",Cases!C3="K"),Accounts!C$1,""),IF(AND(Cases!D3&lt;&gt;"AV",Cases!C3="E"),Accounts!C$3,""),IF(AND(Cases!D3&lt;&gt;"AV",Cases!C3="Z"),Accounts!C$2,""),IF(AND(Cases!D3&lt;&gt;"AV",Cases!C3="B"),Accounts!C$4,""),IF(AND(Cases!B3="E",Cases!D3="AV",Cases!C3="K"),Accounts!E$1,""),IF(AND(Cases!B3="E",Cases!D3="AV",Cases!C3="E"),Accounts!E$3,""),IF(AND(Cases!B3="E",Cases!D3="AV",Cases!C3="Z"),Accounts!E$2,""),IF(AND(Cases!B3="E",Cases!D3="AV",Cases!C3="B"),Accounts!E$4,""),IF(AND(Cases!B3=1,Cases!D3="AV",Cases!C3="K"),Accounts!G$1,""),IF(AND(Cases!B3=1,Cases!D3="AV",Cases!C3="E"),Accounts!G$3,""),IF(AND(Cases!B3=1,Cases!D3="AV",Cases!C3="Z"),Accounts!G$2,""),IF(AND(Cases!B3=1,Cases!D3="AV",Cases!C3="B"),Accounts!G$4,""))</f>
        <v>HU71117490082015982100000000</v>
      </c>
      <c r="S3" t="str">
        <f>Cases!I3</f>
        <v>Közlemény-Elektra/EbankKKV-BKívül-EsetiÁt.-H08</v>
      </c>
    </row>
    <row r="4" spans="1:19" x14ac:dyDescent="0.3">
      <c r="A4" t="str">
        <f>CONCATENATE(IF(B4="EB",CONCATENATE("EBNG",TEXT(Refszámok!$B$1+ROW()-2,"000000000000")),""),IF(B4="EL",CONCATENATE("E",TEXT(Refszámok!$B$2+ROW()-2,"0000000000"),"00001"),""),IF(B4="OA",CONCATENATE("OA",TEXT(Refszámok!$B$3+ROW()-2,"00000000000000")),""))</f>
        <v>E000000130200001</v>
      </c>
      <c r="B4" t="str">
        <f>IF(Cases!B4=1,"EL","EB")</f>
        <v>EL</v>
      </c>
      <c r="C4" t="str">
        <f t="shared" si="0"/>
        <v>E000000130200001</v>
      </c>
      <c r="D4" t="str">
        <f>IF(Cases!G4="Y","2018-11-10","")</f>
        <v/>
      </c>
      <c r="E4" s="6" t="str">
        <f>CONCATENATE(IF(Cases!B4="E",Accounts!B$7,""),IF(Cases!B4=1,Accounts!B$8,""))</f>
        <v>Electra számlatípus-művelettípus ts</v>
      </c>
      <c r="F4" s="6" t="str">
        <f>CONCATENATE(IF(Cases!B4="E",Accounts!C$7,""),IF(Cases!B4=1,Accounts!C$8,""))</f>
        <v>00021018F0100</v>
      </c>
      <c r="G4" t="s">
        <v>17</v>
      </c>
      <c r="H4" s="6" t="str">
        <f t="shared" si="1"/>
        <v>Electra számlatípus-művelettípus ts</v>
      </c>
      <c r="I4" t="s">
        <v>18</v>
      </c>
      <c r="J4" t="str">
        <f t="shared" si="2"/>
        <v>E000000130200001</v>
      </c>
      <c r="K4" t="str">
        <f t="shared" si="3"/>
        <v>E000000130200001</v>
      </c>
      <c r="L4" s="2" t="s">
        <v>22</v>
      </c>
      <c r="M4" t="str">
        <f>CONCATENATE(IF(Cases!A4="V","VI",""),IF(AND(Cases!D4="EA",Cases!A4&lt;&gt;"V"),"HA",""),IF(AND(Cases!D4="AV",Cases!A4&lt;&gt;"V"),"HV",""))</f>
        <v>HA</v>
      </c>
      <c r="N4" t="s">
        <v>23</v>
      </c>
      <c r="O4" t="s">
        <v>24</v>
      </c>
      <c r="P4" t="str">
        <f>IF(Cases!E4="Y","INTC","")</f>
        <v>INTC</v>
      </c>
      <c r="Q4" t="str">
        <f>CONCATENATE(IF(AND(Cases!D4&lt;&gt;"AV",Cases!C4="K"),Accounts!B$1,""),IF(AND(Cases!D4&lt;&gt;"AV",Cases!C4="E"),Accounts!B$3,""),IF(AND(Cases!D4&lt;&gt;"AV",Cases!C4="Z"),Accounts!B$2,""),IF(AND(Cases!D4&lt;&gt;"AV",Cases!C4="B"),Accounts!B$4,""),IF(AND(Cases!B4="E",Cases!D4="AV",Cases!C4="K"),Accounts!D$1,""),IF(AND(Cases!B4="E",Cases!D4="AV",Cases!C4="E"),Accounts!D$3,""),IF(AND(Cases!B4="E",Cases!D4="AV",Cases!C4="Z"),Accounts!D$2,""),IF(AND(Cases!B4="E",Cases!D4="AV",Cases!C4="B"),Accounts!D$4,""),IF(AND(Cases!B4=1,Cases!D4="AV",Cases!C4="K"),Accounts!F$1,""),IF(AND(Cases!B4=1,Cases!D4="AV",Cases!C4="E"),Accounts!F$3,""),IF(AND(Cases!B4=1,Cases!D4="AV",Cases!C4="Z"),Accounts!F$2,""),IF(AND(Cases!B4=1,Cases!D4="AV",Cases!C4="B"),Accounts!F$4,""))</f>
        <v>Bank kívüli Kedvezm.</v>
      </c>
      <c r="R4" t="str">
        <f>CONCATENATE(IF(AND(Cases!D4&lt;&gt;"AV",Cases!C4="K"),Accounts!C$1,""),IF(AND(Cases!D4&lt;&gt;"AV",Cases!C4="E"),Accounts!C$3,""),IF(AND(Cases!D4&lt;&gt;"AV",Cases!C4="Z"),Accounts!C$2,""),IF(AND(Cases!D4&lt;&gt;"AV",Cases!C4="B"),Accounts!C$4,""),IF(AND(Cases!B4="E",Cases!D4="AV",Cases!C4="K"),Accounts!E$1,""),IF(AND(Cases!B4="E",Cases!D4="AV",Cases!C4="E"),Accounts!E$3,""),IF(AND(Cases!B4="E",Cases!D4="AV",Cases!C4="Z"),Accounts!E$2,""),IF(AND(Cases!B4="E",Cases!D4="AV",Cases!C4="B"),Accounts!E$4,""),IF(AND(Cases!B4=1,Cases!D4="AV",Cases!C4="K"),Accounts!G$1,""),IF(AND(Cases!B4=1,Cases!D4="AV",Cases!C4="E"),Accounts!G$3,""),IF(AND(Cases!B4=1,Cases!D4="AV",Cases!C4="Z"),Accounts!G$2,""),IF(AND(Cases!B4=1,Cases!D4="AV",Cases!C4="B"),Accounts!G$4,""))</f>
        <v>HU71117490082015982100000000</v>
      </c>
      <c r="S4" t="str">
        <f>Cases!I4</f>
        <v>Közlemény-Elektra/EbankKKV-BKívül-EsetiÁt.-InterComp.-H10</v>
      </c>
    </row>
    <row r="5" spans="1:19" x14ac:dyDescent="0.3">
      <c r="A5" t="str">
        <f>CONCATENATE(IF(B5="EB",CONCATENATE("EBNG",TEXT(Refszámok!$B$1+ROW()-2,"000000000000")),""),IF(B5="EL",CONCATENATE("E",TEXT(Refszámok!$B$2+ROW()-2,"0000000000"),"00001"),""),IF(B5="OA",CONCATENATE("OA",TEXT(Refszámok!$B$3+ROW()-2,"00000000000000")),""))</f>
        <v>E000000130300001</v>
      </c>
      <c r="B5" t="str">
        <f>IF(Cases!B5=1,"EL","EB")</f>
        <v>EL</v>
      </c>
      <c r="C5" t="str">
        <f t="shared" si="0"/>
        <v>E000000130300001</v>
      </c>
      <c r="D5" t="str">
        <f>IF(Cases!G5="Y","2018-11-10","")</f>
        <v/>
      </c>
      <c r="E5" s="6" t="str">
        <f>CONCATENATE(IF(Cases!B5="E",Accounts!B$7,""),IF(Cases!B5=1,Accounts!B$8,""))</f>
        <v>Electra számlatípus-művelettípus ts</v>
      </c>
      <c r="F5" s="6" t="str">
        <f>CONCATENATE(IF(Cases!B5="E",Accounts!C$7,""),IF(Cases!B5=1,Accounts!C$8,""))</f>
        <v>00021018F0100</v>
      </c>
      <c r="G5" t="s">
        <v>17</v>
      </c>
      <c r="H5" s="6" t="str">
        <f t="shared" si="1"/>
        <v>Electra számlatípus-művelettípus ts</v>
      </c>
      <c r="I5" t="s">
        <v>18</v>
      </c>
      <c r="J5" t="str">
        <f t="shared" si="2"/>
        <v>E000000130300001</v>
      </c>
      <c r="K5" t="str">
        <f t="shared" si="3"/>
        <v>E000000130300001</v>
      </c>
      <c r="L5" s="2" t="s">
        <v>22</v>
      </c>
      <c r="M5" t="str">
        <f>CONCATENATE(IF(Cases!A5="V","VI",""),IF(AND(Cases!D5="EA",Cases!A5&lt;&gt;"V"),"HA",""),IF(AND(Cases!D5="AV",Cases!A5&lt;&gt;"V"),"HV",""))</f>
        <v>VI</v>
      </c>
      <c r="N5" t="s">
        <v>23</v>
      </c>
      <c r="O5" t="s">
        <v>24</v>
      </c>
      <c r="P5" t="str">
        <f>IF(Cases!E5="Y","INTC","")</f>
        <v/>
      </c>
      <c r="Q5" t="str">
        <f>CONCATENATE(IF(AND(Cases!D5&lt;&gt;"AV",Cases!C5="K"),Accounts!B$1,""),IF(AND(Cases!D5&lt;&gt;"AV",Cases!C5="E"),Accounts!B$3,""),IF(AND(Cases!D5&lt;&gt;"AV",Cases!C5="Z"),Accounts!B$2,""),IF(AND(Cases!D5&lt;&gt;"AV",Cases!C5="B"),Accounts!B$4,""),IF(AND(Cases!B5="E",Cases!D5="AV",Cases!C5="K"),Accounts!D$1,""),IF(AND(Cases!B5="E",Cases!D5="AV",Cases!C5="E"),Accounts!D$3,""),IF(AND(Cases!B5="E",Cases!D5="AV",Cases!C5="Z"),Accounts!D$2,""),IF(AND(Cases!B5="E",Cases!D5="AV",Cases!C5="B"),Accounts!D$4,""),IF(AND(Cases!B5=1,Cases!D5="AV",Cases!C5="K"),Accounts!F$1,""),IF(AND(Cases!B5=1,Cases!D5="AV",Cases!C5="E"),Accounts!F$3,""),IF(AND(Cases!B5=1,Cases!D5="AV",Cases!C5="Z"),Accounts!F$2,""),IF(AND(Cases!B5=1,Cases!D5="AV",Cases!C5="B"),Accounts!F$4,""))</f>
        <v>Bank kívüli Kedvezm.</v>
      </c>
      <c r="R5" t="str">
        <f>CONCATENATE(IF(AND(Cases!D5&lt;&gt;"AV",Cases!C5="K"),Accounts!C$1,""),IF(AND(Cases!D5&lt;&gt;"AV",Cases!C5="E"),Accounts!C$3,""),IF(AND(Cases!D5&lt;&gt;"AV",Cases!C5="Z"),Accounts!C$2,""),IF(AND(Cases!D5&lt;&gt;"AV",Cases!C5="B"),Accounts!C$4,""),IF(AND(Cases!B5="E",Cases!D5="AV",Cases!C5="K"),Accounts!E$1,""),IF(AND(Cases!B5="E",Cases!D5="AV",Cases!C5="E"),Accounts!E$3,""),IF(AND(Cases!B5="E",Cases!D5="AV",Cases!C5="Z"),Accounts!E$2,""),IF(AND(Cases!B5="E",Cases!D5="AV",Cases!C5="B"),Accounts!E$4,""),IF(AND(Cases!B5=1,Cases!D5="AV",Cases!C5="K"),Accounts!G$1,""),IF(AND(Cases!B5=1,Cases!D5="AV",Cases!C5="E"),Accounts!G$3,""),IF(AND(Cases!B5=1,Cases!D5="AV",Cases!C5="Z"),Accounts!G$2,""),IF(AND(Cases!B5=1,Cases!D5="AV",Cases!C5="B"),Accounts!G$4,""))</f>
        <v>HU71117490082015982100000000</v>
      </c>
      <c r="S5" t="str">
        <f>Cases!I5</f>
        <v>Közlemény-Elektra/EbankKKV-BKívül-EsetiÁt.-453</v>
      </c>
    </row>
    <row r="6" spans="1:19" x14ac:dyDescent="0.3">
      <c r="A6" t="str">
        <f>CONCATENATE(IF(B6="EB",CONCATENATE("EBNG",TEXT(Refszámok!$B$1+ROW()-2,"000000000000")),""),IF(B6="EL",CONCATENATE("E",TEXT(Refszámok!$B$2+ROW()-2,"0000000000"),"00001"),""),IF(B6="OA",CONCATENATE("OA",TEXT(Refszámok!$B$3+ROW()-2,"00000000000000")),""))</f>
        <v>E000000130400001</v>
      </c>
      <c r="B6" t="str">
        <f>IF(Cases!B6=1,"EL","EB")</f>
        <v>EL</v>
      </c>
      <c r="C6" t="str">
        <f t="shared" si="0"/>
        <v>E000000130400001</v>
      </c>
      <c r="D6" t="str">
        <f>IF(Cases!G6="Y","2018-11-10","")</f>
        <v/>
      </c>
      <c r="E6" s="6" t="str">
        <f>CONCATENATE(IF(Cases!B6="E",Accounts!B$7,""),IF(Cases!B6=1,Accounts!B$8,""))</f>
        <v>Electra számlatípus-művelettípus ts</v>
      </c>
      <c r="F6" s="6" t="str">
        <f>CONCATENATE(IF(Cases!B6="E",Accounts!C$7,""),IF(Cases!B6=1,Accounts!C$8,""))</f>
        <v>00021018F0100</v>
      </c>
      <c r="G6" t="s">
        <v>17</v>
      </c>
      <c r="H6" s="6" t="str">
        <f t="shared" si="1"/>
        <v>Electra számlatípus-művelettípus ts</v>
      </c>
      <c r="I6" t="s">
        <v>18</v>
      </c>
      <c r="J6" t="str">
        <f t="shared" si="2"/>
        <v>E000000130400001</v>
      </c>
      <c r="K6" t="str">
        <f t="shared" si="3"/>
        <v>E000000130400001</v>
      </c>
      <c r="L6" s="2" t="s">
        <v>22</v>
      </c>
      <c r="M6" t="str">
        <f>CONCATENATE(IF(Cases!A6="V","VI",""),IF(AND(Cases!D6="EA",Cases!A6&lt;&gt;"V"),"HA",""),IF(AND(Cases!D6="AV",Cases!A6&lt;&gt;"V"),"HV",""))</f>
        <v>VI</v>
      </c>
      <c r="N6" t="s">
        <v>23</v>
      </c>
      <c r="O6" t="s">
        <v>24</v>
      </c>
      <c r="P6" t="str">
        <f>IF(Cases!E6="Y","INTC","")</f>
        <v>INTC</v>
      </c>
      <c r="Q6" t="str">
        <f>CONCATENATE(IF(AND(Cases!D6&lt;&gt;"AV",Cases!C6="K"),Accounts!B$1,""),IF(AND(Cases!D6&lt;&gt;"AV",Cases!C6="E"),Accounts!B$3,""),IF(AND(Cases!D6&lt;&gt;"AV",Cases!C6="Z"),Accounts!B$2,""),IF(AND(Cases!D6&lt;&gt;"AV",Cases!C6="B"),Accounts!B$4,""),IF(AND(Cases!B6="E",Cases!D6="AV",Cases!C6="K"),Accounts!D$1,""),IF(AND(Cases!B6="E",Cases!D6="AV",Cases!C6="E"),Accounts!D$3,""),IF(AND(Cases!B6="E",Cases!D6="AV",Cases!C6="Z"),Accounts!D$2,""),IF(AND(Cases!B6="E",Cases!D6="AV",Cases!C6="B"),Accounts!D$4,""),IF(AND(Cases!B6=1,Cases!D6="AV",Cases!C6="K"),Accounts!F$1,""),IF(AND(Cases!B6=1,Cases!D6="AV",Cases!C6="E"),Accounts!F$3,""),IF(AND(Cases!B6=1,Cases!D6="AV",Cases!C6="Z"),Accounts!F$2,""),IF(AND(Cases!B6=1,Cases!D6="AV",Cases!C6="B"),Accounts!F$4,""))</f>
        <v>Bank kívüli Kedvezm.</v>
      </c>
      <c r="R6" t="str">
        <f>CONCATENATE(IF(AND(Cases!D6&lt;&gt;"AV",Cases!C6="K"),Accounts!C$1,""),IF(AND(Cases!D6&lt;&gt;"AV",Cases!C6="E"),Accounts!C$3,""),IF(AND(Cases!D6&lt;&gt;"AV",Cases!C6="Z"),Accounts!C$2,""),IF(AND(Cases!D6&lt;&gt;"AV",Cases!C6="B"),Accounts!C$4,""),IF(AND(Cases!B6="E",Cases!D6="AV",Cases!C6="K"),Accounts!E$1,""),IF(AND(Cases!B6="E",Cases!D6="AV",Cases!C6="E"),Accounts!E$3,""),IF(AND(Cases!B6="E",Cases!D6="AV",Cases!C6="Z"),Accounts!E$2,""),IF(AND(Cases!B6="E",Cases!D6="AV",Cases!C6="B"),Accounts!E$4,""),IF(AND(Cases!B6=1,Cases!D6="AV",Cases!C6="K"),Accounts!G$1,""),IF(AND(Cases!B6=1,Cases!D6="AV",Cases!C6="E"),Accounts!G$3,""),IF(AND(Cases!B6=1,Cases!D6="AV",Cases!C6="Z"),Accounts!G$2,""),IF(AND(Cases!B6=1,Cases!D6="AV",Cases!C6="B"),Accounts!G$4,""))</f>
        <v>HU71117490082015982100000000</v>
      </c>
      <c r="S6" t="str">
        <f>Cases!I6</f>
        <v>Közlemény-Elektra/EbankKKV-BKívül-EsetiÁt.-InterComp.-432</v>
      </c>
    </row>
    <row r="7" spans="1:19" x14ac:dyDescent="0.3">
      <c r="A7" t="str">
        <f>CONCATENATE(IF(B7="EB",CONCATENATE("EBNG",TEXT(Refszámok!$B$1+ROW()-2,"000000000000")),""),IF(B7="EL",CONCATENATE("E",TEXT(Refszámok!$B$2+ROW()-2,"0000000000"),"00001"),""),IF(B7="OA",CONCATENATE("OA",TEXT(Refszámok!$B$3+ROW()-2,"00000000000000")),""))</f>
        <v>E000000130500001</v>
      </c>
      <c r="B7" t="str">
        <f>IF(Cases!B7=1,"EL","EB")</f>
        <v>EL</v>
      </c>
      <c r="C7" t="str">
        <f t="shared" si="0"/>
        <v>E000000130500001</v>
      </c>
      <c r="D7" t="str">
        <f>IF(Cases!G7="Y","2018-11-10","")</f>
        <v/>
      </c>
      <c r="E7" s="6" t="str">
        <f>CONCATENATE(IF(Cases!B7="E",Accounts!B$7,""),IF(Cases!B7=1,Accounts!B$8,""))</f>
        <v>Electra számlatípus-művelettípus ts</v>
      </c>
      <c r="F7" s="6" t="str">
        <f>CONCATENATE(IF(Cases!B7="E",Accounts!C$7,""),IF(Cases!B7=1,Accounts!C$8,""))</f>
        <v>00021018F0100</v>
      </c>
      <c r="G7" t="s">
        <v>17</v>
      </c>
      <c r="H7" s="6" t="str">
        <f t="shared" si="1"/>
        <v>Electra számlatípus-művelettípus ts</v>
      </c>
      <c r="I7" t="s">
        <v>18</v>
      </c>
      <c r="J7" t="str">
        <f t="shared" si="2"/>
        <v>E000000130500001</v>
      </c>
      <c r="K7" t="str">
        <f t="shared" si="3"/>
        <v>E000000130500001</v>
      </c>
      <c r="L7" s="2" t="s">
        <v>22</v>
      </c>
      <c r="M7" t="str">
        <f>CONCATENATE(IF(Cases!A7="V","VI",""),IF(AND(Cases!D7="EA",Cases!A7&lt;&gt;"V"),"HA",""),IF(AND(Cases!D7="AV",Cases!A7&lt;&gt;"V"),"HV",""))</f>
        <v>VI</v>
      </c>
      <c r="N7" t="s">
        <v>23</v>
      </c>
      <c r="O7" t="s">
        <v>24</v>
      </c>
      <c r="P7" t="str">
        <f>IF(Cases!E7="Y","INTC","")</f>
        <v/>
      </c>
      <c r="Q7" t="str">
        <f>CONCATENATE(IF(AND(Cases!D7&lt;&gt;"AV",Cases!C7="K"),Accounts!B$1,""),IF(AND(Cases!D7&lt;&gt;"AV",Cases!C7="E"),Accounts!B$3,""),IF(AND(Cases!D7&lt;&gt;"AV",Cases!C7="Z"),Accounts!B$2,""),IF(AND(Cases!D7&lt;&gt;"AV",Cases!C7="B"),Accounts!B$4,""),IF(AND(Cases!B7="E",Cases!D7="AV",Cases!C7="K"),Accounts!D$1,""),IF(AND(Cases!B7="E",Cases!D7="AV",Cases!C7="E"),Accounts!D$3,""),IF(AND(Cases!B7="E",Cases!D7="AV",Cases!C7="Z"),Accounts!D$2,""),IF(AND(Cases!B7="E",Cases!D7="AV",Cases!C7="B"),Accounts!D$4,""),IF(AND(Cases!B7=1,Cases!D7="AV",Cases!C7="K"),Accounts!F$1,""),IF(AND(Cases!B7=1,Cases!D7="AV",Cases!C7="E"),Accounts!F$3,""),IF(AND(Cases!B7=1,Cases!D7="AV",Cases!C7="Z"),Accounts!F$2,""),IF(AND(Cases!B7=1,Cases!D7="AV",Cases!C7="B"),Accounts!F$4,""))</f>
        <v>Bank kívüli Kedvezm.</v>
      </c>
      <c r="R7" t="str">
        <f>CONCATENATE(IF(AND(Cases!D7&lt;&gt;"AV",Cases!C7="K"),Accounts!C$1,""),IF(AND(Cases!D7&lt;&gt;"AV",Cases!C7="E"),Accounts!C$3,""),IF(AND(Cases!D7&lt;&gt;"AV",Cases!C7="Z"),Accounts!C$2,""),IF(AND(Cases!D7&lt;&gt;"AV",Cases!C7="B"),Accounts!C$4,""),IF(AND(Cases!B7="E",Cases!D7="AV",Cases!C7="K"),Accounts!E$1,""),IF(AND(Cases!B7="E",Cases!D7="AV",Cases!C7="E"),Accounts!E$3,""),IF(AND(Cases!B7="E",Cases!D7="AV",Cases!C7="Z"),Accounts!E$2,""),IF(AND(Cases!B7="E",Cases!D7="AV",Cases!C7="B"),Accounts!E$4,""),IF(AND(Cases!B7=1,Cases!D7="AV",Cases!C7="K"),Accounts!G$1,""),IF(AND(Cases!B7=1,Cases!D7="AV",Cases!C7="E"),Accounts!G$3,""),IF(AND(Cases!B7=1,Cases!D7="AV",Cases!C7="Z"),Accounts!G$2,""),IF(AND(Cases!B7=1,Cases!D7="AV",Cases!C7="B"),Accounts!G$4,""))</f>
        <v>HU71117490082015982100000000</v>
      </c>
      <c r="S7" t="str">
        <f>Cases!I7</f>
        <v>Közlemény-Elektra/EbankKKV-BKívül-ViberÁt.-454</v>
      </c>
    </row>
    <row r="8" spans="1:19" x14ac:dyDescent="0.3">
      <c r="A8" t="str">
        <f>CONCATENATE(IF(B8="EB",CONCATENATE("EBNG",TEXT(Refszámok!$B$1+ROW()-2,"000000000000")),""),IF(B8="EL",CONCATENATE("E",TEXT(Refszámok!$B$2+ROW()-2,"0000000000"),"00001"),""),IF(B8="OA",CONCATENATE("OA",TEXT(Refszámok!$B$3+ROW()-2,"00000000000000")),""))</f>
        <v>E000000130600001</v>
      </c>
      <c r="B8" t="str">
        <f>IF(Cases!B8=1,"EL","EB")</f>
        <v>EL</v>
      </c>
      <c r="C8" t="str">
        <f t="shared" si="0"/>
        <v>E000000130600001</v>
      </c>
      <c r="D8" t="str">
        <f>IF(Cases!G8="Y","2018-11-10","")</f>
        <v/>
      </c>
      <c r="E8" s="6" t="str">
        <f>CONCATENATE(IF(Cases!B8="E",Accounts!B$7,""),IF(Cases!B8=1,Accounts!B$8,""))</f>
        <v>Electra számlatípus-művelettípus ts</v>
      </c>
      <c r="F8" s="6" t="str">
        <f>CONCATENATE(IF(Cases!B8="E",Accounts!C$7,""),IF(Cases!B8=1,Accounts!C$8,""))</f>
        <v>00021018F0100</v>
      </c>
      <c r="G8" t="s">
        <v>17</v>
      </c>
      <c r="H8" s="6" t="str">
        <f t="shared" si="1"/>
        <v>Electra számlatípus-művelettípus ts</v>
      </c>
      <c r="I8" t="s">
        <v>18</v>
      </c>
      <c r="J8" t="str">
        <f t="shared" si="2"/>
        <v>E000000130600001</v>
      </c>
      <c r="K8" t="str">
        <f t="shared" si="3"/>
        <v>E000000130600001</v>
      </c>
      <c r="L8" s="2" t="s">
        <v>22</v>
      </c>
      <c r="M8" t="str">
        <f>CONCATENATE(IF(Cases!A8="V","VI",""),IF(AND(Cases!D8="EA",Cases!A8&lt;&gt;"V"),"HA",""),IF(AND(Cases!D8="AV",Cases!A8&lt;&gt;"V"),"HV",""))</f>
        <v>VI</v>
      </c>
      <c r="N8" t="s">
        <v>23</v>
      </c>
      <c r="O8" t="s">
        <v>24</v>
      </c>
      <c r="P8" t="str">
        <f>IF(Cases!E8="Y","INTC","")</f>
        <v>INTC</v>
      </c>
      <c r="Q8" t="str">
        <f>CONCATENATE(IF(AND(Cases!D8&lt;&gt;"AV",Cases!C8="K"),Accounts!B$1,""),IF(AND(Cases!D8&lt;&gt;"AV",Cases!C8="E"),Accounts!B$3,""),IF(AND(Cases!D8&lt;&gt;"AV",Cases!C8="Z"),Accounts!B$2,""),IF(AND(Cases!D8&lt;&gt;"AV",Cases!C8="B"),Accounts!B$4,""),IF(AND(Cases!B8="E",Cases!D8="AV",Cases!C8="K"),Accounts!D$1,""),IF(AND(Cases!B8="E",Cases!D8="AV",Cases!C8="E"),Accounts!D$3,""),IF(AND(Cases!B8="E",Cases!D8="AV",Cases!C8="Z"),Accounts!D$2,""),IF(AND(Cases!B8="E",Cases!D8="AV",Cases!C8="B"),Accounts!D$4,""),IF(AND(Cases!B8=1,Cases!D8="AV",Cases!C8="K"),Accounts!F$1,""),IF(AND(Cases!B8=1,Cases!D8="AV",Cases!C8="E"),Accounts!F$3,""),IF(AND(Cases!B8=1,Cases!D8="AV",Cases!C8="Z"),Accounts!F$2,""),IF(AND(Cases!B8=1,Cases!D8="AV",Cases!C8="B"),Accounts!F$4,""))</f>
        <v>Bank kívüli Kedvezm.</v>
      </c>
      <c r="R8" t="str">
        <f>CONCATENATE(IF(AND(Cases!D8&lt;&gt;"AV",Cases!C8="K"),Accounts!C$1,""),IF(AND(Cases!D8&lt;&gt;"AV",Cases!C8="E"),Accounts!C$3,""),IF(AND(Cases!D8&lt;&gt;"AV",Cases!C8="Z"),Accounts!C$2,""),IF(AND(Cases!D8&lt;&gt;"AV",Cases!C8="B"),Accounts!C$4,""),IF(AND(Cases!B8="E",Cases!D8="AV",Cases!C8="K"),Accounts!E$1,""),IF(AND(Cases!B8="E",Cases!D8="AV",Cases!C8="E"),Accounts!E$3,""),IF(AND(Cases!B8="E",Cases!D8="AV",Cases!C8="Z"),Accounts!E$2,""),IF(AND(Cases!B8="E",Cases!D8="AV",Cases!C8="B"),Accounts!E$4,""),IF(AND(Cases!B8=1,Cases!D8="AV",Cases!C8="K"),Accounts!G$1,""),IF(AND(Cases!B8=1,Cases!D8="AV",Cases!C8="E"),Accounts!G$3,""),IF(AND(Cases!B8=1,Cases!D8="AV",Cases!C8="Z"),Accounts!G$2,""),IF(AND(Cases!B8=1,Cases!D8="AV",Cases!C8="B"),Accounts!G$4,""))</f>
        <v>HU71117490082015982100000000</v>
      </c>
      <c r="S8" t="str">
        <f>Cases!I8</f>
        <v>Közlemény-Elektra/EbankKKV-BKívül-ViberÁt.-InterComp.-433</v>
      </c>
    </row>
    <row r="9" spans="1:19" x14ac:dyDescent="0.3">
      <c r="A9" t="str">
        <f>CONCATENATE(IF(B9="EB",CONCATENATE("EBNG",TEXT(Refszámok!$B$1+ROW()-2,"000000000000")),""),IF(B9="EL",CONCATENATE("E",TEXT(Refszámok!$B$2+ROW()-2,"0000000000"),"00001"),""),IF(B9="OA",CONCATENATE("OA",TEXT(Refszámok!$B$3+ROW()-2,"00000000000000")),""))</f>
        <v>EBNG000000800407</v>
      </c>
      <c r="B9" t="str">
        <f>IF(Cases!B9=1,"EL","EB")</f>
        <v>EB</v>
      </c>
      <c r="C9" t="str">
        <f t="shared" si="0"/>
        <v>EBNG000000800407</v>
      </c>
      <c r="D9" t="str">
        <f>IF(Cases!G9="Y","2018-11-10","")</f>
        <v/>
      </c>
      <c r="E9" s="6" t="str">
        <f>CONCATENATE(IF(Cases!B9="E",Accounts!B$7,""),IF(Cases!B9=1,Accounts!B$8,""))</f>
        <v>KALOCZKAY JNÉ</v>
      </c>
      <c r="F9" s="6" t="str">
        <f>CONCATENATE(IF(Cases!B9="E",Accounts!C$7,""),IF(Cases!B9=1,Accounts!C$8,""))</f>
        <v>0002G94287100</v>
      </c>
      <c r="G9" t="s">
        <v>17</v>
      </c>
      <c r="H9" s="6" t="str">
        <f t="shared" si="1"/>
        <v>KALOCZKAY JNÉ</v>
      </c>
      <c r="I9" t="s">
        <v>18</v>
      </c>
      <c r="J9" t="str">
        <f t="shared" si="2"/>
        <v>EBNG000000800407</v>
      </c>
      <c r="K9" t="str">
        <f t="shared" si="3"/>
        <v>EBNG000000800407</v>
      </c>
      <c r="L9" s="2" t="s">
        <v>22</v>
      </c>
      <c r="M9" t="str">
        <f>CONCATENATE(IF(Cases!A9="V","VI",""),IF(AND(Cases!D9="EA",Cases!A9&lt;&gt;"V"),"HA",""),IF(AND(Cases!D9="AV",Cases!A9&lt;&gt;"V"),"HV",""))</f>
        <v>HV</v>
      </c>
      <c r="N9" t="s">
        <v>23</v>
      </c>
      <c r="O9" t="s">
        <v>24</v>
      </c>
      <c r="P9" t="str">
        <f>IF(Cases!E9="Y","INTC","")</f>
        <v/>
      </c>
      <c r="Q9" t="str">
        <f>CONCATENATE(IF(AND(Cases!D9&lt;&gt;"AV",Cases!C9="K"),Accounts!B$1,""),IF(AND(Cases!D9&lt;&gt;"AV",Cases!C9="E"),Accounts!B$3,""),IF(AND(Cases!D9&lt;&gt;"AV",Cases!C9="Z"),Accounts!B$2,""),IF(AND(Cases!D9&lt;&gt;"AV",Cases!C9="B"),Accounts!B$4,""),IF(AND(Cases!B9="E",Cases!D9="AV",Cases!C9="K"),Accounts!D$1,""),IF(AND(Cases!B9="E",Cases!D9="AV",Cases!C9="E"),Accounts!D$3,""),IF(AND(Cases!B9="E",Cases!D9="AV",Cases!C9="Z"),Accounts!D$2,""),IF(AND(Cases!B9="E",Cases!D9="AV",Cases!C9="B"),Accounts!D$4,""),IF(AND(Cases!B9=1,Cases!D9="AV",Cases!C9="K"),Accounts!F$1,""),IF(AND(Cases!B9=1,Cases!D9="AV",Cases!C9="E"),Accounts!F$3,""),IF(AND(Cases!B9=1,Cases!D9="AV",Cases!C9="Z"),Accounts!F$2,""),IF(AND(Cases!B9=1,Cases!D9="AV",Cases!C9="B"),Accounts!F$4,""))</f>
        <v>KALOCZKAY JNÉ</v>
      </c>
      <c r="R9" t="str">
        <f>CONCATENATE(IF(AND(Cases!D9&lt;&gt;"AV",Cases!C9="K"),Accounts!C$1,""),IF(AND(Cases!D9&lt;&gt;"AV",Cases!C9="E"),Accounts!C$3,""),IF(AND(Cases!D9&lt;&gt;"AV",Cases!C9="Z"),Accounts!C$2,""),IF(AND(Cases!D9&lt;&gt;"AV",Cases!C9="B"),Accounts!C$4,""),IF(AND(Cases!B9="E",Cases!D9="AV",Cases!C9="K"),Accounts!E$1,""),IF(AND(Cases!B9="E",Cases!D9="AV",Cases!C9="E"),Accounts!E$3,""),IF(AND(Cases!B9="E",Cases!D9="AV",Cases!C9="Z"),Accounts!E$2,""),IF(AND(Cases!B9="E",Cases!D9="AV",Cases!C9="B"),Accounts!E$4,""),IF(AND(Cases!B9=1,Cases!D9="AV",Cases!C9="K"),Accounts!G$1,""),IF(AND(Cases!B9=1,Cases!D9="AV",Cases!C9="E"),Accounts!G$3,""),IF(AND(Cases!B9=1,Cases!D9="AV",Cases!C9="Z"),Accounts!G$2,""),IF(AND(Cases!B9=1,Cases!D9="AV",Cases!C9="B"),Accounts!G$4,""))</f>
        <v>HU72104000237157525056551015</v>
      </c>
      <c r="S9" t="str">
        <f>Cases!I9</f>
        <v>Közlemény-EbankLak-BBEq-Átvezetés-082</v>
      </c>
    </row>
    <row r="10" spans="1:19" x14ac:dyDescent="0.3">
      <c r="A10" t="str">
        <f>CONCATENATE(IF(B10="EB",CONCATENATE("EBNG",TEXT(Refszámok!$B$1+ROW()-2,"000000000000")),""),IF(B10="EL",CONCATENATE("E",TEXT(Refszámok!$B$2+ROW()-2,"0000000000"),"00001"),""),IF(B10="OA",CONCATENATE("OA",TEXT(Refszámok!$B$3+ROW()-2,"00000000000000")),""))</f>
        <v>EBNG000000800408</v>
      </c>
      <c r="B10" t="str">
        <f>IF(Cases!B10=1,"EL","EB")</f>
        <v>EB</v>
      </c>
      <c r="C10" t="str">
        <f t="shared" si="0"/>
        <v>EBNG000000800408</v>
      </c>
      <c r="D10" t="str">
        <f>IF(Cases!G10="Y","2018-11-10","")</f>
        <v/>
      </c>
      <c r="E10" s="6" t="str">
        <f>CONCATENATE(IF(Cases!B10="E",Accounts!B$7,""),IF(Cases!B10=1,Accounts!B$8,""))</f>
        <v>KALOCZKAY JNÉ</v>
      </c>
      <c r="F10" s="6" t="str">
        <f>CONCATENATE(IF(Cases!B10="E",Accounts!C$7,""),IF(Cases!B10=1,Accounts!C$8,""))</f>
        <v>0002G94287100</v>
      </c>
      <c r="G10" t="s">
        <v>17</v>
      </c>
      <c r="H10" s="6" t="str">
        <f t="shared" si="1"/>
        <v>KALOCZKAY JNÉ</v>
      </c>
      <c r="I10" t="s">
        <v>18</v>
      </c>
      <c r="J10" t="str">
        <f t="shared" si="2"/>
        <v>EBNG000000800408</v>
      </c>
      <c r="K10" t="str">
        <f t="shared" si="3"/>
        <v>EBNG000000800408</v>
      </c>
      <c r="L10" s="2" t="s">
        <v>22</v>
      </c>
      <c r="M10" t="str">
        <f>CONCATENATE(IF(Cases!A10="V","VI",""),IF(AND(Cases!D10="EA",Cases!A10&lt;&gt;"V"),"HA",""),IF(AND(Cases!D10="AV",Cases!A10&lt;&gt;"V"),"HV",""))</f>
        <v>HA</v>
      </c>
      <c r="N10" t="s">
        <v>23</v>
      </c>
      <c r="O10" t="s">
        <v>24</v>
      </c>
      <c r="P10" t="str">
        <f>IF(Cases!E10="Y","INTC","")</f>
        <v/>
      </c>
      <c r="Q10" t="str">
        <f>CONCATENATE(IF(AND(Cases!D10&lt;&gt;"AV",Cases!C10="K"),Accounts!B$1,""),IF(AND(Cases!D10&lt;&gt;"AV",Cases!C10="E"),Accounts!B$3,""),IF(AND(Cases!D10&lt;&gt;"AV",Cases!C10="Z"),Accounts!B$2,""),IF(AND(Cases!D10&lt;&gt;"AV",Cases!C10="B"),Accounts!B$4,""),IF(AND(Cases!B10="E",Cases!D10="AV",Cases!C10="K"),Accounts!D$1,""),IF(AND(Cases!B10="E",Cases!D10="AV",Cases!C10="E"),Accounts!D$3,""),IF(AND(Cases!B10="E",Cases!D10="AV",Cases!C10="Z"),Accounts!D$2,""),IF(AND(Cases!B10="E",Cases!D10="AV",Cases!C10="B"),Accounts!D$4,""),IF(AND(Cases!B10=1,Cases!D10="AV",Cases!C10="K"),Accounts!F$1,""),IF(AND(Cases!B10=1,Cases!D10="AV",Cases!C10="E"),Accounts!F$3,""),IF(AND(Cases!B10=1,Cases!D10="AV",Cases!C10="Z"),Accounts!F$2,""),IF(AND(Cases!B10=1,Cases!D10="AV",Cases!C10="B"),Accounts!F$4,""))</f>
        <v>SZIKSZAI TAMARA</v>
      </c>
      <c r="R10" t="str">
        <f>CONCATENATE(IF(AND(Cases!D10&lt;&gt;"AV",Cases!C10="K"),Accounts!C$1,""),IF(AND(Cases!D10&lt;&gt;"AV",Cases!C10="E"),Accounts!C$3,""),IF(AND(Cases!D10&lt;&gt;"AV",Cases!C10="Z"),Accounts!C$2,""),IF(AND(Cases!D10&lt;&gt;"AV",Cases!C10="B"),Accounts!C$4,""),IF(AND(Cases!B10="E",Cases!D10="AV",Cases!C10="K"),Accounts!E$1,""),IF(AND(Cases!B10="E",Cases!D10="AV",Cases!C10="E"),Accounts!E$3,""),IF(AND(Cases!B10="E",Cases!D10="AV",Cases!C10="Z"),Accounts!E$2,""),IF(AND(Cases!B10="E",Cases!D10="AV",Cases!C10="B"),Accounts!E$4,""),IF(AND(Cases!B10=1,Cases!D10="AV",Cases!C10="K"),Accounts!G$1,""),IF(AND(Cases!B10=1,Cases!D10="AV",Cases!C10="E"),Accounts!G$3,""),IF(AND(Cases!B10=1,Cases!D10="AV",Cases!C10="Z"),Accounts!G$2,""),IF(AND(Cases!B10=1,Cases!D10="AV",Cases!C10="B"),Accounts!G$4,""))</f>
        <v>HU20104000237157565454551000</v>
      </c>
      <c r="S10" t="str">
        <f>Cases!I10</f>
        <v>Közlemény-EbankLak-BBEq-EsetiÁt.-088</v>
      </c>
    </row>
    <row r="11" spans="1:19" x14ac:dyDescent="0.3">
      <c r="A11" t="str">
        <f>CONCATENATE(IF(B11="EB",CONCATENATE("EBNG",TEXT(Refszámok!$B$1+ROW()-2,"000000000000")),""),IF(B11="EL",CONCATENATE("E",TEXT(Refszámok!$B$2+ROW()-2,"0000000000"),"00001"),""),IF(B11="OA",CONCATENATE("OA",TEXT(Refszámok!$B$3+ROW()-2,"00000000000000")),""))</f>
        <v>EBNG000000800409</v>
      </c>
      <c r="B11" t="str">
        <f>IF(Cases!B11=1,"EL","EB")</f>
        <v>EB</v>
      </c>
      <c r="C11" t="str">
        <f t="shared" si="0"/>
        <v>EBNG000000800409</v>
      </c>
      <c r="D11" t="str">
        <f>IF(Cases!G11="Y","2018-11-10","")</f>
        <v/>
      </c>
      <c r="E11" s="6" t="str">
        <f>CONCATENATE(IF(Cases!B11="E",Accounts!B$7,""),IF(Cases!B11=1,Accounts!B$8,""))</f>
        <v>KALOCZKAY JNÉ</v>
      </c>
      <c r="F11" s="6" t="str">
        <f>CONCATENATE(IF(Cases!B11="E",Accounts!C$7,""),IF(Cases!B11=1,Accounts!C$8,""))</f>
        <v>0002G94287100</v>
      </c>
      <c r="G11" t="s">
        <v>17</v>
      </c>
      <c r="H11" s="6" t="str">
        <f t="shared" si="1"/>
        <v>KALOCZKAY JNÉ</v>
      </c>
      <c r="I11" t="s">
        <v>18</v>
      </c>
      <c r="J11" t="str">
        <f t="shared" si="2"/>
        <v>EBNG000000800409</v>
      </c>
      <c r="K11" t="str">
        <f t="shared" si="3"/>
        <v>EBNG000000800409</v>
      </c>
      <c r="L11" s="2" t="s">
        <v>22</v>
      </c>
      <c r="M11" t="str">
        <f>CONCATENATE(IF(Cases!A11="V","VI",""),IF(AND(Cases!D11="EA",Cases!A11&lt;&gt;"V"),"HA",""),IF(AND(Cases!D11="AV",Cases!A11&lt;&gt;"V"),"HV",""))</f>
        <v>HV</v>
      </c>
      <c r="N11" t="s">
        <v>23</v>
      </c>
      <c r="O11" t="s">
        <v>24</v>
      </c>
      <c r="P11" t="str">
        <f>IF(Cases!E11="Y","INTC","")</f>
        <v/>
      </c>
      <c r="Q11" t="str">
        <f>CONCATENATE(IF(AND(Cases!D11&lt;&gt;"AV",Cases!C11="K"),Accounts!B$1,""),IF(AND(Cases!D11&lt;&gt;"AV",Cases!C11="E"),Accounts!B$3,""),IF(AND(Cases!D11&lt;&gt;"AV",Cases!C11="Z"),Accounts!B$2,""),IF(AND(Cases!D11&lt;&gt;"AV",Cases!C11="B"),Accounts!B$4,""),IF(AND(Cases!B11="E",Cases!D11="AV",Cases!C11="K"),Accounts!D$1,""),IF(AND(Cases!B11="E",Cases!D11="AV",Cases!C11="E"),Accounts!D$3,""),IF(AND(Cases!B11="E",Cases!D11="AV",Cases!C11="Z"),Accounts!D$2,""),IF(AND(Cases!B11="E",Cases!D11="AV",Cases!C11="B"),Accounts!D$4,""),IF(AND(Cases!B11=1,Cases!D11="AV",Cases!C11="K"),Accounts!F$1,""),IF(AND(Cases!B11=1,Cases!D11="AV",Cases!C11="E"),Accounts!F$3,""),IF(AND(Cases!B11=1,Cases!D11="AV",Cases!C11="Z"),Accounts!F$2,""),IF(AND(Cases!B11=1,Cases!D11="AV",Cases!C11="B"),Accounts!F$4,""))</f>
        <v>Haidai Viachesl</v>
      </c>
      <c r="R11" t="str">
        <f>CONCATENATE(IF(AND(Cases!D11&lt;&gt;"AV",Cases!C11="K"),Accounts!C$1,""),IF(AND(Cases!D11&lt;&gt;"AV",Cases!C11="E"),Accounts!C$3,""),IF(AND(Cases!D11&lt;&gt;"AV",Cases!C11="Z"),Accounts!C$2,""),IF(AND(Cases!D11&lt;&gt;"AV",Cases!C11="B"),Accounts!C$4,""),IF(AND(Cases!B11="E",Cases!D11="AV",Cases!C11="K"),Accounts!E$1,""),IF(AND(Cases!B11="E",Cases!D11="AV",Cases!C11="E"),Accounts!E$3,""),IF(AND(Cases!B11="E",Cases!D11="AV",Cases!C11="Z"),Accounts!E$2,""),IF(AND(Cases!B11="E",Cases!D11="AV",Cases!C11="B"),Accounts!E$4,""),IF(AND(Cases!B11=1,Cases!D11="AV",Cases!C11="K"),Accounts!G$1,""),IF(AND(Cases!B11=1,Cases!D11="AV",Cases!C11="E"),Accounts!G$3,""),IF(AND(Cases!B11=1,Cases!D11="AV",Cases!C11="Z"),Accounts!G$2,""),IF(AND(Cases!B11=1,Cases!D11="AV",Cases!C11="B"),Accounts!G$4,""))</f>
        <v>HU24104075017811111100480681</v>
      </c>
      <c r="S11" t="str">
        <f>Cases!I11</f>
        <v>Közlemény-EbankLak-BBelül-Átvezetés-25E</v>
      </c>
    </row>
    <row r="12" spans="1:19" x14ac:dyDescent="0.3">
      <c r="A12" t="str">
        <f>CONCATENATE(IF(B12="EB",CONCATENATE("EBNG",TEXT(Refszámok!$B$1+ROW()-2,"000000000000")),""),IF(B12="EL",CONCATENATE("E",TEXT(Refszámok!$B$2+ROW()-2,"0000000000"),"00001"),""),IF(B12="OA",CONCATENATE("OA",TEXT(Refszámok!$B$3+ROW()-2,"00000000000000")),""))</f>
        <v>EBNG000000800410</v>
      </c>
      <c r="B12" t="str">
        <f>IF(Cases!B12=1,"EL","EB")</f>
        <v>EB</v>
      </c>
      <c r="C12" t="str">
        <f t="shared" si="0"/>
        <v>EBNG000000800410</v>
      </c>
      <c r="D12" t="str">
        <f>IF(Cases!G12="Y","2018-11-10","")</f>
        <v/>
      </c>
      <c r="E12" s="6" t="str">
        <f>CONCATENATE(IF(Cases!B12="E",Accounts!B$7,""),IF(Cases!B12=1,Accounts!B$8,""))</f>
        <v>KALOCZKAY JNÉ</v>
      </c>
      <c r="F12" s="6" t="str">
        <f>CONCATENATE(IF(Cases!B12="E",Accounts!C$7,""),IF(Cases!B12=1,Accounts!C$8,""))</f>
        <v>0002G94287100</v>
      </c>
      <c r="G12" t="s">
        <v>17</v>
      </c>
      <c r="H12" s="6" t="str">
        <f t="shared" si="1"/>
        <v>KALOCZKAY JNÉ</v>
      </c>
      <c r="I12" t="s">
        <v>18</v>
      </c>
      <c r="J12" t="str">
        <f t="shared" si="2"/>
        <v>EBNG000000800410</v>
      </c>
      <c r="K12" t="str">
        <f t="shared" si="3"/>
        <v>EBNG000000800410</v>
      </c>
      <c r="L12" s="2" t="s">
        <v>22</v>
      </c>
      <c r="M12" t="str">
        <f>CONCATENATE(IF(Cases!A12="V","VI",""),IF(AND(Cases!D12="EA",Cases!A12&lt;&gt;"V"),"HA",""),IF(AND(Cases!D12="AV",Cases!A12&lt;&gt;"V"),"HV",""))</f>
        <v>HA</v>
      </c>
      <c r="N12" t="s">
        <v>23</v>
      </c>
      <c r="O12" t="s">
        <v>24</v>
      </c>
      <c r="P12" t="str">
        <f>IF(Cases!E12="Y","INTC","")</f>
        <v/>
      </c>
      <c r="Q12" t="str">
        <f>CONCATENATE(IF(AND(Cases!D12&lt;&gt;"AV",Cases!C12="K"),Accounts!B$1,""),IF(AND(Cases!D12&lt;&gt;"AV",Cases!C12="E"),Accounts!B$3,""),IF(AND(Cases!D12&lt;&gt;"AV",Cases!C12="Z"),Accounts!B$2,""),IF(AND(Cases!D12&lt;&gt;"AV",Cases!C12="B"),Accounts!B$4,""),IF(AND(Cases!B12="E",Cases!D12="AV",Cases!C12="K"),Accounts!D$1,""),IF(AND(Cases!B12="E",Cases!D12="AV",Cases!C12="E"),Accounts!D$3,""),IF(AND(Cases!B12="E",Cases!D12="AV",Cases!C12="Z"),Accounts!D$2,""),IF(AND(Cases!B12="E",Cases!D12="AV",Cases!C12="B"),Accounts!D$4,""),IF(AND(Cases!B12=1,Cases!D12="AV",Cases!C12="K"),Accounts!F$1,""),IF(AND(Cases!B12=1,Cases!D12="AV",Cases!C12="E"),Accounts!F$3,""),IF(AND(Cases!B12=1,Cases!D12="AV",Cases!C12="Z"),Accounts!F$2,""),IF(AND(Cases!B12=1,Cases!D12="AV",Cases!C12="B"),Accounts!F$4,""))</f>
        <v>UPC Magyarország</v>
      </c>
      <c r="R12" t="str">
        <f>CONCATENATE(IF(AND(Cases!D12&lt;&gt;"AV",Cases!C12="K"),Accounts!C$1,""),IF(AND(Cases!D12&lt;&gt;"AV",Cases!C12="E"),Accounts!C$3,""),IF(AND(Cases!D12&lt;&gt;"AV",Cases!C12="Z"),Accounts!C$2,""),IF(AND(Cases!D12&lt;&gt;"AV",Cases!C12="B"),Accounts!C$4,""),IF(AND(Cases!B12="E",Cases!D12="AV",Cases!C12="K"),Accounts!E$1,""),IF(AND(Cases!B12="E",Cases!D12="AV",Cases!C12="E"),Accounts!E$3,""),IF(AND(Cases!B12="E",Cases!D12="AV",Cases!C12="Z"),Accounts!E$2,""),IF(AND(Cases!B12="E",Cases!D12="AV",Cases!C12="B"),Accounts!E$4,""),IF(AND(Cases!B12=1,Cases!D12="AV",Cases!C12="K"),Accounts!G$1,""),IF(AND(Cases!B12=1,Cases!D12="AV",Cases!C12="E"),Accounts!G$3,""),IF(AND(Cases!B12=1,Cases!D12="AV",Cases!C12="Z"),Accounts!G$2,""),IF(AND(Cases!B12=1,Cases!D12="AV",Cases!C12="B"),Accounts!G$4,""))</f>
        <v>HU78104100220021994330000100</v>
      </c>
      <c r="S12" t="str">
        <f>Cases!I12</f>
        <v>Közlemény-EbankLak-BBelül-EsetiÁt.-255</v>
      </c>
    </row>
    <row r="13" spans="1:19" x14ac:dyDescent="0.3">
      <c r="A13" t="str">
        <f>CONCATENATE(IF(B13="EB",CONCATENATE("EBNG",TEXT(Refszámok!$B$1+ROW()-2,"000000000000")),""),IF(B13="EL",CONCATENATE("E",TEXT(Refszámok!$B$2+ROW()-2,"0000000000"),"00001"),""),IF(B13="OA",CONCATENATE("OA",TEXT(Refszámok!$B$3+ROW()-2,"00000000000000")),""))</f>
        <v>EBNG000000800411</v>
      </c>
      <c r="B13" t="str">
        <f>IF(Cases!B13=1,"EL","EB")</f>
        <v>EB</v>
      </c>
      <c r="C13" t="str">
        <f t="shared" si="0"/>
        <v>EBNG000000800411</v>
      </c>
      <c r="D13" t="str">
        <f>IF(Cases!G13="Y","2018-11-10","")</f>
        <v/>
      </c>
      <c r="E13" s="6" t="str">
        <f>CONCATENATE(IF(Cases!B13="E",Accounts!B$7,""),IF(Cases!B13=1,Accounts!B$8,""))</f>
        <v>KALOCZKAY JNÉ</v>
      </c>
      <c r="F13" s="6" t="str">
        <f>CONCATENATE(IF(Cases!B13="E",Accounts!C$7,""),IF(Cases!B13=1,Accounts!C$8,""))</f>
        <v>0002G94287100</v>
      </c>
      <c r="G13" t="s">
        <v>17</v>
      </c>
      <c r="H13" s="6" t="str">
        <f t="shared" si="1"/>
        <v>KALOCZKAY JNÉ</v>
      </c>
      <c r="I13" t="s">
        <v>18</v>
      </c>
      <c r="J13" t="str">
        <f t="shared" si="2"/>
        <v>EBNG000000800411</v>
      </c>
      <c r="K13" t="str">
        <f t="shared" si="3"/>
        <v>EBNG000000800411</v>
      </c>
      <c r="L13" s="2" t="s">
        <v>22</v>
      </c>
      <c r="M13" t="str">
        <f>CONCATENATE(IF(Cases!A13="V","VI",""),IF(AND(Cases!D13="EA",Cases!A13&lt;&gt;"V"),"HA",""),IF(AND(Cases!D13="AV",Cases!A13&lt;&gt;"V"),"HV",""))</f>
        <v>HV</v>
      </c>
      <c r="N13" t="s">
        <v>23</v>
      </c>
      <c r="O13" t="s">
        <v>24</v>
      </c>
      <c r="P13" t="str">
        <f>IF(Cases!E13="Y","INTC","")</f>
        <v/>
      </c>
      <c r="Q13" t="str">
        <f>CONCATENATE(IF(AND(Cases!D13&lt;&gt;"AV",Cases!C13="K"),Accounts!B$1,""),IF(AND(Cases!D13&lt;&gt;"AV",Cases!C13="E"),Accounts!B$3,""),IF(AND(Cases!D13&lt;&gt;"AV",Cases!C13="Z"),Accounts!B$2,""),IF(AND(Cases!D13&lt;&gt;"AV",Cases!C13="B"),Accounts!B$4,""),IF(AND(Cases!B13="E",Cases!D13="AV",Cases!C13="K"),Accounts!D$1,""),IF(AND(Cases!B13="E",Cases!D13="AV",Cases!C13="E"),Accounts!D$3,""),IF(AND(Cases!B13="E",Cases!D13="AV",Cases!C13="Z"),Accounts!D$2,""),IF(AND(Cases!B13="E",Cases!D13="AV",Cases!C13="B"),Accounts!D$4,""),IF(AND(Cases!B13=1,Cases!D13="AV",Cases!C13="K"),Accounts!F$1,""),IF(AND(Cases!B13=1,Cases!D13="AV",Cases!C13="E"),Accounts!F$3,""),IF(AND(Cases!B13=1,Cases!D13="AV",Cases!C13="Z"),Accounts!F$2,""),IF(AND(Cases!B13=1,Cases!D13="AV",Cases!C13="B"),Accounts!F$4,""))</f>
        <v>Zeusz kedvezm.</v>
      </c>
      <c r="R13" t="str">
        <f>CONCATENATE(IF(AND(Cases!D13&lt;&gt;"AV",Cases!C13="K"),Accounts!C$1,""),IF(AND(Cases!D13&lt;&gt;"AV",Cases!C13="E"),Accounts!C$3,""),IF(AND(Cases!D13&lt;&gt;"AV",Cases!C13="Z"),Accounts!C$2,""),IF(AND(Cases!D13&lt;&gt;"AV",Cases!C13="B"),Accounts!C$4,""),IF(AND(Cases!B13="E",Cases!D13="AV",Cases!C13="K"),Accounts!E$1,""),IF(AND(Cases!B13="E",Cases!D13="AV",Cases!C13="E"),Accounts!E$3,""),IF(AND(Cases!B13="E",Cases!D13="AV",Cases!C13="Z"),Accounts!E$2,""),IF(AND(Cases!B13="E",Cases!D13="AV",Cases!C13="B"),Accounts!E$4,""),IF(AND(Cases!B13=1,Cases!D13="AV",Cases!C13="K"),Accounts!G$1,""),IF(AND(Cases!B13=1,Cases!D13="AV",Cases!C13="E"),Accounts!G$3,""),IF(AND(Cases!B13=1,Cases!D13="AV",Cases!C13="Z"),Accounts!G$2,""),IF(AND(Cases!B13=1,Cases!D13="AV",Cases!C13="B"),Accounts!G$4,""))</f>
        <v>HU49104065000051158700000016</v>
      </c>
      <c r="S13" t="str">
        <f>Cases!I13</f>
        <v>Közlemény-EbankLak-BBZeus-Átvezetés-275</v>
      </c>
    </row>
    <row r="14" spans="1:19" x14ac:dyDescent="0.3">
      <c r="A14" t="str">
        <f>CONCATENATE(IF(B14="EB",CONCATENATE("EBNG",TEXT(Refszámok!$B$1+ROW()-2,"000000000000")),""),IF(B14="EL",CONCATENATE("E",TEXT(Refszámok!$B$2+ROW()-2,"0000000000"),"00001"),""),IF(B14="OA",CONCATENATE("OA",TEXT(Refszámok!$B$3+ROW()-2,"00000000000000")),""))</f>
        <v>EBNG000000800412</v>
      </c>
      <c r="B14" t="str">
        <f>IF(Cases!B14=1,"EL","EB")</f>
        <v>EB</v>
      </c>
      <c r="C14" t="str">
        <f t="shared" si="0"/>
        <v>EBNG000000800412</v>
      </c>
      <c r="D14" t="str">
        <f>IF(Cases!G14="Y","2018-11-10","")</f>
        <v/>
      </c>
      <c r="E14" s="6" t="str">
        <f>CONCATENATE(IF(Cases!B14="E",Accounts!B$7,""),IF(Cases!B14=1,Accounts!B$8,""))</f>
        <v>KALOCZKAY JNÉ</v>
      </c>
      <c r="F14" s="6" t="str">
        <f>CONCATENATE(IF(Cases!B14="E",Accounts!C$7,""),IF(Cases!B14=1,Accounts!C$8,""))</f>
        <v>0002G94287100</v>
      </c>
      <c r="G14" t="s">
        <v>17</v>
      </c>
      <c r="H14" s="6" t="str">
        <f t="shared" si="1"/>
        <v>KALOCZKAY JNÉ</v>
      </c>
      <c r="I14" t="s">
        <v>18</v>
      </c>
      <c r="J14" t="str">
        <f t="shared" si="2"/>
        <v>EBNG000000800412</v>
      </c>
      <c r="K14" t="str">
        <f t="shared" si="3"/>
        <v>EBNG000000800412</v>
      </c>
      <c r="L14" s="2" t="s">
        <v>22</v>
      </c>
      <c r="M14" t="str">
        <f>CONCATENATE(IF(Cases!A14="V","VI",""),IF(AND(Cases!D14="EA",Cases!A14&lt;&gt;"V"),"HA",""),IF(AND(Cases!D14="AV",Cases!A14&lt;&gt;"V"),"HV",""))</f>
        <v>HA</v>
      </c>
      <c r="N14" t="s">
        <v>23</v>
      </c>
      <c r="O14" t="s">
        <v>24</v>
      </c>
      <c r="P14" t="str">
        <f>IF(Cases!E14="Y","INTC","")</f>
        <v/>
      </c>
      <c r="Q14" t="str">
        <f>CONCATENATE(IF(AND(Cases!D14&lt;&gt;"AV",Cases!C14="K"),Accounts!B$1,""),IF(AND(Cases!D14&lt;&gt;"AV",Cases!C14="E"),Accounts!B$3,""),IF(AND(Cases!D14&lt;&gt;"AV",Cases!C14="Z"),Accounts!B$2,""),IF(AND(Cases!D14&lt;&gt;"AV",Cases!C14="B"),Accounts!B$4,""),IF(AND(Cases!B14="E",Cases!D14="AV",Cases!C14="K"),Accounts!D$1,""),IF(AND(Cases!B14="E",Cases!D14="AV",Cases!C14="E"),Accounts!D$3,""),IF(AND(Cases!B14="E",Cases!D14="AV",Cases!C14="Z"),Accounts!D$2,""),IF(AND(Cases!B14="E",Cases!D14="AV",Cases!C14="B"),Accounts!D$4,""),IF(AND(Cases!B14=1,Cases!D14="AV",Cases!C14="K"),Accounts!F$1,""),IF(AND(Cases!B14=1,Cases!D14="AV",Cases!C14="E"),Accounts!F$3,""),IF(AND(Cases!B14=1,Cases!D14="AV",Cases!C14="Z"),Accounts!F$2,""),IF(AND(Cases!B14=1,Cases!D14="AV",Cases!C14="B"),Accounts!F$4,""))</f>
        <v>Zeusz kedvezm.</v>
      </c>
      <c r="R14" t="str">
        <f>CONCATENATE(IF(AND(Cases!D14&lt;&gt;"AV",Cases!C14="K"),Accounts!C$1,""),IF(AND(Cases!D14&lt;&gt;"AV",Cases!C14="E"),Accounts!C$3,""),IF(AND(Cases!D14&lt;&gt;"AV",Cases!C14="Z"),Accounts!C$2,""),IF(AND(Cases!D14&lt;&gt;"AV",Cases!C14="B"),Accounts!C$4,""),IF(AND(Cases!B14="E",Cases!D14="AV",Cases!C14="K"),Accounts!E$1,""),IF(AND(Cases!B14="E",Cases!D14="AV",Cases!C14="E"),Accounts!E$3,""),IF(AND(Cases!B14="E",Cases!D14="AV",Cases!C14="Z"),Accounts!E$2,""),IF(AND(Cases!B14="E",Cases!D14="AV",Cases!C14="B"),Accounts!E$4,""),IF(AND(Cases!B14=1,Cases!D14="AV",Cases!C14="K"),Accounts!G$1,""),IF(AND(Cases!B14=1,Cases!D14="AV",Cases!C14="E"),Accounts!G$3,""),IF(AND(Cases!B14=1,Cases!D14="AV",Cases!C14="Z"),Accounts!G$2,""),IF(AND(Cases!B14=1,Cases!D14="AV",Cases!C14="B"),Accounts!G$4,""))</f>
        <v>HU39104065006755574848501038</v>
      </c>
      <c r="S14" t="str">
        <f>Cases!I14</f>
        <v>Közlemény-EbankLak-BBZeus-EsetiÁt.-274</v>
      </c>
    </row>
    <row r="15" spans="1:19" x14ac:dyDescent="0.3">
      <c r="A15" t="str">
        <f>CONCATENATE(IF(B15="EB",CONCATENATE("EBNG",TEXT(Refszámok!$B$1+ROW()-2,"000000000000")),""),IF(B15="EL",CONCATENATE("E",TEXT(Refszámok!$B$2+ROW()-2,"0000000000"),"00001"),""),IF(B15="OA",CONCATENATE("OA",TEXT(Refszámok!$B$3+ROW()-2,"00000000000000")),""))</f>
        <v>E000000131300001</v>
      </c>
      <c r="B15" t="str">
        <f>IF(Cases!B15=1,"EL","EB")</f>
        <v>EL</v>
      </c>
      <c r="C15" t="str">
        <f t="shared" si="0"/>
        <v>E000000131300001</v>
      </c>
      <c r="D15" t="str">
        <f>IF(Cases!G15="Y","2018-11-10","")</f>
        <v/>
      </c>
      <c r="E15" s="6" t="str">
        <f>CONCATENATE(IF(Cases!B15="E",Accounts!B$7,""),IF(Cases!B15=1,Accounts!B$8,""))</f>
        <v>Electra számlatípus-művelettípus ts</v>
      </c>
      <c r="F15" s="6" t="str">
        <f>CONCATENATE(IF(Cases!B15="E",Accounts!C$7,""),IF(Cases!B15=1,Accounts!C$8,""))</f>
        <v>00021018F0100</v>
      </c>
      <c r="G15" t="s">
        <v>17</v>
      </c>
      <c r="H15" s="6" t="str">
        <f t="shared" si="1"/>
        <v>Electra számlatípus-művelettípus ts</v>
      </c>
      <c r="I15" t="s">
        <v>18</v>
      </c>
      <c r="J15" t="str">
        <f t="shared" si="2"/>
        <v>E000000131300001</v>
      </c>
      <c r="K15" t="str">
        <f t="shared" si="3"/>
        <v>E000000131300001</v>
      </c>
      <c r="L15" s="2" t="s">
        <v>22</v>
      </c>
      <c r="M15" t="str">
        <f>CONCATENATE(IF(Cases!A15="V","VI",""),IF(AND(Cases!D15="EA",Cases!A15&lt;&gt;"V"),"HA",""),IF(AND(Cases!D15="AV",Cases!A15&lt;&gt;"V"),"HV",""))</f>
        <v>HV</v>
      </c>
      <c r="N15" t="s">
        <v>23</v>
      </c>
      <c r="O15" t="s">
        <v>24</v>
      </c>
      <c r="P15" t="str">
        <f>IF(Cases!E15="Y","INTC","")</f>
        <v/>
      </c>
      <c r="Q15" t="str">
        <f>CONCATENATE(IF(AND(Cases!D15&lt;&gt;"AV",Cases!C15="K"),Accounts!B$1,""),IF(AND(Cases!D15&lt;&gt;"AV",Cases!C15="E"),Accounts!B$3,""),IF(AND(Cases!D15&lt;&gt;"AV",Cases!C15="Z"),Accounts!B$2,""),IF(AND(Cases!D15&lt;&gt;"AV",Cases!C15="B"),Accounts!B$4,""),IF(AND(Cases!B15="E",Cases!D15="AV",Cases!C15="K"),Accounts!D$1,""),IF(AND(Cases!B15="E",Cases!D15="AV",Cases!C15="E"),Accounts!D$3,""),IF(AND(Cases!B15="E",Cases!D15="AV",Cases!C15="Z"),Accounts!D$2,""),IF(AND(Cases!B15="E",Cases!D15="AV",Cases!C15="B"),Accounts!D$4,""),IF(AND(Cases!B15=1,Cases!D15="AV",Cases!C15="K"),Accounts!F$1,""),IF(AND(Cases!B15=1,Cases!D15="AV",Cases!C15="E"),Accounts!F$3,""),IF(AND(Cases!B15=1,Cases!D15="AV",Cases!C15="Z"),Accounts!F$2,""),IF(AND(Cases!B15=1,Cases!D15="AV",Cases!C15="B"),Accounts!F$4,""))</f>
        <v>Electra számlatípus-művelettípus ts</v>
      </c>
      <c r="R15" t="str">
        <f>CONCATENATE(IF(AND(Cases!D15&lt;&gt;"AV",Cases!C15="K"),Accounts!C$1,""),IF(AND(Cases!D15&lt;&gt;"AV",Cases!C15="E"),Accounts!C$3,""),IF(AND(Cases!D15&lt;&gt;"AV",Cases!C15="Z"),Accounts!C$2,""),IF(AND(Cases!D15&lt;&gt;"AV",Cases!C15="B"),Accounts!C$4,""),IF(AND(Cases!B15="E",Cases!D15="AV",Cases!C15="K"),Accounts!E$1,""),IF(AND(Cases!B15="E",Cases!D15="AV",Cases!C15="E"),Accounts!E$3,""),IF(AND(Cases!B15="E",Cases!D15="AV",Cases!C15="Z"),Accounts!E$2,""),IF(AND(Cases!B15="E",Cases!D15="AV",Cases!C15="B"),Accounts!E$4,""),IF(AND(Cases!B15=1,Cases!D15="AV",Cases!C15="K"),Accounts!G$1,""),IF(AND(Cases!B15=1,Cases!D15="AV",Cases!C15="E"),Accounts!G$3,""),IF(AND(Cases!B15=1,Cases!D15="AV",Cases!C15="Z"),Accounts!G$2,""),IF(AND(Cases!B15=1,Cases!D15="AV",Cases!C15="B"),Accounts!G$4,""))</f>
        <v>HU23104000234948495670481016</v>
      </c>
      <c r="S15" t="str">
        <f>Cases!I15</f>
        <v>Közlemény-Elektra/EbankKKV-BBEq-Átvezetés-104</v>
      </c>
    </row>
    <row r="16" spans="1:19" x14ac:dyDescent="0.3">
      <c r="A16" t="str">
        <f>CONCATENATE(IF(B16="EB",CONCATENATE("EBNG",TEXT(Refszámok!$B$1+ROW()-2,"000000000000")),""),IF(B16="EL",CONCATENATE("E",TEXT(Refszámok!$B$2+ROW()-2,"0000000000"),"00001"),""),IF(B16="OA",CONCATENATE("OA",TEXT(Refszámok!$B$3+ROW()-2,"00000000000000")),""))</f>
        <v>E000000131400001</v>
      </c>
      <c r="B16" t="str">
        <f>IF(Cases!B16=1,"EL","EB")</f>
        <v>EL</v>
      </c>
      <c r="C16" t="str">
        <f t="shared" si="0"/>
        <v>E000000131400001</v>
      </c>
      <c r="D16" t="str">
        <f>IF(Cases!G16="Y","2018-11-10","")</f>
        <v/>
      </c>
      <c r="E16" s="6" t="str">
        <f>CONCATENATE(IF(Cases!B16="E",Accounts!B$7,""),IF(Cases!B16=1,Accounts!B$8,""))</f>
        <v>Electra számlatípus-művelettípus ts</v>
      </c>
      <c r="F16" s="6" t="str">
        <f>CONCATENATE(IF(Cases!B16="E",Accounts!C$7,""),IF(Cases!B16=1,Accounts!C$8,""))</f>
        <v>00021018F0100</v>
      </c>
      <c r="G16" t="s">
        <v>17</v>
      </c>
      <c r="H16" s="6" t="str">
        <f t="shared" si="1"/>
        <v>Electra számlatípus-művelettípus ts</v>
      </c>
      <c r="I16" t="s">
        <v>18</v>
      </c>
      <c r="J16" t="str">
        <f t="shared" si="2"/>
        <v>E000000131400001</v>
      </c>
      <c r="K16" t="str">
        <f t="shared" si="3"/>
        <v>E000000131400001</v>
      </c>
      <c r="L16" s="2" t="s">
        <v>22</v>
      </c>
      <c r="M16" t="str">
        <f>CONCATENATE(IF(Cases!A16="V","VI",""),IF(AND(Cases!D16="EA",Cases!A16&lt;&gt;"V"),"HA",""),IF(AND(Cases!D16="AV",Cases!A16&lt;&gt;"V"),"HV",""))</f>
        <v>HV</v>
      </c>
      <c r="N16" t="s">
        <v>23</v>
      </c>
      <c r="O16" t="s">
        <v>24</v>
      </c>
      <c r="P16" t="str">
        <f>IF(Cases!E16="Y","INTC","")</f>
        <v>INTC</v>
      </c>
      <c r="Q16" t="str">
        <f>CONCATENATE(IF(AND(Cases!D16&lt;&gt;"AV",Cases!C16="K"),Accounts!B$1,""),IF(AND(Cases!D16&lt;&gt;"AV",Cases!C16="E"),Accounts!B$3,""),IF(AND(Cases!D16&lt;&gt;"AV",Cases!C16="Z"),Accounts!B$2,""),IF(AND(Cases!D16&lt;&gt;"AV",Cases!C16="B"),Accounts!B$4,""),IF(AND(Cases!B16="E",Cases!D16="AV",Cases!C16="K"),Accounts!D$1,""),IF(AND(Cases!B16="E",Cases!D16="AV",Cases!C16="E"),Accounts!D$3,""),IF(AND(Cases!B16="E",Cases!D16="AV",Cases!C16="Z"),Accounts!D$2,""),IF(AND(Cases!B16="E",Cases!D16="AV",Cases!C16="B"),Accounts!D$4,""),IF(AND(Cases!B16=1,Cases!D16="AV",Cases!C16="K"),Accounts!F$1,""),IF(AND(Cases!B16=1,Cases!D16="AV",Cases!C16="E"),Accounts!F$3,""),IF(AND(Cases!B16=1,Cases!D16="AV",Cases!C16="Z"),Accounts!F$2,""),IF(AND(Cases!B16=1,Cases!D16="AV",Cases!C16="B"),Accounts!F$4,""))</f>
        <v>Electra számlatípus-művelettípus ts</v>
      </c>
      <c r="R16" t="str">
        <f>CONCATENATE(IF(AND(Cases!D16&lt;&gt;"AV",Cases!C16="K"),Accounts!C$1,""),IF(AND(Cases!D16&lt;&gt;"AV",Cases!C16="E"),Accounts!C$3,""),IF(AND(Cases!D16&lt;&gt;"AV",Cases!C16="Z"),Accounts!C$2,""),IF(AND(Cases!D16&lt;&gt;"AV",Cases!C16="B"),Accounts!C$4,""),IF(AND(Cases!B16="E",Cases!D16="AV",Cases!C16="K"),Accounts!E$1,""),IF(AND(Cases!B16="E",Cases!D16="AV",Cases!C16="E"),Accounts!E$3,""),IF(AND(Cases!B16="E",Cases!D16="AV",Cases!C16="Z"),Accounts!E$2,""),IF(AND(Cases!B16="E",Cases!D16="AV",Cases!C16="B"),Accounts!E$4,""),IF(AND(Cases!B16=1,Cases!D16="AV",Cases!C16="K"),Accounts!G$1,""),IF(AND(Cases!B16=1,Cases!D16="AV",Cases!C16="E"),Accounts!G$3,""),IF(AND(Cases!B16=1,Cases!D16="AV",Cases!C16="Z"),Accounts!G$2,""),IF(AND(Cases!B16=1,Cases!D16="AV",Cases!C16="B"),Accounts!G$4,""))</f>
        <v>HU23104000234948495670481016</v>
      </c>
      <c r="S16" t="str">
        <f>Cases!I16</f>
        <v>Közlemény-Elektra/EbankKKV-BBEq-Átvezetés-InterComp.-124</v>
      </c>
    </row>
    <row r="17" spans="1:19" x14ac:dyDescent="0.3">
      <c r="A17" t="str">
        <f>CONCATENATE(IF(B17="EB",CONCATENATE("EBNG",TEXT(Refszámok!$B$1+ROW()-2,"000000000000")),""),IF(B17="EL",CONCATENATE("E",TEXT(Refszámok!$B$2+ROW()-2,"0000000000"),"00001"),""),IF(B17="OA",CONCATENATE("OA",TEXT(Refszámok!$B$3+ROW()-2,"00000000000000")),""))</f>
        <v>E000000131500001</v>
      </c>
      <c r="B17" t="str">
        <f>IF(Cases!B17=1,"EL","EB")</f>
        <v>EL</v>
      </c>
      <c r="C17" t="str">
        <f t="shared" si="0"/>
        <v>E000000131500001</v>
      </c>
      <c r="D17" t="str">
        <f>IF(Cases!G17="Y","2018-11-10","")</f>
        <v/>
      </c>
      <c r="E17" s="6" t="str">
        <f>CONCATENATE(IF(Cases!B17="E",Accounts!B$7,""),IF(Cases!B17=1,Accounts!B$8,""))</f>
        <v>Electra számlatípus-művelettípus ts</v>
      </c>
      <c r="F17" s="6" t="str">
        <f>CONCATENATE(IF(Cases!B17="E",Accounts!C$7,""),IF(Cases!B17=1,Accounts!C$8,""))</f>
        <v>00021018F0100</v>
      </c>
      <c r="G17" t="s">
        <v>17</v>
      </c>
      <c r="H17" s="6" t="str">
        <f t="shared" si="1"/>
        <v>Electra számlatípus-művelettípus ts</v>
      </c>
      <c r="I17" t="s">
        <v>18</v>
      </c>
      <c r="J17" t="str">
        <f t="shared" si="2"/>
        <v>E000000131500001</v>
      </c>
      <c r="K17" t="str">
        <f t="shared" si="3"/>
        <v>E000000131500001</v>
      </c>
      <c r="L17" s="2" t="s">
        <v>22</v>
      </c>
      <c r="M17" t="str">
        <f>CONCATENATE(IF(Cases!A17="V","VI",""),IF(AND(Cases!D17="EA",Cases!A17&lt;&gt;"V"),"HA",""),IF(AND(Cases!D17="AV",Cases!A17&lt;&gt;"V"),"HV",""))</f>
        <v>HA</v>
      </c>
      <c r="N17" t="s">
        <v>23</v>
      </c>
      <c r="O17" t="s">
        <v>24</v>
      </c>
      <c r="P17" t="str">
        <f>IF(Cases!E17="Y","INTC","")</f>
        <v/>
      </c>
      <c r="Q17" t="str">
        <f>CONCATENATE(IF(AND(Cases!D17&lt;&gt;"AV",Cases!C17="K"),Accounts!B$1,""),IF(AND(Cases!D17&lt;&gt;"AV",Cases!C17="E"),Accounts!B$3,""),IF(AND(Cases!D17&lt;&gt;"AV",Cases!C17="Z"),Accounts!B$2,""),IF(AND(Cases!D17&lt;&gt;"AV",Cases!C17="B"),Accounts!B$4,""),IF(AND(Cases!B17="E",Cases!D17="AV",Cases!C17="K"),Accounts!D$1,""),IF(AND(Cases!B17="E",Cases!D17="AV",Cases!C17="E"),Accounts!D$3,""),IF(AND(Cases!B17="E",Cases!D17="AV",Cases!C17="Z"),Accounts!D$2,""),IF(AND(Cases!B17="E",Cases!D17="AV",Cases!C17="B"),Accounts!D$4,""),IF(AND(Cases!B17=1,Cases!D17="AV",Cases!C17="K"),Accounts!F$1,""),IF(AND(Cases!B17=1,Cases!D17="AV",Cases!C17="E"),Accounts!F$3,""),IF(AND(Cases!B17=1,Cases!D17="AV",Cases!C17="Z"),Accounts!F$2,""),IF(AND(Cases!B17=1,Cases!D17="AV",Cases!C17="B"),Accounts!F$4,""))</f>
        <v>SZIKSZAI TAMARA</v>
      </c>
      <c r="R17" t="str">
        <f>CONCATENATE(IF(AND(Cases!D17&lt;&gt;"AV",Cases!C17="K"),Accounts!C$1,""),IF(AND(Cases!D17&lt;&gt;"AV",Cases!C17="E"),Accounts!C$3,""),IF(AND(Cases!D17&lt;&gt;"AV",Cases!C17="Z"),Accounts!C$2,""),IF(AND(Cases!D17&lt;&gt;"AV",Cases!C17="B"),Accounts!C$4,""),IF(AND(Cases!B17="E",Cases!D17="AV",Cases!C17="K"),Accounts!E$1,""),IF(AND(Cases!B17="E",Cases!D17="AV",Cases!C17="E"),Accounts!E$3,""),IF(AND(Cases!B17="E",Cases!D17="AV",Cases!C17="Z"),Accounts!E$2,""),IF(AND(Cases!B17="E",Cases!D17="AV",Cases!C17="B"),Accounts!E$4,""),IF(AND(Cases!B17=1,Cases!D17="AV",Cases!C17="K"),Accounts!G$1,""),IF(AND(Cases!B17=1,Cases!D17="AV",Cases!C17="E"),Accounts!G$3,""),IF(AND(Cases!B17=1,Cases!D17="AV",Cases!C17="Z"),Accounts!G$2,""),IF(AND(Cases!B17=1,Cases!D17="AV",Cases!C17="B"),Accounts!G$4,""))</f>
        <v>HU20104000237157565454551000</v>
      </c>
      <c r="S17" t="str">
        <f>Cases!I17</f>
        <v>Közlemény-Elektra/EbankKKV-BBEq-EsetiÁt.-105</v>
      </c>
    </row>
    <row r="18" spans="1:19" x14ac:dyDescent="0.3">
      <c r="A18" t="str">
        <f>CONCATENATE(IF(B18="EB",CONCATENATE("EBNG",TEXT(Refszámok!$B$1+ROW()-2,"000000000000")),""),IF(B18="EL",CONCATENATE("E",TEXT(Refszámok!$B$2+ROW()-2,"0000000000"),"00001"),""),IF(B18="OA",CONCATENATE("OA",TEXT(Refszámok!$B$3+ROW()-2,"00000000000000")),""))</f>
        <v>E000000131600001</v>
      </c>
      <c r="B18" t="str">
        <f>IF(Cases!B18=1,"EL","EB")</f>
        <v>EL</v>
      </c>
      <c r="C18" t="str">
        <f t="shared" si="0"/>
        <v>E000000131600001</v>
      </c>
      <c r="D18" t="str">
        <f>IF(Cases!G18="Y","2018-11-10","")</f>
        <v/>
      </c>
      <c r="E18" s="6" t="str">
        <f>CONCATENATE(IF(Cases!B18="E",Accounts!B$7,""),IF(Cases!B18=1,Accounts!B$8,""))</f>
        <v>Electra számlatípus-művelettípus ts</v>
      </c>
      <c r="F18" s="6" t="str">
        <f>CONCATENATE(IF(Cases!B18="E",Accounts!C$7,""),IF(Cases!B18=1,Accounts!C$8,""))</f>
        <v>00021018F0100</v>
      </c>
      <c r="G18" t="s">
        <v>17</v>
      </c>
      <c r="H18" s="6" t="str">
        <f t="shared" si="1"/>
        <v>Electra számlatípus-művelettípus ts</v>
      </c>
      <c r="I18" t="s">
        <v>18</v>
      </c>
      <c r="J18" t="str">
        <f t="shared" si="2"/>
        <v>E000000131600001</v>
      </c>
      <c r="K18" t="str">
        <f t="shared" si="3"/>
        <v>E000000131600001</v>
      </c>
      <c r="L18" s="2" t="s">
        <v>22</v>
      </c>
      <c r="M18" t="str">
        <f>CONCATENATE(IF(Cases!A18="V","VI",""),IF(AND(Cases!D18="EA",Cases!A18&lt;&gt;"V"),"HA",""),IF(AND(Cases!D18="AV",Cases!A18&lt;&gt;"V"),"HV",""))</f>
        <v>HA</v>
      </c>
      <c r="N18" t="s">
        <v>23</v>
      </c>
      <c r="O18" t="s">
        <v>24</v>
      </c>
      <c r="P18" t="str">
        <f>IF(Cases!E18="Y","INTC","")</f>
        <v>INTC</v>
      </c>
      <c r="Q18" t="str">
        <f>CONCATENATE(IF(AND(Cases!D18&lt;&gt;"AV",Cases!C18="K"),Accounts!B$1,""),IF(AND(Cases!D18&lt;&gt;"AV",Cases!C18="E"),Accounts!B$3,""),IF(AND(Cases!D18&lt;&gt;"AV",Cases!C18="Z"),Accounts!B$2,""),IF(AND(Cases!D18&lt;&gt;"AV",Cases!C18="B"),Accounts!B$4,""),IF(AND(Cases!B18="E",Cases!D18="AV",Cases!C18="K"),Accounts!D$1,""),IF(AND(Cases!B18="E",Cases!D18="AV",Cases!C18="E"),Accounts!D$3,""),IF(AND(Cases!B18="E",Cases!D18="AV",Cases!C18="Z"),Accounts!D$2,""),IF(AND(Cases!B18="E",Cases!D18="AV",Cases!C18="B"),Accounts!D$4,""),IF(AND(Cases!B18=1,Cases!D18="AV",Cases!C18="K"),Accounts!F$1,""),IF(AND(Cases!B18=1,Cases!D18="AV",Cases!C18="E"),Accounts!F$3,""),IF(AND(Cases!B18=1,Cases!D18="AV",Cases!C18="Z"),Accounts!F$2,""),IF(AND(Cases!B18=1,Cases!D18="AV",Cases!C18="B"),Accounts!F$4,""))</f>
        <v>SZIKSZAI TAMARA</v>
      </c>
      <c r="R18" t="str">
        <f>CONCATENATE(IF(AND(Cases!D18&lt;&gt;"AV",Cases!C18="K"),Accounts!C$1,""),IF(AND(Cases!D18&lt;&gt;"AV",Cases!C18="E"),Accounts!C$3,""),IF(AND(Cases!D18&lt;&gt;"AV",Cases!C18="Z"),Accounts!C$2,""),IF(AND(Cases!D18&lt;&gt;"AV",Cases!C18="B"),Accounts!C$4,""),IF(AND(Cases!B18="E",Cases!D18="AV",Cases!C18="K"),Accounts!E$1,""),IF(AND(Cases!B18="E",Cases!D18="AV",Cases!C18="E"),Accounts!E$3,""),IF(AND(Cases!B18="E",Cases!D18="AV",Cases!C18="Z"),Accounts!E$2,""),IF(AND(Cases!B18="E",Cases!D18="AV",Cases!C18="B"),Accounts!E$4,""),IF(AND(Cases!B18=1,Cases!D18="AV",Cases!C18="K"),Accounts!G$1,""),IF(AND(Cases!B18=1,Cases!D18="AV",Cases!C18="E"),Accounts!G$3,""),IF(AND(Cases!B18=1,Cases!D18="AV",Cases!C18="Z"),Accounts!G$2,""),IF(AND(Cases!B18=1,Cases!D18="AV",Cases!C18="B"),Accounts!G$4,""))</f>
        <v>HU20104000237157565454551000</v>
      </c>
      <c r="S18" t="str">
        <f>Cases!I18</f>
        <v>Közlemény-Elektra/EbankKKV-BBEq-EsetiÁt.-InterComp.-125</v>
      </c>
    </row>
    <row r="19" spans="1:19" x14ac:dyDescent="0.3">
      <c r="A19" t="str">
        <f>CONCATENATE(IF(B19="EB",CONCATENATE("EBNG",TEXT(Refszámok!$B$1+ROW()-2,"000000000000")),""),IF(B19="EL",CONCATENATE("E",TEXT(Refszámok!$B$2+ROW()-2,"0000000000"),"00001"),""),IF(B19="OA",CONCATENATE("OA",TEXT(Refszámok!$B$3+ROW()-2,"00000000000000")),""))</f>
        <v>E000000131700001</v>
      </c>
      <c r="B19" t="str">
        <f>IF(Cases!B19=1,"EL","EB")</f>
        <v>EL</v>
      </c>
      <c r="C19" t="str">
        <f t="shared" si="0"/>
        <v>E000000131700001</v>
      </c>
      <c r="D19" t="str">
        <f>IF(Cases!G19="Y","2018-11-10","")</f>
        <v/>
      </c>
      <c r="E19" s="6" t="str">
        <f>CONCATENATE(IF(Cases!B19="E",Accounts!B$7,""),IF(Cases!B19=1,Accounts!B$8,""))</f>
        <v>Electra számlatípus-művelettípus ts</v>
      </c>
      <c r="F19" s="6" t="str">
        <f>CONCATENATE(IF(Cases!B19="E",Accounts!C$7,""),IF(Cases!B19=1,Accounts!C$8,""))</f>
        <v>00021018F0100</v>
      </c>
      <c r="G19" t="s">
        <v>17</v>
      </c>
      <c r="H19" s="6" t="str">
        <f t="shared" si="1"/>
        <v>Electra számlatípus-művelettípus ts</v>
      </c>
      <c r="I19" t="s">
        <v>18</v>
      </c>
      <c r="J19" t="str">
        <f t="shared" si="2"/>
        <v>E000000131700001</v>
      </c>
      <c r="K19" t="str">
        <f t="shared" si="3"/>
        <v>E000000131700001</v>
      </c>
      <c r="L19" s="2" t="s">
        <v>22</v>
      </c>
      <c r="M19" t="str">
        <f>CONCATENATE(IF(Cases!A19="V","VI",""),IF(AND(Cases!D19="EA",Cases!A19&lt;&gt;"V"),"HA",""),IF(AND(Cases!D19="AV",Cases!A19&lt;&gt;"V"),"HV",""))</f>
        <v>HV</v>
      </c>
      <c r="N19" t="s">
        <v>23</v>
      </c>
      <c r="O19" t="s">
        <v>24</v>
      </c>
      <c r="P19" t="str">
        <f>IF(Cases!E19="Y","INTC","")</f>
        <v/>
      </c>
      <c r="Q19" t="str">
        <f>CONCATENATE(IF(AND(Cases!D19&lt;&gt;"AV",Cases!C19="K"),Accounts!B$1,""),IF(AND(Cases!D19&lt;&gt;"AV",Cases!C19="E"),Accounts!B$3,""),IF(AND(Cases!D19&lt;&gt;"AV",Cases!C19="Z"),Accounts!B$2,""),IF(AND(Cases!D19&lt;&gt;"AV",Cases!C19="B"),Accounts!B$4,""),IF(AND(Cases!B19="E",Cases!D19="AV",Cases!C19="K"),Accounts!D$1,""),IF(AND(Cases!B19="E",Cases!D19="AV",Cases!C19="E"),Accounts!D$3,""),IF(AND(Cases!B19="E",Cases!D19="AV",Cases!C19="Z"),Accounts!D$2,""),IF(AND(Cases!B19="E",Cases!D19="AV",Cases!C19="B"),Accounts!D$4,""),IF(AND(Cases!B19=1,Cases!D19="AV",Cases!C19="K"),Accounts!F$1,""),IF(AND(Cases!B19=1,Cases!D19="AV",Cases!C19="E"),Accounts!F$3,""),IF(AND(Cases!B19=1,Cases!D19="AV",Cases!C19="Z"),Accounts!F$2,""),IF(AND(Cases!B19=1,Cases!D19="AV",Cases!C19="B"),Accounts!F$4,""))</f>
        <v>Electra számlatípus Arksys</v>
      </c>
      <c r="R19" t="str">
        <f>CONCATENATE(IF(AND(Cases!D19&lt;&gt;"AV",Cases!C19="K"),Accounts!C$1,""),IF(AND(Cases!D19&lt;&gt;"AV",Cases!C19="E"),Accounts!C$3,""),IF(AND(Cases!D19&lt;&gt;"AV",Cases!C19="Z"),Accounts!C$2,""),IF(AND(Cases!D19&lt;&gt;"AV",Cases!C19="B"),Accounts!C$4,""),IF(AND(Cases!B19="E",Cases!D19="AV",Cases!C19="K"),Accounts!E$1,""),IF(AND(Cases!B19="E",Cases!D19="AV",Cases!C19="E"),Accounts!E$3,""),IF(AND(Cases!B19="E",Cases!D19="AV",Cases!C19="Z"),Accounts!E$2,""),IF(AND(Cases!B19="E",Cases!D19="AV",Cases!C19="B"),Accounts!E$4,""),IF(AND(Cases!B19=1,Cases!D19="AV",Cases!C19="K"),Accounts!G$1,""),IF(AND(Cases!B19=1,Cases!D19="AV",Cases!C19="E"),Accounts!G$3,""),IF(AND(Cases!B19=1,Cases!D19="AV",Cases!C19="Z"),Accounts!G$2,""),IF(AND(Cases!B19=1,Cases!D19="AV",Cases!C19="B"),Accounts!G$4,""))</f>
        <v>HU51104075017811100019080840</v>
      </c>
      <c r="S19" t="str">
        <f>Cases!I19</f>
        <v>Közlemény-Elektra/EbankKKV-BBelül-Átvezetés-25G</v>
      </c>
    </row>
    <row r="20" spans="1:19" x14ac:dyDescent="0.3">
      <c r="A20" t="str">
        <f>CONCATENATE(IF(B20="EB",CONCATENATE("EBNG",TEXT(Refszámok!$B$1+ROW()-2,"000000000000")),""),IF(B20="EL",CONCATENATE("E",TEXT(Refszámok!$B$2+ROW()-2,"0000000000"),"00001"),""),IF(B20="OA",CONCATENATE("OA",TEXT(Refszámok!$B$3+ROW()-2,"00000000000000")),""))</f>
        <v>E000000131800001</v>
      </c>
      <c r="B20" t="str">
        <f>IF(Cases!B20=1,"EL","EB")</f>
        <v>EL</v>
      </c>
      <c r="C20" t="str">
        <f t="shared" si="0"/>
        <v>E000000131800001</v>
      </c>
      <c r="D20" t="str">
        <f>IF(Cases!G20="Y","2018-11-10","")</f>
        <v/>
      </c>
      <c r="E20" s="6" t="str">
        <f>CONCATENATE(IF(Cases!B20="E",Accounts!B$7,""),IF(Cases!B20=1,Accounts!B$8,""))</f>
        <v>Electra számlatípus-művelettípus ts</v>
      </c>
      <c r="F20" s="6" t="str">
        <f>CONCATENATE(IF(Cases!B20="E",Accounts!C$7,""),IF(Cases!B20=1,Accounts!C$8,""))</f>
        <v>00021018F0100</v>
      </c>
      <c r="G20" t="s">
        <v>17</v>
      </c>
      <c r="H20" s="6" t="str">
        <f t="shared" si="1"/>
        <v>Electra számlatípus-művelettípus ts</v>
      </c>
      <c r="I20" t="s">
        <v>18</v>
      </c>
      <c r="J20" t="str">
        <f t="shared" si="2"/>
        <v>E000000131800001</v>
      </c>
      <c r="K20" t="str">
        <f t="shared" si="3"/>
        <v>E000000131800001</v>
      </c>
      <c r="L20" s="2" t="s">
        <v>22</v>
      </c>
      <c r="M20" t="str">
        <f>CONCATENATE(IF(Cases!A20="V","VI",""),IF(AND(Cases!D20="EA",Cases!A20&lt;&gt;"V"),"HA",""),IF(AND(Cases!D20="AV",Cases!A20&lt;&gt;"V"),"HV",""))</f>
        <v>HV</v>
      </c>
      <c r="N20" t="s">
        <v>23</v>
      </c>
      <c r="O20" t="s">
        <v>24</v>
      </c>
      <c r="P20" t="str">
        <f>IF(Cases!E20="Y","INTC","")</f>
        <v>INTC</v>
      </c>
      <c r="Q20" t="str">
        <f>CONCATENATE(IF(AND(Cases!D20&lt;&gt;"AV",Cases!C20="K"),Accounts!B$1,""),IF(AND(Cases!D20&lt;&gt;"AV",Cases!C20="E"),Accounts!B$3,""),IF(AND(Cases!D20&lt;&gt;"AV",Cases!C20="Z"),Accounts!B$2,""),IF(AND(Cases!D20&lt;&gt;"AV",Cases!C20="B"),Accounts!B$4,""),IF(AND(Cases!B20="E",Cases!D20="AV",Cases!C20="K"),Accounts!D$1,""),IF(AND(Cases!B20="E",Cases!D20="AV",Cases!C20="E"),Accounts!D$3,""),IF(AND(Cases!B20="E",Cases!D20="AV",Cases!C20="Z"),Accounts!D$2,""),IF(AND(Cases!B20="E",Cases!D20="AV",Cases!C20="B"),Accounts!D$4,""),IF(AND(Cases!B20=1,Cases!D20="AV",Cases!C20="K"),Accounts!F$1,""),IF(AND(Cases!B20=1,Cases!D20="AV",Cases!C20="E"),Accounts!F$3,""),IF(AND(Cases!B20=1,Cases!D20="AV",Cases!C20="Z"),Accounts!F$2,""),IF(AND(Cases!B20=1,Cases!D20="AV",Cases!C20="B"),Accounts!F$4,""))</f>
        <v>Electra számlatípus Arksys</v>
      </c>
      <c r="R20" t="str">
        <f>CONCATENATE(IF(AND(Cases!D20&lt;&gt;"AV",Cases!C20="K"),Accounts!C$1,""),IF(AND(Cases!D20&lt;&gt;"AV",Cases!C20="E"),Accounts!C$3,""),IF(AND(Cases!D20&lt;&gt;"AV",Cases!C20="Z"),Accounts!C$2,""),IF(AND(Cases!D20&lt;&gt;"AV",Cases!C20="B"),Accounts!C$4,""),IF(AND(Cases!B20="E",Cases!D20="AV",Cases!C20="K"),Accounts!E$1,""),IF(AND(Cases!B20="E",Cases!D20="AV",Cases!C20="E"),Accounts!E$3,""),IF(AND(Cases!B20="E",Cases!D20="AV",Cases!C20="Z"),Accounts!E$2,""),IF(AND(Cases!B20="E",Cases!D20="AV",Cases!C20="B"),Accounts!E$4,""),IF(AND(Cases!B20=1,Cases!D20="AV",Cases!C20="K"),Accounts!G$1,""),IF(AND(Cases!B20=1,Cases!D20="AV",Cases!C20="E"),Accounts!G$3,""),IF(AND(Cases!B20=1,Cases!D20="AV",Cases!C20="Z"),Accounts!G$2,""),IF(AND(Cases!B20=1,Cases!D20="AV",Cases!C20="B"),Accounts!G$4,""))</f>
        <v>HU51104075017811100019080840</v>
      </c>
      <c r="S20" t="str">
        <f>Cases!I20</f>
        <v>Közlemény-Elektra/EbankKKV-BBelül-Átvezetés-InterComp.-25K</v>
      </c>
    </row>
    <row r="21" spans="1:19" x14ac:dyDescent="0.3">
      <c r="A21" t="str">
        <f>CONCATENATE(IF(B21="EB",CONCATENATE("EBNG",TEXT(Refszámok!$B$1+ROW()-2,"000000000000")),""),IF(B21="EL",CONCATENATE("E",TEXT(Refszámok!$B$2+ROW()-2,"0000000000"),"00001"),""),IF(B21="OA",CONCATENATE("OA",TEXT(Refszámok!$B$3+ROW()-2,"00000000000000")),""))</f>
        <v>E000000131900001</v>
      </c>
      <c r="B21" t="str">
        <f>IF(Cases!B21=1,"EL","EB")</f>
        <v>EL</v>
      </c>
      <c r="C21" t="str">
        <f t="shared" si="0"/>
        <v>E000000131900001</v>
      </c>
      <c r="D21" t="str">
        <f>IF(Cases!G21="Y","2018-11-10","")</f>
        <v/>
      </c>
      <c r="E21" s="6" t="str">
        <f>CONCATENATE(IF(Cases!B21="E",Accounts!B$7,""),IF(Cases!B21=1,Accounts!B$8,""))</f>
        <v>Electra számlatípus-művelettípus ts</v>
      </c>
      <c r="F21" s="6" t="str">
        <f>CONCATENATE(IF(Cases!B21="E",Accounts!C$7,""),IF(Cases!B21=1,Accounts!C$8,""))</f>
        <v>00021018F0100</v>
      </c>
      <c r="G21" t="s">
        <v>17</v>
      </c>
      <c r="H21" s="6" t="str">
        <f t="shared" si="1"/>
        <v>Electra számlatípus-művelettípus ts</v>
      </c>
      <c r="I21" t="s">
        <v>18</v>
      </c>
      <c r="J21" t="str">
        <f t="shared" si="2"/>
        <v>E000000131900001</v>
      </c>
      <c r="K21" t="str">
        <f t="shared" si="3"/>
        <v>E000000131900001</v>
      </c>
      <c r="L21" s="2" t="s">
        <v>22</v>
      </c>
      <c r="M21" t="str">
        <f>CONCATENATE(IF(Cases!A21="V","VI",""),IF(AND(Cases!D21="EA",Cases!A21&lt;&gt;"V"),"HA",""),IF(AND(Cases!D21="AV",Cases!A21&lt;&gt;"V"),"HV",""))</f>
        <v>HA</v>
      </c>
      <c r="N21" t="s">
        <v>23</v>
      </c>
      <c r="O21" t="s">
        <v>24</v>
      </c>
      <c r="P21" t="str">
        <f>IF(Cases!E21="Y","INTC","")</f>
        <v/>
      </c>
      <c r="Q21" t="str">
        <f>CONCATENATE(IF(AND(Cases!D21&lt;&gt;"AV",Cases!C21="K"),Accounts!B$1,""),IF(AND(Cases!D21&lt;&gt;"AV",Cases!C21="E"),Accounts!B$3,""),IF(AND(Cases!D21&lt;&gt;"AV",Cases!C21="Z"),Accounts!B$2,""),IF(AND(Cases!D21&lt;&gt;"AV",Cases!C21="B"),Accounts!B$4,""),IF(AND(Cases!B21="E",Cases!D21="AV",Cases!C21="K"),Accounts!D$1,""),IF(AND(Cases!B21="E",Cases!D21="AV",Cases!C21="E"),Accounts!D$3,""),IF(AND(Cases!B21="E",Cases!D21="AV",Cases!C21="Z"),Accounts!D$2,""),IF(AND(Cases!B21="E",Cases!D21="AV",Cases!C21="B"),Accounts!D$4,""),IF(AND(Cases!B21=1,Cases!D21="AV",Cases!C21="K"),Accounts!F$1,""),IF(AND(Cases!B21=1,Cases!D21="AV",Cases!C21="E"),Accounts!F$3,""),IF(AND(Cases!B21=1,Cases!D21="AV",Cases!C21="Z"),Accounts!F$2,""),IF(AND(Cases!B21=1,Cases!D21="AV",Cases!C21="B"),Accounts!F$4,""))</f>
        <v>UPC Magyarország</v>
      </c>
      <c r="R21" t="str">
        <f>CONCATENATE(IF(AND(Cases!D21&lt;&gt;"AV",Cases!C21="K"),Accounts!C$1,""),IF(AND(Cases!D21&lt;&gt;"AV",Cases!C21="E"),Accounts!C$3,""),IF(AND(Cases!D21&lt;&gt;"AV",Cases!C21="Z"),Accounts!C$2,""),IF(AND(Cases!D21&lt;&gt;"AV",Cases!C21="B"),Accounts!C$4,""),IF(AND(Cases!B21="E",Cases!D21="AV",Cases!C21="K"),Accounts!E$1,""),IF(AND(Cases!B21="E",Cases!D21="AV",Cases!C21="E"),Accounts!E$3,""),IF(AND(Cases!B21="E",Cases!D21="AV",Cases!C21="Z"),Accounts!E$2,""),IF(AND(Cases!B21="E",Cases!D21="AV",Cases!C21="B"),Accounts!E$4,""),IF(AND(Cases!B21=1,Cases!D21="AV",Cases!C21="K"),Accounts!G$1,""),IF(AND(Cases!B21=1,Cases!D21="AV",Cases!C21="E"),Accounts!G$3,""),IF(AND(Cases!B21=1,Cases!D21="AV",Cases!C21="Z"),Accounts!G$2,""),IF(AND(Cases!B21=1,Cases!D21="AV",Cases!C21="B"),Accounts!G$4,""))</f>
        <v>HU78104100220021994330000100</v>
      </c>
      <c r="S21" t="str">
        <f>Cases!I21</f>
        <v>Közlemény-Elektra/EbankKKV-BBelül-EsetiÁt.-266</v>
      </c>
    </row>
    <row r="22" spans="1:19" x14ac:dyDescent="0.3">
      <c r="A22" t="str">
        <f>CONCATENATE(IF(B22="EB",CONCATENATE("EBNG",TEXT(Refszámok!$B$1+ROW()-2,"000000000000")),""),IF(B22="EL",CONCATENATE("E",TEXT(Refszámok!$B$2+ROW()-2,"0000000000"),"00001"),""),IF(B22="OA",CONCATENATE("OA",TEXT(Refszámok!$B$3+ROW()-2,"00000000000000")),""))</f>
        <v>E000000132000001</v>
      </c>
      <c r="B22" t="str">
        <f>IF(Cases!B22=1,"EL","EB")</f>
        <v>EL</v>
      </c>
      <c r="C22" t="str">
        <f t="shared" si="0"/>
        <v>E000000132000001</v>
      </c>
      <c r="D22" t="str">
        <f>IF(Cases!G22="Y","2018-11-10","")</f>
        <v/>
      </c>
      <c r="E22" s="6" t="str">
        <f>CONCATENATE(IF(Cases!B22="E",Accounts!B$7,""),IF(Cases!B22=1,Accounts!B$8,""))</f>
        <v>Electra számlatípus-művelettípus ts</v>
      </c>
      <c r="F22" s="6" t="str">
        <f>CONCATENATE(IF(Cases!B22="E",Accounts!C$7,""),IF(Cases!B22=1,Accounts!C$8,""))</f>
        <v>00021018F0100</v>
      </c>
      <c r="G22" t="s">
        <v>17</v>
      </c>
      <c r="H22" s="6" t="str">
        <f t="shared" si="1"/>
        <v>Electra számlatípus-művelettípus ts</v>
      </c>
      <c r="I22" t="s">
        <v>18</v>
      </c>
      <c r="J22" t="str">
        <f t="shared" si="2"/>
        <v>E000000132000001</v>
      </c>
      <c r="K22" t="str">
        <f t="shared" si="3"/>
        <v>E000000132000001</v>
      </c>
      <c r="L22" s="2" t="s">
        <v>22</v>
      </c>
      <c r="M22" t="str">
        <f>CONCATENATE(IF(Cases!A22="V","VI",""),IF(AND(Cases!D22="EA",Cases!A22&lt;&gt;"V"),"HA",""),IF(AND(Cases!D22="AV",Cases!A22&lt;&gt;"V"),"HV",""))</f>
        <v>HA</v>
      </c>
      <c r="N22" t="s">
        <v>23</v>
      </c>
      <c r="O22" t="s">
        <v>24</v>
      </c>
      <c r="P22" t="str">
        <f>IF(Cases!E22="Y","INTC","")</f>
        <v>INTC</v>
      </c>
      <c r="Q22" t="str">
        <f>CONCATENATE(IF(AND(Cases!D22&lt;&gt;"AV",Cases!C22="K"),Accounts!B$1,""),IF(AND(Cases!D22&lt;&gt;"AV",Cases!C22="E"),Accounts!B$3,""),IF(AND(Cases!D22&lt;&gt;"AV",Cases!C22="Z"),Accounts!B$2,""),IF(AND(Cases!D22&lt;&gt;"AV",Cases!C22="B"),Accounts!B$4,""),IF(AND(Cases!B22="E",Cases!D22="AV",Cases!C22="K"),Accounts!D$1,""),IF(AND(Cases!B22="E",Cases!D22="AV",Cases!C22="E"),Accounts!D$3,""),IF(AND(Cases!B22="E",Cases!D22="AV",Cases!C22="Z"),Accounts!D$2,""),IF(AND(Cases!B22="E",Cases!D22="AV",Cases!C22="B"),Accounts!D$4,""),IF(AND(Cases!B22=1,Cases!D22="AV",Cases!C22="K"),Accounts!F$1,""),IF(AND(Cases!B22=1,Cases!D22="AV",Cases!C22="E"),Accounts!F$3,""),IF(AND(Cases!B22=1,Cases!D22="AV",Cases!C22="Z"),Accounts!F$2,""),IF(AND(Cases!B22=1,Cases!D22="AV",Cases!C22="B"),Accounts!F$4,""))</f>
        <v>UPC Magyarország</v>
      </c>
      <c r="R22" t="str">
        <f>CONCATENATE(IF(AND(Cases!D22&lt;&gt;"AV",Cases!C22="K"),Accounts!C$1,""),IF(AND(Cases!D22&lt;&gt;"AV",Cases!C22="E"),Accounts!C$3,""),IF(AND(Cases!D22&lt;&gt;"AV",Cases!C22="Z"),Accounts!C$2,""),IF(AND(Cases!D22&lt;&gt;"AV",Cases!C22="B"),Accounts!C$4,""),IF(AND(Cases!B22="E",Cases!D22="AV",Cases!C22="K"),Accounts!E$1,""),IF(AND(Cases!B22="E",Cases!D22="AV",Cases!C22="E"),Accounts!E$3,""),IF(AND(Cases!B22="E",Cases!D22="AV",Cases!C22="Z"),Accounts!E$2,""),IF(AND(Cases!B22="E",Cases!D22="AV",Cases!C22="B"),Accounts!E$4,""),IF(AND(Cases!B22=1,Cases!D22="AV",Cases!C22="K"),Accounts!G$1,""),IF(AND(Cases!B22=1,Cases!D22="AV",Cases!C22="E"),Accounts!G$3,""),IF(AND(Cases!B22=1,Cases!D22="AV",Cases!C22="Z"),Accounts!G$2,""),IF(AND(Cases!B22=1,Cases!D22="AV",Cases!C22="B"),Accounts!G$4,""))</f>
        <v>HU78104100220021994330000100</v>
      </c>
      <c r="S22" t="str">
        <f>Cases!I22</f>
        <v>Közlemény-Elektra/EbankKKV-BBelül-EsetiÁt.-InterComp.-292</v>
      </c>
    </row>
    <row r="23" spans="1:19" x14ac:dyDescent="0.3">
      <c r="A23" t="str">
        <f>CONCATENATE(IF(B23="EB",CONCATENATE("EBNG",TEXT(Refszámok!$B$1+ROW()-2,"000000000000")),""),IF(B23="EL",CONCATENATE("E",TEXT(Refszámok!$B$2+ROW()-2,"0000000000"),"00001"),""),IF(B23="OA",CONCATENATE("OA",TEXT(Refszámok!$B$3+ROW()-2,"00000000000000")),""))</f>
        <v>E000000132100001</v>
      </c>
      <c r="B23" t="str">
        <f>IF(Cases!B23=1,"EL","EB")</f>
        <v>EL</v>
      </c>
      <c r="C23" t="str">
        <f t="shared" si="0"/>
        <v>E000000132100001</v>
      </c>
      <c r="D23" t="str">
        <f>IF(Cases!G23="Y","2018-11-10","")</f>
        <v/>
      </c>
      <c r="E23" s="6" t="str">
        <f>CONCATENATE(IF(Cases!B23="E",Accounts!B$7,""),IF(Cases!B23=1,Accounts!B$8,""))</f>
        <v>Electra számlatípus-művelettípus ts</v>
      </c>
      <c r="F23" s="6" t="str">
        <f>CONCATENATE(IF(Cases!B23="E",Accounts!C$7,""),IF(Cases!B23=1,Accounts!C$8,""))</f>
        <v>00021018F0100</v>
      </c>
      <c r="G23" t="s">
        <v>17</v>
      </c>
      <c r="H23" s="6" t="str">
        <f t="shared" si="1"/>
        <v>Electra számlatípus-művelettípus ts</v>
      </c>
      <c r="I23" t="s">
        <v>18</v>
      </c>
      <c r="J23" t="str">
        <f t="shared" si="2"/>
        <v>E000000132100001</v>
      </c>
      <c r="K23" t="str">
        <f t="shared" si="3"/>
        <v>E000000132100001</v>
      </c>
      <c r="L23" s="2" t="s">
        <v>22</v>
      </c>
      <c r="M23" t="str">
        <f>CONCATENATE(IF(Cases!A23="V","VI",""),IF(AND(Cases!D23="EA",Cases!A23&lt;&gt;"V"),"HA",""),IF(AND(Cases!D23="AV",Cases!A23&lt;&gt;"V"),"HV",""))</f>
        <v>HV</v>
      </c>
      <c r="N23" t="s">
        <v>23</v>
      </c>
      <c r="O23" t="s">
        <v>24</v>
      </c>
      <c r="P23" t="str">
        <f>IF(Cases!E23="Y","INTC","")</f>
        <v/>
      </c>
      <c r="Q23" t="str">
        <f>CONCATENATE(IF(AND(Cases!D23&lt;&gt;"AV",Cases!C23="K"),Accounts!B$1,""),IF(AND(Cases!D23&lt;&gt;"AV",Cases!C23="E"),Accounts!B$3,""),IF(AND(Cases!D23&lt;&gt;"AV",Cases!C23="Z"),Accounts!B$2,""),IF(AND(Cases!D23&lt;&gt;"AV",Cases!C23="B"),Accounts!B$4,""),IF(AND(Cases!B23="E",Cases!D23="AV",Cases!C23="K"),Accounts!D$1,""),IF(AND(Cases!B23="E",Cases!D23="AV",Cases!C23="E"),Accounts!D$3,""),IF(AND(Cases!B23="E",Cases!D23="AV",Cases!C23="Z"),Accounts!D$2,""),IF(AND(Cases!B23="E",Cases!D23="AV",Cases!C23="B"),Accounts!D$4,""),IF(AND(Cases!B23=1,Cases!D23="AV",Cases!C23="K"),Accounts!F$1,""),IF(AND(Cases!B23=1,Cases!D23="AV",Cases!C23="E"),Accounts!F$3,""),IF(AND(Cases!B23=1,Cases!D23="AV",Cases!C23="Z"),Accounts!F$2,""),IF(AND(Cases!B23=1,Cases!D23="AV",Cases!C23="B"),Accounts!F$4,""))</f>
        <v>Zeusz céges kedvezm.</v>
      </c>
      <c r="R23" t="str">
        <f>CONCATENATE(IF(AND(Cases!D23&lt;&gt;"AV",Cases!C23="K"),Accounts!C$1,""),IF(AND(Cases!D23&lt;&gt;"AV",Cases!C23="E"),Accounts!C$3,""),IF(AND(Cases!D23&lt;&gt;"AV",Cases!C23="Z"),Accounts!C$2,""),IF(AND(Cases!D23&lt;&gt;"AV",Cases!C23="B"),Accounts!C$4,""),IF(AND(Cases!B23="E",Cases!D23="AV",Cases!C23="K"),Accounts!E$1,""),IF(AND(Cases!B23="E",Cases!D23="AV",Cases!C23="E"),Accounts!E$3,""),IF(AND(Cases!B23="E",Cases!D23="AV",Cases!C23="Z"),Accounts!E$2,""),IF(AND(Cases!B23="E",Cases!D23="AV",Cases!C23="B"),Accounts!E$4,""),IF(AND(Cases!B23=1,Cases!D23="AV",Cases!C23="K"),Accounts!G$1,""),IF(AND(Cases!B23=1,Cases!D23="AV",Cases!C23="E"),Accounts!G$3,""),IF(AND(Cases!B23=1,Cases!D23="AV",Cases!C23="Z"),Accounts!G$2,""),IF(AND(Cases!B23=1,Cases!D23="AV",Cases!C23="B"),Accounts!G$4,""))</f>
        <v>HU92104065006555535353531080</v>
      </c>
      <c r="S23" t="str">
        <f>Cases!I23</f>
        <v>Közlemény-Elektra/EbankKKV-BBZeus-Átvezetés-275</v>
      </c>
    </row>
    <row r="24" spans="1:19" x14ac:dyDescent="0.3">
      <c r="A24" t="str">
        <f>CONCATENATE(IF(B24="EB",CONCATENATE("EBNG",TEXT(Refszámok!$B$1+ROW()-2,"000000000000")),""),IF(B24="EL",CONCATENATE("E",TEXT(Refszámok!$B$2+ROW()-2,"0000000000"),"00001"),""),IF(B24="OA",CONCATENATE("OA",TEXT(Refszámok!$B$3+ROW()-2,"00000000000000")),""))</f>
        <v>E000000132200001</v>
      </c>
      <c r="B24" t="str">
        <f>IF(Cases!B24=1,"EL","EB")</f>
        <v>EL</v>
      </c>
      <c r="C24" t="str">
        <f t="shared" si="0"/>
        <v>E000000132200001</v>
      </c>
      <c r="D24" t="str">
        <f>IF(Cases!G24="Y","2018-11-10","")</f>
        <v/>
      </c>
      <c r="E24" s="6" t="str">
        <f>CONCATENATE(IF(Cases!B24="E",Accounts!B$7,""),IF(Cases!B24=1,Accounts!B$8,""))</f>
        <v>Electra számlatípus-művelettípus ts</v>
      </c>
      <c r="F24" s="6" t="str">
        <f>CONCATENATE(IF(Cases!B24="E",Accounts!C$7,""),IF(Cases!B24=1,Accounts!C$8,""))</f>
        <v>00021018F0100</v>
      </c>
      <c r="G24" t="s">
        <v>17</v>
      </c>
      <c r="H24" s="6" t="str">
        <f t="shared" si="1"/>
        <v>Electra számlatípus-művelettípus ts</v>
      </c>
      <c r="I24" t="s">
        <v>18</v>
      </c>
      <c r="J24" t="str">
        <f t="shared" si="2"/>
        <v>E000000132200001</v>
      </c>
      <c r="K24" t="str">
        <f t="shared" si="3"/>
        <v>E000000132200001</v>
      </c>
      <c r="L24" s="2" t="s">
        <v>22</v>
      </c>
      <c r="M24" t="str">
        <f>CONCATENATE(IF(Cases!A24="V","VI",""),IF(AND(Cases!D24="EA",Cases!A24&lt;&gt;"V"),"HA",""),IF(AND(Cases!D24="AV",Cases!A24&lt;&gt;"V"),"HV",""))</f>
        <v>HA</v>
      </c>
      <c r="N24" t="s">
        <v>23</v>
      </c>
      <c r="O24" t="s">
        <v>24</v>
      </c>
      <c r="P24" t="str">
        <f>IF(Cases!E24="Y","INTC","")</f>
        <v/>
      </c>
      <c r="Q24" t="str">
        <f>CONCATENATE(IF(AND(Cases!D24&lt;&gt;"AV",Cases!C24="K"),Accounts!B$1,""),IF(AND(Cases!D24&lt;&gt;"AV",Cases!C24="E"),Accounts!B$3,""),IF(AND(Cases!D24&lt;&gt;"AV",Cases!C24="Z"),Accounts!B$2,""),IF(AND(Cases!D24&lt;&gt;"AV",Cases!C24="B"),Accounts!B$4,""),IF(AND(Cases!B24="E",Cases!D24="AV",Cases!C24="K"),Accounts!D$1,""),IF(AND(Cases!B24="E",Cases!D24="AV",Cases!C24="E"),Accounts!D$3,""),IF(AND(Cases!B24="E",Cases!D24="AV",Cases!C24="Z"),Accounts!D$2,""),IF(AND(Cases!B24="E",Cases!D24="AV",Cases!C24="B"),Accounts!D$4,""),IF(AND(Cases!B24=1,Cases!D24="AV",Cases!C24="K"),Accounts!F$1,""),IF(AND(Cases!B24=1,Cases!D24="AV",Cases!C24="E"),Accounts!F$3,""),IF(AND(Cases!B24=1,Cases!D24="AV",Cases!C24="Z"),Accounts!F$2,""),IF(AND(Cases!B24=1,Cases!D24="AV",Cases!C24="B"),Accounts!F$4,""))</f>
        <v>Zeusz kedvezm.</v>
      </c>
      <c r="R24" t="str">
        <f>CONCATENATE(IF(AND(Cases!D24&lt;&gt;"AV",Cases!C24="K"),Accounts!C$1,""),IF(AND(Cases!D24&lt;&gt;"AV",Cases!C24="E"),Accounts!C$3,""),IF(AND(Cases!D24&lt;&gt;"AV",Cases!C24="Z"),Accounts!C$2,""),IF(AND(Cases!D24&lt;&gt;"AV",Cases!C24="B"),Accounts!C$4,""),IF(AND(Cases!B24="E",Cases!D24="AV",Cases!C24="K"),Accounts!E$1,""),IF(AND(Cases!B24="E",Cases!D24="AV",Cases!C24="E"),Accounts!E$3,""),IF(AND(Cases!B24="E",Cases!D24="AV",Cases!C24="Z"),Accounts!E$2,""),IF(AND(Cases!B24="E",Cases!D24="AV",Cases!C24="B"),Accounts!E$4,""),IF(AND(Cases!B24=1,Cases!D24="AV",Cases!C24="K"),Accounts!G$1,""),IF(AND(Cases!B24=1,Cases!D24="AV",Cases!C24="E"),Accounts!G$3,""),IF(AND(Cases!B24=1,Cases!D24="AV",Cases!C24="Z"),Accounts!G$2,""),IF(AND(Cases!B24=1,Cases!D24="AV",Cases!C24="B"),Accounts!G$4,""))</f>
        <v>HU39104065006755574848501038</v>
      </c>
      <c r="S24" t="str">
        <f>Cases!I24</f>
        <v>Közlemény-Elektra/EbankKKV-BBZeus-EsetiÁt.-274</v>
      </c>
    </row>
    <row r="25" spans="1:19" x14ac:dyDescent="0.3">
      <c r="A25" t="str">
        <f>CONCATENATE(IF(B25="EB",CONCATENATE("EBNG",TEXT(Refszámok!$B$1+ROW()-2,"000000000000")),""),IF(B25="EL",CONCATENATE("E",TEXT(Refszámok!$B$2+ROW()-2,"0000000000"),"00001"),""),IF(B25="OA",CONCATENATE("OA",TEXT(Refszámok!$B$3+ROW()-2,"00000000000000")),""))</f>
        <v>EBNG000000800423</v>
      </c>
      <c r="B25" t="str">
        <f>IF(Cases!B25=1,"EL","EB")</f>
        <v>EB</v>
      </c>
      <c r="C25" t="str">
        <f t="shared" si="0"/>
        <v>EBNG000000800423</v>
      </c>
      <c r="D25" t="str">
        <f>IF(Cases!G25="Y","2018-11-10","")</f>
        <v>2018-11-10</v>
      </c>
      <c r="E25" s="6" t="str">
        <f>CONCATENATE(IF(Cases!B25="E",Accounts!B$7,""),IF(Cases!B25=1,Accounts!B$8,""))</f>
        <v>KALOCZKAY JNÉ</v>
      </c>
      <c r="F25" s="6" t="str">
        <f>CONCATENATE(IF(Cases!B25="E",Accounts!C$7,""),IF(Cases!B25=1,Accounts!C$8,""))</f>
        <v>0002G94287100</v>
      </c>
      <c r="G25" t="s">
        <v>17</v>
      </c>
      <c r="H25" s="6" t="str">
        <f t="shared" si="1"/>
        <v>KALOCZKAY JNÉ</v>
      </c>
      <c r="I25" t="s">
        <v>18</v>
      </c>
      <c r="J25" t="str">
        <f t="shared" si="2"/>
        <v>EBNG000000800423</v>
      </c>
      <c r="K25" t="str">
        <f t="shared" si="3"/>
        <v>EBNG000000800423</v>
      </c>
      <c r="L25" s="2" t="s">
        <v>22</v>
      </c>
      <c r="M25" t="str">
        <f>CONCATENATE(IF(Cases!A25="V","VI",""),IF(AND(Cases!D25="EA",Cases!A25&lt;&gt;"V"),"HA",""),IF(AND(Cases!D25="AV",Cases!A25&lt;&gt;"V"),"HV",""))</f>
        <v>HA</v>
      </c>
      <c r="N25" t="s">
        <v>23</v>
      </c>
      <c r="O25" t="s">
        <v>24</v>
      </c>
      <c r="P25" t="str">
        <f>IF(Cases!E25="Y","INTC","")</f>
        <v/>
      </c>
      <c r="Q25" t="str">
        <f>CONCATENATE(IF(AND(Cases!D25&lt;&gt;"AV",Cases!C25="K"),Accounts!B$1,""),IF(AND(Cases!D25&lt;&gt;"AV",Cases!C25="E"),Accounts!B$3,""),IF(AND(Cases!D25&lt;&gt;"AV",Cases!C25="Z"),Accounts!B$2,""),IF(AND(Cases!D25&lt;&gt;"AV",Cases!C25="B"),Accounts!B$4,""),IF(AND(Cases!B25="E",Cases!D25="AV",Cases!C25="K"),Accounts!D$1,""),IF(AND(Cases!B25="E",Cases!D25="AV",Cases!C25="E"),Accounts!D$3,""),IF(AND(Cases!B25="E",Cases!D25="AV",Cases!C25="Z"),Accounts!D$2,""),IF(AND(Cases!B25="E",Cases!D25="AV",Cases!C25="B"),Accounts!D$4,""),IF(AND(Cases!B25=1,Cases!D25="AV",Cases!C25="K"),Accounts!F$1,""),IF(AND(Cases!B25=1,Cases!D25="AV",Cases!C25="E"),Accounts!F$3,""),IF(AND(Cases!B25=1,Cases!D25="AV",Cases!C25="Z"),Accounts!F$2,""),IF(AND(Cases!B25=1,Cases!D25="AV",Cases!C25="B"),Accounts!F$4,""))</f>
        <v>Bank kívüli Kedvezm.</v>
      </c>
      <c r="R25" t="str">
        <f>CONCATENATE(IF(AND(Cases!D25&lt;&gt;"AV",Cases!C25="K"),Accounts!C$1,""),IF(AND(Cases!D25&lt;&gt;"AV",Cases!C25="E"),Accounts!C$3,""),IF(AND(Cases!D25&lt;&gt;"AV",Cases!C25="Z"),Accounts!C$2,""),IF(AND(Cases!D25&lt;&gt;"AV",Cases!C25="B"),Accounts!C$4,""),IF(AND(Cases!B25="E",Cases!D25="AV",Cases!C25="K"),Accounts!E$1,""),IF(AND(Cases!B25="E",Cases!D25="AV",Cases!C25="E"),Accounts!E$3,""),IF(AND(Cases!B25="E",Cases!D25="AV",Cases!C25="Z"),Accounts!E$2,""),IF(AND(Cases!B25="E",Cases!D25="AV",Cases!C25="B"),Accounts!E$4,""),IF(AND(Cases!B25=1,Cases!D25="AV",Cases!C25="K"),Accounts!G$1,""),IF(AND(Cases!B25=1,Cases!D25="AV",Cases!C25="E"),Accounts!G$3,""),IF(AND(Cases!B25=1,Cases!D25="AV",Cases!C25="Z"),Accounts!G$2,""),IF(AND(Cases!B25=1,Cases!D25="AV",Cases!C25="B"),Accounts!G$4,""))</f>
        <v>HU71117490082015982100000000</v>
      </c>
      <c r="S25" t="str">
        <f>Cases!I25</f>
        <v>Közlemény-EbankLak-BKívül-EsetiÁt.-Értéknapos-H06</v>
      </c>
    </row>
    <row r="26" spans="1:19" x14ac:dyDescent="0.3">
      <c r="A26" t="str">
        <f>CONCATENATE(IF(B26="EB",CONCATENATE("EBNG",TEXT(Refszámok!$B$1+ROW()-2,"000000000000")),""),IF(B26="EL",CONCATENATE("E",TEXT(Refszámok!$B$2+ROW()-2,"0000000000"),"00001"),""),IF(B26="OA",CONCATENATE("OA",TEXT(Refszámok!$B$3+ROW()-2,"00000000000000")),""))</f>
        <v>E000000132400001</v>
      </c>
      <c r="B26" t="str">
        <f>IF(Cases!B26=1,"EL","EB")</f>
        <v>EL</v>
      </c>
      <c r="C26" t="str">
        <f t="shared" si="0"/>
        <v>E000000132400001</v>
      </c>
      <c r="D26" t="str">
        <f>IF(Cases!G26="Y","2018-11-10","")</f>
        <v>2018-11-10</v>
      </c>
      <c r="E26" s="6" t="str">
        <f>CONCATENATE(IF(Cases!B26="E",Accounts!B$7,""),IF(Cases!B26=1,Accounts!B$8,""))</f>
        <v>Electra számlatípus-művelettípus ts</v>
      </c>
      <c r="F26" s="6" t="str">
        <f>CONCATENATE(IF(Cases!B26="E",Accounts!C$7,""),IF(Cases!B26=1,Accounts!C$8,""))</f>
        <v>00021018F0100</v>
      </c>
      <c r="G26" t="s">
        <v>17</v>
      </c>
      <c r="H26" s="6" t="str">
        <f t="shared" si="1"/>
        <v>Electra számlatípus-művelettípus ts</v>
      </c>
      <c r="I26" t="s">
        <v>18</v>
      </c>
      <c r="J26" t="str">
        <f t="shared" si="2"/>
        <v>E000000132400001</v>
      </c>
      <c r="K26" t="str">
        <f t="shared" si="3"/>
        <v>E000000132400001</v>
      </c>
      <c r="L26" s="2" t="s">
        <v>22</v>
      </c>
      <c r="M26" t="str">
        <f>CONCATENATE(IF(Cases!A26="V","VI",""),IF(AND(Cases!D26="EA",Cases!A26&lt;&gt;"V"),"HA",""),IF(AND(Cases!D26="AV",Cases!A26&lt;&gt;"V"),"HV",""))</f>
        <v>HA</v>
      </c>
      <c r="N26" t="s">
        <v>23</v>
      </c>
      <c r="O26" t="s">
        <v>24</v>
      </c>
      <c r="P26" t="str">
        <f>IF(Cases!E26="Y","INTC","")</f>
        <v/>
      </c>
      <c r="Q26" t="str">
        <f>CONCATENATE(IF(AND(Cases!D26&lt;&gt;"AV",Cases!C26="K"),Accounts!B$1,""),IF(AND(Cases!D26&lt;&gt;"AV",Cases!C26="E"),Accounts!B$3,""),IF(AND(Cases!D26&lt;&gt;"AV",Cases!C26="Z"),Accounts!B$2,""),IF(AND(Cases!D26&lt;&gt;"AV",Cases!C26="B"),Accounts!B$4,""),IF(AND(Cases!B26="E",Cases!D26="AV",Cases!C26="K"),Accounts!D$1,""),IF(AND(Cases!B26="E",Cases!D26="AV",Cases!C26="E"),Accounts!D$3,""),IF(AND(Cases!B26="E",Cases!D26="AV",Cases!C26="Z"),Accounts!D$2,""),IF(AND(Cases!B26="E",Cases!D26="AV",Cases!C26="B"),Accounts!D$4,""),IF(AND(Cases!B26=1,Cases!D26="AV",Cases!C26="K"),Accounts!F$1,""),IF(AND(Cases!B26=1,Cases!D26="AV",Cases!C26="E"),Accounts!F$3,""),IF(AND(Cases!B26=1,Cases!D26="AV",Cases!C26="Z"),Accounts!F$2,""),IF(AND(Cases!B26=1,Cases!D26="AV",Cases!C26="B"),Accounts!F$4,""))</f>
        <v>Bank kívüli Kedvezm.</v>
      </c>
      <c r="R26" t="str">
        <f>CONCATENATE(IF(AND(Cases!D26&lt;&gt;"AV",Cases!C26="K"),Accounts!C$1,""),IF(AND(Cases!D26&lt;&gt;"AV",Cases!C26="E"),Accounts!C$3,""),IF(AND(Cases!D26&lt;&gt;"AV",Cases!C26="Z"),Accounts!C$2,""),IF(AND(Cases!D26&lt;&gt;"AV",Cases!C26="B"),Accounts!C$4,""),IF(AND(Cases!B26="E",Cases!D26="AV",Cases!C26="K"),Accounts!E$1,""),IF(AND(Cases!B26="E",Cases!D26="AV",Cases!C26="E"),Accounts!E$3,""),IF(AND(Cases!B26="E",Cases!D26="AV",Cases!C26="Z"),Accounts!E$2,""),IF(AND(Cases!B26="E",Cases!D26="AV",Cases!C26="B"),Accounts!E$4,""),IF(AND(Cases!B26=1,Cases!D26="AV",Cases!C26="K"),Accounts!G$1,""),IF(AND(Cases!B26=1,Cases!D26="AV",Cases!C26="E"),Accounts!G$3,""),IF(AND(Cases!B26=1,Cases!D26="AV",Cases!C26="Z"),Accounts!G$2,""),IF(AND(Cases!B26=1,Cases!D26="AV",Cases!C26="B"),Accounts!G$4,""))</f>
        <v>HU71117490082015982100000000</v>
      </c>
      <c r="S26" t="str">
        <f>Cases!I26</f>
        <v>Közlemény-Elektra/EbankKKV-BKívül-EsetiÁt.-Értéknapos-H08</v>
      </c>
    </row>
    <row r="27" spans="1:19" x14ac:dyDescent="0.3">
      <c r="A27" t="str">
        <f>CONCATENATE(IF(B27="EB",CONCATENATE("EBNG",TEXT(Refszámok!$B$1+ROW()-2,"000000000000")),""),IF(B27="EL",CONCATENATE("E",TEXT(Refszámok!$B$2+ROW()-2,"0000000000"),"00001"),""),IF(B27="OA",CONCATENATE("OA",TEXT(Refszámok!$B$3+ROW()-2,"00000000000000")),""))</f>
        <v>E000000132500001</v>
      </c>
      <c r="B27" t="str">
        <f>IF(Cases!B27=1,"EL","EB")</f>
        <v>EL</v>
      </c>
      <c r="C27" t="str">
        <f t="shared" si="0"/>
        <v>E000000132500001</v>
      </c>
      <c r="D27" t="str">
        <f>IF(Cases!G27="Y","2018-11-10","")</f>
        <v>2018-11-10</v>
      </c>
      <c r="E27" s="6" t="str">
        <f>CONCATENATE(IF(Cases!B27="E",Accounts!B$7,""),IF(Cases!B27=1,Accounts!B$8,""))</f>
        <v>Electra számlatípus-művelettípus ts</v>
      </c>
      <c r="F27" s="6" t="str">
        <f>CONCATENATE(IF(Cases!B27="E",Accounts!C$7,""),IF(Cases!B27=1,Accounts!C$8,""))</f>
        <v>00021018F0100</v>
      </c>
      <c r="G27" t="s">
        <v>17</v>
      </c>
      <c r="H27" s="6" t="str">
        <f t="shared" si="1"/>
        <v>Electra számlatípus-művelettípus ts</v>
      </c>
      <c r="I27" t="s">
        <v>18</v>
      </c>
      <c r="J27" t="str">
        <f t="shared" si="2"/>
        <v>E000000132500001</v>
      </c>
      <c r="K27" t="str">
        <f t="shared" si="3"/>
        <v>E000000132500001</v>
      </c>
      <c r="L27" s="2" t="s">
        <v>22</v>
      </c>
      <c r="M27" t="str">
        <f>CONCATENATE(IF(Cases!A27="V","VI",""),IF(AND(Cases!D27="EA",Cases!A27&lt;&gt;"V"),"HA",""),IF(AND(Cases!D27="AV",Cases!A27&lt;&gt;"V"),"HV",""))</f>
        <v>HA</v>
      </c>
      <c r="N27" t="s">
        <v>23</v>
      </c>
      <c r="O27" t="s">
        <v>24</v>
      </c>
      <c r="P27" t="str">
        <f>IF(Cases!E27="Y","INTC","")</f>
        <v>INTC</v>
      </c>
      <c r="Q27" t="str">
        <f>CONCATENATE(IF(AND(Cases!D27&lt;&gt;"AV",Cases!C27="K"),Accounts!B$1,""),IF(AND(Cases!D27&lt;&gt;"AV",Cases!C27="E"),Accounts!B$3,""),IF(AND(Cases!D27&lt;&gt;"AV",Cases!C27="Z"),Accounts!B$2,""),IF(AND(Cases!D27&lt;&gt;"AV",Cases!C27="B"),Accounts!B$4,""),IF(AND(Cases!B27="E",Cases!D27="AV",Cases!C27="K"),Accounts!D$1,""),IF(AND(Cases!B27="E",Cases!D27="AV",Cases!C27="E"),Accounts!D$3,""),IF(AND(Cases!B27="E",Cases!D27="AV",Cases!C27="Z"),Accounts!D$2,""),IF(AND(Cases!B27="E",Cases!D27="AV",Cases!C27="B"),Accounts!D$4,""),IF(AND(Cases!B27=1,Cases!D27="AV",Cases!C27="K"),Accounts!F$1,""),IF(AND(Cases!B27=1,Cases!D27="AV",Cases!C27="E"),Accounts!F$3,""),IF(AND(Cases!B27=1,Cases!D27="AV",Cases!C27="Z"),Accounts!F$2,""),IF(AND(Cases!B27=1,Cases!D27="AV",Cases!C27="B"),Accounts!F$4,""))</f>
        <v>Bank kívüli Kedvezm.</v>
      </c>
      <c r="R27" t="str">
        <f>CONCATENATE(IF(AND(Cases!D27&lt;&gt;"AV",Cases!C27="K"),Accounts!C$1,""),IF(AND(Cases!D27&lt;&gt;"AV",Cases!C27="E"),Accounts!C$3,""),IF(AND(Cases!D27&lt;&gt;"AV",Cases!C27="Z"),Accounts!C$2,""),IF(AND(Cases!D27&lt;&gt;"AV",Cases!C27="B"),Accounts!C$4,""),IF(AND(Cases!B27="E",Cases!D27="AV",Cases!C27="K"),Accounts!E$1,""),IF(AND(Cases!B27="E",Cases!D27="AV",Cases!C27="E"),Accounts!E$3,""),IF(AND(Cases!B27="E",Cases!D27="AV",Cases!C27="Z"),Accounts!E$2,""),IF(AND(Cases!B27="E",Cases!D27="AV",Cases!C27="B"),Accounts!E$4,""),IF(AND(Cases!B27=1,Cases!D27="AV",Cases!C27="K"),Accounts!G$1,""),IF(AND(Cases!B27=1,Cases!D27="AV",Cases!C27="E"),Accounts!G$3,""),IF(AND(Cases!B27=1,Cases!D27="AV",Cases!C27="Z"),Accounts!G$2,""),IF(AND(Cases!B27=1,Cases!D27="AV",Cases!C27="B"),Accounts!G$4,""))</f>
        <v>HU71117490082015982100000000</v>
      </c>
      <c r="S27" t="str">
        <f>Cases!I27</f>
        <v>Közlemény-Elektra/EbankKKV-BKívül-EsetiÁt.-InterComp.-Értéknapos-H10</v>
      </c>
    </row>
    <row r="28" spans="1:19" x14ac:dyDescent="0.3">
      <c r="A28" t="str">
        <f>CONCATENATE(IF(B28="EB",CONCATENATE("EBNG",TEXT(Refszámok!$B$1+ROW()-2,"000000000000")),""),IF(B28="EL",CONCATENATE("E",TEXT(Refszámok!$B$2+ROW()-2,"0000000000"),"00001"),""),IF(B28="OA",CONCATENATE("OA",TEXT(Refszámok!$B$3+ROW()-2,"00000000000000")),""))</f>
        <v>E000000132600001</v>
      </c>
      <c r="B28" t="str">
        <f>IF(Cases!B28=1,"EL","EB")</f>
        <v>EL</v>
      </c>
      <c r="C28" t="str">
        <f t="shared" si="0"/>
        <v>E000000132600001</v>
      </c>
      <c r="D28" t="str">
        <f>IF(Cases!G28="Y","2018-11-10","")</f>
        <v>2018-11-10</v>
      </c>
      <c r="E28" s="6" t="str">
        <f>CONCATENATE(IF(Cases!B28="E",Accounts!B$7,""),IF(Cases!B28=1,Accounts!B$8,""))</f>
        <v>Electra számlatípus-művelettípus ts</v>
      </c>
      <c r="F28" s="6" t="str">
        <f>CONCATENATE(IF(Cases!B28="E",Accounts!C$7,""),IF(Cases!B28=1,Accounts!C$8,""))</f>
        <v>00021018F0100</v>
      </c>
      <c r="G28" t="s">
        <v>17</v>
      </c>
      <c r="H28" s="6" t="str">
        <f t="shared" si="1"/>
        <v>Electra számlatípus-művelettípus ts</v>
      </c>
      <c r="I28" t="s">
        <v>18</v>
      </c>
      <c r="J28" t="str">
        <f t="shared" si="2"/>
        <v>E000000132600001</v>
      </c>
      <c r="K28" t="str">
        <f t="shared" si="3"/>
        <v>E000000132600001</v>
      </c>
      <c r="L28" s="2" t="s">
        <v>22</v>
      </c>
      <c r="M28" t="str">
        <f>CONCATENATE(IF(Cases!A28="V","VI",""),IF(AND(Cases!D28="EA",Cases!A28&lt;&gt;"V"),"HA",""),IF(AND(Cases!D28="AV",Cases!A28&lt;&gt;"V"),"HV",""))</f>
        <v>VI</v>
      </c>
      <c r="N28" t="s">
        <v>23</v>
      </c>
      <c r="O28" t="s">
        <v>24</v>
      </c>
      <c r="P28" t="str">
        <f>IF(Cases!E28="Y","INTC","")</f>
        <v/>
      </c>
      <c r="Q28" t="str">
        <f>CONCATENATE(IF(AND(Cases!D28&lt;&gt;"AV",Cases!C28="K"),Accounts!B$1,""),IF(AND(Cases!D28&lt;&gt;"AV",Cases!C28="E"),Accounts!B$3,""),IF(AND(Cases!D28&lt;&gt;"AV",Cases!C28="Z"),Accounts!B$2,""),IF(AND(Cases!D28&lt;&gt;"AV",Cases!C28="B"),Accounts!B$4,""),IF(AND(Cases!B28="E",Cases!D28="AV",Cases!C28="K"),Accounts!D$1,""),IF(AND(Cases!B28="E",Cases!D28="AV",Cases!C28="E"),Accounts!D$3,""),IF(AND(Cases!B28="E",Cases!D28="AV",Cases!C28="Z"),Accounts!D$2,""),IF(AND(Cases!B28="E",Cases!D28="AV",Cases!C28="B"),Accounts!D$4,""),IF(AND(Cases!B28=1,Cases!D28="AV",Cases!C28="K"),Accounts!F$1,""),IF(AND(Cases!B28=1,Cases!D28="AV",Cases!C28="E"),Accounts!F$3,""),IF(AND(Cases!B28=1,Cases!D28="AV",Cases!C28="Z"),Accounts!F$2,""),IF(AND(Cases!B28=1,Cases!D28="AV",Cases!C28="B"),Accounts!F$4,""))</f>
        <v>Bank kívüli Kedvezm.</v>
      </c>
      <c r="R28" t="str">
        <f>CONCATENATE(IF(AND(Cases!D28&lt;&gt;"AV",Cases!C28="K"),Accounts!C$1,""),IF(AND(Cases!D28&lt;&gt;"AV",Cases!C28="E"),Accounts!C$3,""),IF(AND(Cases!D28&lt;&gt;"AV",Cases!C28="Z"),Accounts!C$2,""),IF(AND(Cases!D28&lt;&gt;"AV",Cases!C28="B"),Accounts!C$4,""),IF(AND(Cases!B28="E",Cases!D28="AV",Cases!C28="K"),Accounts!E$1,""),IF(AND(Cases!B28="E",Cases!D28="AV",Cases!C28="E"),Accounts!E$3,""),IF(AND(Cases!B28="E",Cases!D28="AV",Cases!C28="Z"),Accounts!E$2,""),IF(AND(Cases!B28="E",Cases!D28="AV",Cases!C28="B"),Accounts!E$4,""),IF(AND(Cases!B28=1,Cases!D28="AV",Cases!C28="K"),Accounts!G$1,""),IF(AND(Cases!B28=1,Cases!D28="AV",Cases!C28="E"),Accounts!G$3,""),IF(AND(Cases!B28=1,Cases!D28="AV",Cases!C28="Z"),Accounts!G$2,""),IF(AND(Cases!B28=1,Cases!D28="AV",Cases!C28="B"),Accounts!G$4,""))</f>
        <v>HU71117490082015982100000000</v>
      </c>
      <c r="S28" t="str">
        <f>Cases!I28</f>
        <v>Közlemény-Elektra/EbankKKV-BKívül-EsetiÁt.-Értéknapos-453</v>
      </c>
    </row>
    <row r="29" spans="1:19" x14ac:dyDescent="0.3">
      <c r="A29" t="str">
        <f>CONCATENATE(IF(B29="EB",CONCATENATE("EBNG",TEXT(Refszámok!$B$1+ROW()-2,"000000000000")),""),IF(B29="EL",CONCATENATE("E",TEXT(Refszámok!$B$2+ROW()-2,"0000000000"),"00001"),""),IF(B29="OA",CONCATENATE("OA",TEXT(Refszámok!$B$3+ROW()-2,"00000000000000")),""))</f>
        <v>E000000132700001</v>
      </c>
      <c r="B29" t="str">
        <f>IF(Cases!B29=1,"EL","EB")</f>
        <v>EL</v>
      </c>
      <c r="C29" t="str">
        <f t="shared" si="0"/>
        <v>E000000132700001</v>
      </c>
      <c r="D29" t="str">
        <f>IF(Cases!G29="Y","2018-11-10","")</f>
        <v>2018-11-10</v>
      </c>
      <c r="E29" s="6" t="str">
        <f>CONCATENATE(IF(Cases!B29="E",Accounts!B$7,""),IF(Cases!B29=1,Accounts!B$8,""))</f>
        <v>Electra számlatípus-művelettípus ts</v>
      </c>
      <c r="F29" s="6" t="str">
        <f>CONCATENATE(IF(Cases!B29="E",Accounts!C$7,""),IF(Cases!B29=1,Accounts!C$8,""))</f>
        <v>00021018F0100</v>
      </c>
      <c r="G29" t="s">
        <v>17</v>
      </c>
      <c r="H29" s="6" t="str">
        <f t="shared" si="1"/>
        <v>Electra számlatípus-művelettípus ts</v>
      </c>
      <c r="I29" t="s">
        <v>18</v>
      </c>
      <c r="J29" t="str">
        <f t="shared" si="2"/>
        <v>E000000132700001</v>
      </c>
      <c r="K29" t="str">
        <f t="shared" si="3"/>
        <v>E000000132700001</v>
      </c>
      <c r="L29" s="2" t="s">
        <v>22</v>
      </c>
      <c r="M29" t="str">
        <f>CONCATENATE(IF(Cases!A29="V","VI",""),IF(AND(Cases!D29="EA",Cases!A29&lt;&gt;"V"),"HA",""),IF(AND(Cases!D29="AV",Cases!A29&lt;&gt;"V"),"HV",""))</f>
        <v>VI</v>
      </c>
      <c r="N29" t="s">
        <v>23</v>
      </c>
      <c r="O29" t="s">
        <v>24</v>
      </c>
      <c r="P29" t="str">
        <f>IF(Cases!E29="Y","INTC","")</f>
        <v>INTC</v>
      </c>
      <c r="Q29" t="str">
        <f>CONCATENATE(IF(AND(Cases!D29&lt;&gt;"AV",Cases!C29="K"),Accounts!B$1,""),IF(AND(Cases!D29&lt;&gt;"AV",Cases!C29="E"),Accounts!B$3,""),IF(AND(Cases!D29&lt;&gt;"AV",Cases!C29="Z"),Accounts!B$2,""),IF(AND(Cases!D29&lt;&gt;"AV",Cases!C29="B"),Accounts!B$4,""),IF(AND(Cases!B29="E",Cases!D29="AV",Cases!C29="K"),Accounts!D$1,""),IF(AND(Cases!B29="E",Cases!D29="AV",Cases!C29="E"),Accounts!D$3,""),IF(AND(Cases!B29="E",Cases!D29="AV",Cases!C29="Z"),Accounts!D$2,""),IF(AND(Cases!B29="E",Cases!D29="AV",Cases!C29="B"),Accounts!D$4,""),IF(AND(Cases!B29=1,Cases!D29="AV",Cases!C29="K"),Accounts!F$1,""),IF(AND(Cases!B29=1,Cases!D29="AV",Cases!C29="E"),Accounts!F$3,""),IF(AND(Cases!B29=1,Cases!D29="AV",Cases!C29="Z"),Accounts!F$2,""),IF(AND(Cases!B29=1,Cases!D29="AV",Cases!C29="B"),Accounts!F$4,""))</f>
        <v>Bank kívüli Kedvezm.</v>
      </c>
      <c r="R29" t="str">
        <f>CONCATENATE(IF(AND(Cases!D29&lt;&gt;"AV",Cases!C29="K"),Accounts!C$1,""),IF(AND(Cases!D29&lt;&gt;"AV",Cases!C29="E"),Accounts!C$3,""),IF(AND(Cases!D29&lt;&gt;"AV",Cases!C29="Z"),Accounts!C$2,""),IF(AND(Cases!D29&lt;&gt;"AV",Cases!C29="B"),Accounts!C$4,""),IF(AND(Cases!B29="E",Cases!D29="AV",Cases!C29="K"),Accounts!E$1,""),IF(AND(Cases!B29="E",Cases!D29="AV",Cases!C29="E"),Accounts!E$3,""),IF(AND(Cases!B29="E",Cases!D29="AV",Cases!C29="Z"),Accounts!E$2,""),IF(AND(Cases!B29="E",Cases!D29="AV",Cases!C29="B"),Accounts!E$4,""),IF(AND(Cases!B29=1,Cases!D29="AV",Cases!C29="K"),Accounts!G$1,""),IF(AND(Cases!B29=1,Cases!D29="AV",Cases!C29="E"),Accounts!G$3,""),IF(AND(Cases!B29=1,Cases!D29="AV",Cases!C29="Z"),Accounts!G$2,""),IF(AND(Cases!B29=1,Cases!D29="AV",Cases!C29="B"),Accounts!G$4,""))</f>
        <v>HU71117490082015982100000000</v>
      </c>
      <c r="S29" t="str">
        <f>Cases!I29</f>
        <v>Közlemény-Elektra/EbankKKV-BKívül-EsetiÁt.-InterComp.-Értéknapos-432</v>
      </c>
    </row>
    <row r="30" spans="1:19" x14ac:dyDescent="0.3">
      <c r="A30" t="str">
        <f>CONCATENATE(IF(B30="EB",CONCATENATE("EBNG",TEXT(Refszámok!$B$1+ROW()-2,"000000000000")),""),IF(B30="EL",CONCATENATE("E",TEXT(Refszámok!$B$2+ROW()-2,"0000000000"),"00001"),""),IF(B30="OA",CONCATENATE("OA",TEXT(Refszámok!$B$3+ROW()-2,"00000000000000")),""))</f>
        <v>E000000132800001</v>
      </c>
      <c r="B30" t="str">
        <f>IF(Cases!B30=1,"EL","EB")</f>
        <v>EL</v>
      </c>
      <c r="C30" t="str">
        <f t="shared" si="0"/>
        <v>E000000132800001</v>
      </c>
      <c r="D30" t="str">
        <f>IF(Cases!G30="Y","2018-11-10","")</f>
        <v>2018-11-10</v>
      </c>
      <c r="E30" s="6" t="str">
        <f>CONCATENATE(IF(Cases!B30="E",Accounts!B$7,""),IF(Cases!B30=1,Accounts!B$8,""))</f>
        <v>Electra számlatípus-művelettípus ts</v>
      </c>
      <c r="F30" s="6" t="str">
        <f>CONCATENATE(IF(Cases!B30="E",Accounts!C$7,""),IF(Cases!B30=1,Accounts!C$8,""))</f>
        <v>00021018F0100</v>
      </c>
      <c r="G30" t="s">
        <v>17</v>
      </c>
      <c r="H30" s="6" t="str">
        <f t="shared" si="1"/>
        <v>Electra számlatípus-művelettípus ts</v>
      </c>
      <c r="I30" t="s">
        <v>18</v>
      </c>
      <c r="J30" t="str">
        <f t="shared" si="2"/>
        <v>E000000132800001</v>
      </c>
      <c r="K30" t="str">
        <f t="shared" si="3"/>
        <v>E000000132800001</v>
      </c>
      <c r="L30" s="2" t="s">
        <v>22</v>
      </c>
      <c r="M30" t="str">
        <f>CONCATENATE(IF(Cases!A30="V","VI",""),IF(AND(Cases!D30="EA",Cases!A30&lt;&gt;"V"),"HA",""),IF(AND(Cases!D30="AV",Cases!A30&lt;&gt;"V"),"HV",""))</f>
        <v>VI</v>
      </c>
      <c r="N30" t="s">
        <v>23</v>
      </c>
      <c r="O30" t="s">
        <v>24</v>
      </c>
      <c r="P30" t="str">
        <f>IF(Cases!E30="Y","INTC","")</f>
        <v/>
      </c>
      <c r="Q30" t="str">
        <f>CONCATENATE(IF(AND(Cases!D30&lt;&gt;"AV",Cases!C30="K"),Accounts!B$1,""),IF(AND(Cases!D30&lt;&gt;"AV",Cases!C30="E"),Accounts!B$3,""),IF(AND(Cases!D30&lt;&gt;"AV",Cases!C30="Z"),Accounts!B$2,""),IF(AND(Cases!D30&lt;&gt;"AV",Cases!C30="B"),Accounts!B$4,""),IF(AND(Cases!B30="E",Cases!D30="AV",Cases!C30="K"),Accounts!D$1,""),IF(AND(Cases!B30="E",Cases!D30="AV",Cases!C30="E"),Accounts!D$3,""),IF(AND(Cases!B30="E",Cases!D30="AV",Cases!C30="Z"),Accounts!D$2,""),IF(AND(Cases!B30="E",Cases!D30="AV",Cases!C30="B"),Accounts!D$4,""),IF(AND(Cases!B30=1,Cases!D30="AV",Cases!C30="K"),Accounts!F$1,""),IF(AND(Cases!B30=1,Cases!D30="AV",Cases!C30="E"),Accounts!F$3,""),IF(AND(Cases!B30=1,Cases!D30="AV",Cases!C30="Z"),Accounts!F$2,""),IF(AND(Cases!B30=1,Cases!D30="AV",Cases!C30="B"),Accounts!F$4,""))</f>
        <v>Bank kívüli Kedvezm.</v>
      </c>
      <c r="R30" t="str">
        <f>CONCATENATE(IF(AND(Cases!D30&lt;&gt;"AV",Cases!C30="K"),Accounts!C$1,""),IF(AND(Cases!D30&lt;&gt;"AV",Cases!C30="E"),Accounts!C$3,""),IF(AND(Cases!D30&lt;&gt;"AV",Cases!C30="Z"),Accounts!C$2,""),IF(AND(Cases!D30&lt;&gt;"AV",Cases!C30="B"),Accounts!C$4,""),IF(AND(Cases!B30="E",Cases!D30="AV",Cases!C30="K"),Accounts!E$1,""),IF(AND(Cases!B30="E",Cases!D30="AV",Cases!C30="E"),Accounts!E$3,""),IF(AND(Cases!B30="E",Cases!D30="AV",Cases!C30="Z"),Accounts!E$2,""),IF(AND(Cases!B30="E",Cases!D30="AV",Cases!C30="B"),Accounts!E$4,""),IF(AND(Cases!B30=1,Cases!D30="AV",Cases!C30="K"),Accounts!G$1,""),IF(AND(Cases!B30=1,Cases!D30="AV",Cases!C30="E"),Accounts!G$3,""),IF(AND(Cases!B30=1,Cases!D30="AV",Cases!C30="Z"),Accounts!G$2,""),IF(AND(Cases!B30=1,Cases!D30="AV",Cases!C30="B"),Accounts!G$4,""))</f>
        <v>HU71117490082015982100000000</v>
      </c>
      <c r="S30" t="str">
        <f>Cases!I30</f>
        <v>Közlemény-Elektra/EbankKKV-BKívül-ViberÁt.-Értéknapos-454</v>
      </c>
    </row>
    <row r="31" spans="1:19" x14ac:dyDescent="0.3">
      <c r="A31" t="str">
        <f>CONCATENATE(IF(B31="EB",CONCATENATE("EBNG",TEXT(Refszámok!$B$1+ROW()-2,"000000000000")),""),IF(B31="EL",CONCATENATE("E",TEXT(Refszámok!$B$2+ROW()-2,"0000000000"),"00001"),""),IF(B31="OA",CONCATENATE("OA",TEXT(Refszámok!$B$3+ROW()-2,"00000000000000")),""))</f>
        <v>E000000132900001</v>
      </c>
      <c r="B31" t="str">
        <f>IF(Cases!B31=1,"EL","EB")</f>
        <v>EL</v>
      </c>
      <c r="C31" t="str">
        <f t="shared" si="0"/>
        <v>E000000132900001</v>
      </c>
      <c r="D31" t="str">
        <f>IF(Cases!G31="Y","2018-11-10","")</f>
        <v>2018-11-10</v>
      </c>
      <c r="E31" s="6" t="str">
        <f>CONCATENATE(IF(Cases!B31="E",Accounts!B$7,""),IF(Cases!B31=1,Accounts!B$8,""))</f>
        <v>Electra számlatípus-művelettípus ts</v>
      </c>
      <c r="F31" s="6" t="str">
        <f>CONCATENATE(IF(Cases!B31="E",Accounts!C$7,""),IF(Cases!B31=1,Accounts!C$8,""))</f>
        <v>00021018F0100</v>
      </c>
      <c r="G31" t="s">
        <v>17</v>
      </c>
      <c r="H31" s="6" t="str">
        <f t="shared" si="1"/>
        <v>Electra számlatípus-művelettípus ts</v>
      </c>
      <c r="I31" t="s">
        <v>18</v>
      </c>
      <c r="J31" t="str">
        <f t="shared" si="2"/>
        <v>E000000132900001</v>
      </c>
      <c r="K31" t="str">
        <f t="shared" si="3"/>
        <v>E000000132900001</v>
      </c>
      <c r="L31" s="2" t="s">
        <v>22</v>
      </c>
      <c r="M31" t="str">
        <f>CONCATENATE(IF(Cases!A31="V","VI",""),IF(AND(Cases!D31="EA",Cases!A31&lt;&gt;"V"),"HA",""),IF(AND(Cases!D31="AV",Cases!A31&lt;&gt;"V"),"HV",""))</f>
        <v>VI</v>
      </c>
      <c r="N31" t="s">
        <v>23</v>
      </c>
      <c r="O31" t="s">
        <v>24</v>
      </c>
      <c r="P31" t="str">
        <f>IF(Cases!E31="Y","INTC","")</f>
        <v>INTC</v>
      </c>
      <c r="Q31" t="str">
        <f>CONCATENATE(IF(AND(Cases!D31&lt;&gt;"AV",Cases!C31="K"),Accounts!B$1,""),IF(AND(Cases!D31&lt;&gt;"AV",Cases!C31="E"),Accounts!B$3,""),IF(AND(Cases!D31&lt;&gt;"AV",Cases!C31="Z"),Accounts!B$2,""),IF(AND(Cases!D31&lt;&gt;"AV",Cases!C31="B"),Accounts!B$4,""),IF(AND(Cases!B31="E",Cases!D31="AV",Cases!C31="K"),Accounts!D$1,""),IF(AND(Cases!B31="E",Cases!D31="AV",Cases!C31="E"),Accounts!D$3,""),IF(AND(Cases!B31="E",Cases!D31="AV",Cases!C31="Z"),Accounts!D$2,""),IF(AND(Cases!B31="E",Cases!D31="AV",Cases!C31="B"),Accounts!D$4,""),IF(AND(Cases!B31=1,Cases!D31="AV",Cases!C31="K"),Accounts!F$1,""),IF(AND(Cases!B31=1,Cases!D31="AV",Cases!C31="E"),Accounts!F$3,""),IF(AND(Cases!B31=1,Cases!D31="AV",Cases!C31="Z"),Accounts!F$2,""),IF(AND(Cases!B31=1,Cases!D31="AV",Cases!C31="B"),Accounts!F$4,""))</f>
        <v>Bank kívüli Kedvezm.</v>
      </c>
      <c r="R31" t="str">
        <f>CONCATENATE(IF(AND(Cases!D31&lt;&gt;"AV",Cases!C31="K"),Accounts!C$1,""),IF(AND(Cases!D31&lt;&gt;"AV",Cases!C31="E"),Accounts!C$3,""),IF(AND(Cases!D31&lt;&gt;"AV",Cases!C31="Z"),Accounts!C$2,""),IF(AND(Cases!D31&lt;&gt;"AV",Cases!C31="B"),Accounts!C$4,""),IF(AND(Cases!B31="E",Cases!D31="AV",Cases!C31="K"),Accounts!E$1,""),IF(AND(Cases!B31="E",Cases!D31="AV",Cases!C31="E"),Accounts!E$3,""),IF(AND(Cases!B31="E",Cases!D31="AV",Cases!C31="Z"),Accounts!E$2,""),IF(AND(Cases!B31="E",Cases!D31="AV",Cases!C31="B"),Accounts!E$4,""),IF(AND(Cases!B31=1,Cases!D31="AV",Cases!C31="K"),Accounts!G$1,""),IF(AND(Cases!B31=1,Cases!D31="AV",Cases!C31="E"),Accounts!G$3,""),IF(AND(Cases!B31=1,Cases!D31="AV",Cases!C31="Z"),Accounts!G$2,""),IF(AND(Cases!B31=1,Cases!D31="AV",Cases!C31="B"),Accounts!G$4,""))</f>
        <v>HU71117490082015982100000000</v>
      </c>
      <c r="S31" t="str">
        <f>Cases!I31</f>
        <v>Közlemény-Elektra/EbankKKV-BKívül-ViberÁt.-InterComp.-Értéknapos-433</v>
      </c>
    </row>
    <row r="32" spans="1:19" x14ac:dyDescent="0.3">
      <c r="A32" t="str">
        <f>CONCATENATE(IF(B32="EB",CONCATENATE("EBNG",TEXT(Refszámok!$B$1+ROW()-2,"000000000000")),""),IF(B32="EL",CONCATENATE("E",TEXT(Refszámok!$B$2+ROW()-2,"0000000000"),"00001"),""),IF(B32="OA",CONCATENATE("OA",TEXT(Refszámok!$B$3+ROW()-2,"00000000000000")),""))</f>
        <v>EBNG000000800430</v>
      </c>
      <c r="B32" t="str">
        <f>IF(Cases!B32=1,"EL","EB")</f>
        <v>EB</v>
      </c>
      <c r="C32" t="str">
        <f t="shared" si="0"/>
        <v>EBNG000000800430</v>
      </c>
      <c r="D32" t="str">
        <f>IF(Cases!G32="Y","2018-11-10","")</f>
        <v>2018-11-10</v>
      </c>
      <c r="E32" s="6" t="str">
        <f>CONCATENATE(IF(Cases!B32="E",Accounts!B$7,""),IF(Cases!B32=1,Accounts!B$8,""))</f>
        <v>KALOCZKAY JNÉ</v>
      </c>
      <c r="F32" s="6" t="str">
        <f>CONCATENATE(IF(Cases!B32="E",Accounts!C$7,""),IF(Cases!B32=1,Accounts!C$8,""))</f>
        <v>0002G94287100</v>
      </c>
      <c r="G32" t="s">
        <v>17</v>
      </c>
      <c r="H32" s="6" t="str">
        <f t="shared" si="1"/>
        <v>KALOCZKAY JNÉ</v>
      </c>
      <c r="I32" t="s">
        <v>18</v>
      </c>
      <c r="J32" t="str">
        <f t="shared" si="2"/>
        <v>EBNG000000800430</v>
      </c>
      <c r="K32" t="str">
        <f t="shared" si="3"/>
        <v>EBNG000000800430</v>
      </c>
      <c r="L32" s="2" t="s">
        <v>22</v>
      </c>
      <c r="M32" t="str">
        <f>CONCATENATE(IF(Cases!A32="V","VI",""),IF(AND(Cases!D32="EA",Cases!A32&lt;&gt;"V"),"HA",""),IF(AND(Cases!D32="AV",Cases!A32&lt;&gt;"V"),"HV",""))</f>
        <v>HV</v>
      </c>
      <c r="N32" t="s">
        <v>23</v>
      </c>
      <c r="O32" t="s">
        <v>24</v>
      </c>
      <c r="P32" t="str">
        <f>IF(Cases!E32="Y","INTC","")</f>
        <v/>
      </c>
      <c r="Q32" t="str">
        <f>CONCATENATE(IF(AND(Cases!D32&lt;&gt;"AV",Cases!C32="K"),Accounts!B$1,""),IF(AND(Cases!D32&lt;&gt;"AV",Cases!C32="E"),Accounts!B$3,""),IF(AND(Cases!D32&lt;&gt;"AV",Cases!C32="Z"),Accounts!B$2,""),IF(AND(Cases!D32&lt;&gt;"AV",Cases!C32="B"),Accounts!B$4,""),IF(AND(Cases!B32="E",Cases!D32="AV",Cases!C32="K"),Accounts!D$1,""),IF(AND(Cases!B32="E",Cases!D32="AV",Cases!C32="E"),Accounts!D$3,""),IF(AND(Cases!B32="E",Cases!D32="AV",Cases!C32="Z"),Accounts!D$2,""),IF(AND(Cases!B32="E",Cases!D32="AV",Cases!C32="B"),Accounts!D$4,""),IF(AND(Cases!B32=1,Cases!D32="AV",Cases!C32="K"),Accounts!F$1,""),IF(AND(Cases!B32=1,Cases!D32="AV",Cases!C32="E"),Accounts!F$3,""),IF(AND(Cases!B32=1,Cases!D32="AV",Cases!C32="Z"),Accounts!F$2,""),IF(AND(Cases!B32=1,Cases!D32="AV",Cases!C32="B"),Accounts!F$4,""))</f>
        <v>KALOCZKAY JNÉ</v>
      </c>
      <c r="R32" t="str">
        <f>CONCATENATE(IF(AND(Cases!D32&lt;&gt;"AV",Cases!C32="K"),Accounts!C$1,""),IF(AND(Cases!D32&lt;&gt;"AV",Cases!C32="E"),Accounts!C$3,""),IF(AND(Cases!D32&lt;&gt;"AV",Cases!C32="Z"),Accounts!C$2,""),IF(AND(Cases!D32&lt;&gt;"AV",Cases!C32="B"),Accounts!C$4,""),IF(AND(Cases!B32="E",Cases!D32="AV",Cases!C32="K"),Accounts!E$1,""),IF(AND(Cases!B32="E",Cases!D32="AV",Cases!C32="E"),Accounts!E$3,""),IF(AND(Cases!B32="E",Cases!D32="AV",Cases!C32="Z"),Accounts!E$2,""),IF(AND(Cases!B32="E",Cases!D32="AV",Cases!C32="B"),Accounts!E$4,""),IF(AND(Cases!B32=1,Cases!D32="AV",Cases!C32="K"),Accounts!G$1,""),IF(AND(Cases!B32=1,Cases!D32="AV",Cases!C32="E"),Accounts!G$3,""),IF(AND(Cases!B32=1,Cases!D32="AV",Cases!C32="Z"),Accounts!G$2,""),IF(AND(Cases!B32=1,Cases!D32="AV",Cases!C32="B"),Accounts!G$4,""))</f>
        <v>HU72104000237157525056551015</v>
      </c>
      <c r="S32" t="str">
        <f>Cases!I32</f>
        <v>Közlemény-EbankLak-BBEq-Átvezetés-Értéknapos-082</v>
      </c>
    </row>
    <row r="33" spans="1:19" x14ac:dyDescent="0.3">
      <c r="A33" t="str">
        <f>CONCATENATE(IF(B33="EB",CONCATENATE("EBNG",TEXT(Refszámok!$B$1+ROW()-2,"000000000000")),""),IF(B33="EL",CONCATENATE("E",TEXT(Refszámok!$B$2+ROW()-2,"0000000000"),"00001"),""),IF(B33="OA",CONCATENATE("OA",TEXT(Refszámok!$B$3+ROW()-2,"00000000000000")),""))</f>
        <v>EBNG000000800431</v>
      </c>
      <c r="B33" t="str">
        <f>IF(Cases!B33=1,"EL","EB")</f>
        <v>EB</v>
      </c>
      <c r="C33" t="str">
        <f t="shared" si="0"/>
        <v>EBNG000000800431</v>
      </c>
      <c r="D33" t="str">
        <f>IF(Cases!G33="Y","2018-11-10","")</f>
        <v>2018-11-10</v>
      </c>
      <c r="E33" s="6" t="str">
        <f>CONCATENATE(IF(Cases!B33="E",Accounts!B$7,""),IF(Cases!B33=1,Accounts!B$8,""))</f>
        <v>KALOCZKAY JNÉ</v>
      </c>
      <c r="F33" s="6" t="str">
        <f>CONCATENATE(IF(Cases!B33="E",Accounts!C$7,""),IF(Cases!B33=1,Accounts!C$8,""))</f>
        <v>0002G94287100</v>
      </c>
      <c r="G33" t="s">
        <v>17</v>
      </c>
      <c r="H33" s="6" t="str">
        <f t="shared" si="1"/>
        <v>KALOCZKAY JNÉ</v>
      </c>
      <c r="I33" t="s">
        <v>18</v>
      </c>
      <c r="J33" t="str">
        <f t="shared" si="2"/>
        <v>EBNG000000800431</v>
      </c>
      <c r="K33" t="str">
        <f t="shared" si="3"/>
        <v>EBNG000000800431</v>
      </c>
      <c r="L33" s="2" t="s">
        <v>22</v>
      </c>
      <c r="M33" t="str">
        <f>CONCATENATE(IF(Cases!A33="V","VI",""),IF(AND(Cases!D33="EA",Cases!A33&lt;&gt;"V"),"HA",""),IF(AND(Cases!D33="AV",Cases!A33&lt;&gt;"V"),"HV",""))</f>
        <v>HA</v>
      </c>
      <c r="N33" t="s">
        <v>23</v>
      </c>
      <c r="O33" t="s">
        <v>24</v>
      </c>
      <c r="P33" t="str">
        <f>IF(Cases!E33="Y","INTC","")</f>
        <v/>
      </c>
      <c r="Q33" t="str">
        <f>CONCATENATE(IF(AND(Cases!D33&lt;&gt;"AV",Cases!C33="K"),Accounts!B$1,""),IF(AND(Cases!D33&lt;&gt;"AV",Cases!C33="E"),Accounts!B$3,""),IF(AND(Cases!D33&lt;&gt;"AV",Cases!C33="Z"),Accounts!B$2,""),IF(AND(Cases!D33&lt;&gt;"AV",Cases!C33="B"),Accounts!B$4,""),IF(AND(Cases!B33="E",Cases!D33="AV",Cases!C33="K"),Accounts!D$1,""),IF(AND(Cases!B33="E",Cases!D33="AV",Cases!C33="E"),Accounts!D$3,""),IF(AND(Cases!B33="E",Cases!D33="AV",Cases!C33="Z"),Accounts!D$2,""),IF(AND(Cases!B33="E",Cases!D33="AV",Cases!C33="B"),Accounts!D$4,""),IF(AND(Cases!B33=1,Cases!D33="AV",Cases!C33="K"),Accounts!F$1,""),IF(AND(Cases!B33=1,Cases!D33="AV",Cases!C33="E"),Accounts!F$3,""),IF(AND(Cases!B33=1,Cases!D33="AV",Cases!C33="Z"),Accounts!F$2,""),IF(AND(Cases!B33=1,Cases!D33="AV",Cases!C33="B"),Accounts!F$4,""))</f>
        <v>SZIKSZAI TAMARA</v>
      </c>
      <c r="R33" t="str">
        <f>CONCATENATE(IF(AND(Cases!D33&lt;&gt;"AV",Cases!C33="K"),Accounts!C$1,""),IF(AND(Cases!D33&lt;&gt;"AV",Cases!C33="E"),Accounts!C$3,""),IF(AND(Cases!D33&lt;&gt;"AV",Cases!C33="Z"),Accounts!C$2,""),IF(AND(Cases!D33&lt;&gt;"AV",Cases!C33="B"),Accounts!C$4,""),IF(AND(Cases!B33="E",Cases!D33="AV",Cases!C33="K"),Accounts!E$1,""),IF(AND(Cases!B33="E",Cases!D33="AV",Cases!C33="E"),Accounts!E$3,""),IF(AND(Cases!B33="E",Cases!D33="AV",Cases!C33="Z"),Accounts!E$2,""),IF(AND(Cases!B33="E",Cases!D33="AV",Cases!C33="B"),Accounts!E$4,""),IF(AND(Cases!B33=1,Cases!D33="AV",Cases!C33="K"),Accounts!G$1,""),IF(AND(Cases!B33=1,Cases!D33="AV",Cases!C33="E"),Accounts!G$3,""),IF(AND(Cases!B33=1,Cases!D33="AV",Cases!C33="Z"),Accounts!G$2,""),IF(AND(Cases!B33=1,Cases!D33="AV",Cases!C33="B"),Accounts!G$4,""))</f>
        <v>HU20104000237157565454551000</v>
      </c>
      <c r="S33" t="str">
        <f>Cases!I33</f>
        <v>Közlemény-EbankLak-BBEq-EsetiÁt.-Értéknapos-088</v>
      </c>
    </row>
    <row r="34" spans="1:19" x14ac:dyDescent="0.3">
      <c r="A34" t="str">
        <f>CONCATENATE(IF(B34="EB",CONCATENATE("EBNG",TEXT(Refszámok!$B$1+ROW()-2,"000000000000")),""),IF(B34="EL",CONCATENATE("E",TEXT(Refszámok!$B$2+ROW()-2,"0000000000"),"00001"),""),IF(B34="OA",CONCATENATE("OA",TEXT(Refszámok!$B$3+ROW()-2,"00000000000000")),""))</f>
        <v>EBNG000000800432</v>
      </c>
      <c r="B34" t="str">
        <f>IF(Cases!B34=1,"EL","EB")</f>
        <v>EB</v>
      </c>
      <c r="C34" t="str">
        <f t="shared" si="0"/>
        <v>EBNG000000800432</v>
      </c>
      <c r="D34" t="str">
        <f>IF(Cases!G34="Y","2018-11-10","")</f>
        <v>2018-11-10</v>
      </c>
      <c r="E34" s="6" t="str">
        <f>CONCATENATE(IF(Cases!B34="E",Accounts!B$7,""),IF(Cases!B34=1,Accounts!B$8,""))</f>
        <v>KALOCZKAY JNÉ</v>
      </c>
      <c r="F34" s="6" t="str">
        <f>CONCATENATE(IF(Cases!B34="E",Accounts!C$7,""),IF(Cases!B34=1,Accounts!C$8,""))</f>
        <v>0002G94287100</v>
      </c>
      <c r="G34" t="s">
        <v>17</v>
      </c>
      <c r="H34" s="6" t="str">
        <f t="shared" si="1"/>
        <v>KALOCZKAY JNÉ</v>
      </c>
      <c r="I34" t="s">
        <v>18</v>
      </c>
      <c r="J34" t="str">
        <f t="shared" si="2"/>
        <v>EBNG000000800432</v>
      </c>
      <c r="K34" t="str">
        <f t="shared" si="3"/>
        <v>EBNG000000800432</v>
      </c>
      <c r="L34" s="2" t="s">
        <v>22</v>
      </c>
      <c r="M34" t="str">
        <f>CONCATENATE(IF(Cases!A34="V","VI",""),IF(AND(Cases!D34="EA",Cases!A34&lt;&gt;"V"),"HA",""),IF(AND(Cases!D34="AV",Cases!A34&lt;&gt;"V"),"HV",""))</f>
        <v>HV</v>
      </c>
      <c r="N34" t="s">
        <v>23</v>
      </c>
      <c r="O34" t="s">
        <v>24</v>
      </c>
      <c r="P34" t="str">
        <f>IF(Cases!E34="Y","INTC","")</f>
        <v/>
      </c>
      <c r="Q34" t="str">
        <f>CONCATENATE(IF(AND(Cases!D34&lt;&gt;"AV",Cases!C34="K"),Accounts!B$1,""),IF(AND(Cases!D34&lt;&gt;"AV",Cases!C34="E"),Accounts!B$3,""),IF(AND(Cases!D34&lt;&gt;"AV",Cases!C34="Z"),Accounts!B$2,""),IF(AND(Cases!D34&lt;&gt;"AV",Cases!C34="B"),Accounts!B$4,""),IF(AND(Cases!B34="E",Cases!D34="AV",Cases!C34="K"),Accounts!D$1,""),IF(AND(Cases!B34="E",Cases!D34="AV",Cases!C34="E"),Accounts!D$3,""),IF(AND(Cases!B34="E",Cases!D34="AV",Cases!C34="Z"),Accounts!D$2,""),IF(AND(Cases!B34="E",Cases!D34="AV",Cases!C34="B"),Accounts!D$4,""),IF(AND(Cases!B34=1,Cases!D34="AV",Cases!C34="K"),Accounts!F$1,""),IF(AND(Cases!B34=1,Cases!D34="AV",Cases!C34="E"),Accounts!F$3,""),IF(AND(Cases!B34=1,Cases!D34="AV",Cases!C34="Z"),Accounts!F$2,""),IF(AND(Cases!B34=1,Cases!D34="AV",Cases!C34="B"),Accounts!F$4,""))</f>
        <v>Haidai Viachesl</v>
      </c>
      <c r="R34" t="str">
        <f>CONCATENATE(IF(AND(Cases!D34&lt;&gt;"AV",Cases!C34="K"),Accounts!C$1,""),IF(AND(Cases!D34&lt;&gt;"AV",Cases!C34="E"),Accounts!C$3,""),IF(AND(Cases!D34&lt;&gt;"AV",Cases!C34="Z"),Accounts!C$2,""),IF(AND(Cases!D34&lt;&gt;"AV",Cases!C34="B"),Accounts!C$4,""),IF(AND(Cases!B34="E",Cases!D34="AV",Cases!C34="K"),Accounts!E$1,""),IF(AND(Cases!B34="E",Cases!D34="AV",Cases!C34="E"),Accounts!E$3,""),IF(AND(Cases!B34="E",Cases!D34="AV",Cases!C34="Z"),Accounts!E$2,""),IF(AND(Cases!B34="E",Cases!D34="AV",Cases!C34="B"),Accounts!E$4,""),IF(AND(Cases!B34=1,Cases!D34="AV",Cases!C34="K"),Accounts!G$1,""),IF(AND(Cases!B34=1,Cases!D34="AV",Cases!C34="E"),Accounts!G$3,""),IF(AND(Cases!B34=1,Cases!D34="AV",Cases!C34="Z"),Accounts!G$2,""),IF(AND(Cases!B34=1,Cases!D34="AV",Cases!C34="B"),Accounts!G$4,""))</f>
        <v>HU24104075017811111100480681</v>
      </c>
      <c r="S34" t="str">
        <f>Cases!I34</f>
        <v>Közlemény-EbankLak-BBelül-Átvezetés-Értéknapos-25E</v>
      </c>
    </row>
    <row r="35" spans="1:19" x14ac:dyDescent="0.3">
      <c r="A35" t="str">
        <f>CONCATENATE(IF(B35="EB",CONCATENATE("EBNG",TEXT(Refszámok!$B$1+ROW()-2,"000000000000")),""),IF(B35="EL",CONCATENATE("E",TEXT(Refszámok!$B$2+ROW()-2,"0000000000"),"00001"),""),IF(B35="OA",CONCATENATE("OA",TEXT(Refszámok!$B$3+ROW()-2,"00000000000000")),""))</f>
        <v>EBNG000000800433</v>
      </c>
      <c r="B35" t="str">
        <f>IF(Cases!B35=1,"EL","EB")</f>
        <v>EB</v>
      </c>
      <c r="C35" t="str">
        <f t="shared" si="0"/>
        <v>EBNG000000800433</v>
      </c>
      <c r="D35" t="str">
        <f>IF(Cases!G35="Y","2018-11-10","")</f>
        <v>2018-11-10</v>
      </c>
      <c r="E35" s="6" t="str">
        <f>CONCATENATE(IF(Cases!B35="E",Accounts!B$7,""),IF(Cases!B35=1,Accounts!B$8,""))</f>
        <v>KALOCZKAY JNÉ</v>
      </c>
      <c r="F35" s="6" t="str">
        <f>CONCATENATE(IF(Cases!B35="E",Accounts!C$7,""),IF(Cases!B35=1,Accounts!C$8,""))</f>
        <v>0002G94287100</v>
      </c>
      <c r="G35" t="s">
        <v>17</v>
      </c>
      <c r="H35" s="6" t="str">
        <f t="shared" si="1"/>
        <v>KALOCZKAY JNÉ</v>
      </c>
      <c r="I35" t="s">
        <v>18</v>
      </c>
      <c r="J35" t="str">
        <f t="shared" si="2"/>
        <v>EBNG000000800433</v>
      </c>
      <c r="K35" t="str">
        <f t="shared" si="3"/>
        <v>EBNG000000800433</v>
      </c>
      <c r="L35" s="2" t="s">
        <v>22</v>
      </c>
      <c r="M35" t="str">
        <f>CONCATENATE(IF(Cases!A35="V","VI",""),IF(AND(Cases!D35="EA",Cases!A35&lt;&gt;"V"),"HA",""),IF(AND(Cases!D35="AV",Cases!A35&lt;&gt;"V"),"HV",""))</f>
        <v>HA</v>
      </c>
      <c r="N35" t="s">
        <v>23</v>
      </c>
      <c r="O35" t="s">
        <v>24</v>
      </c>
      <c r="P35" t="str">
        <f>IF(Cases!E35="Y","INTC","")</f>
        <v/>
      </c>
      <c r="Q35" t="str">
        <f>CONCATENATE(IF(AND(Cases!D35&lt;&gt;"AV",Cases!C35="K"),Accounts!B$1,""),IF(AND(Cases!D35&lt;&gt;"AV",Cases!C35="E"),Accounts!B$3,""),IF(AND(Cases!D35&lt;&gt;"AV",Cases!C35="Z"),Accounts!B$2,""),IF(AND(Cases!D35&lt;&gt;"AV",Cases!C35="B"),Accounts!B$4,""),IF(AND(Cases!B35="E",Cases!D35="AV",Cases!C35="K"),Accounts!D$1,""),IF(AND(Cases!B35="E",Cases!D35="AV",Cases!C35="E"),Accounts!D$3,""),IF(AND(Cases!B35="E",Cases!D35="AV",Cases!C35="Z"),Accounts!D$2,""),IF(AND(Cases!B35="E",Cases!D35="AV",Cases!C35="B"),Accounts!D$4,""),IF(AND(Cases!B35=1,Cases!D35="AV",Cases!C35="K"),Accounts!F$1,""),IF(AND(Cases!B35=1,Cases!D35="AV",Cases!C35="E"),Accounts!F$3,""),IF(AND(Cases!B35=1,Cases!D35="AV",Cases!C35="Z"),Accounts!F$2,""),IF(AND(Cases!B35=1,Cases!D35="AV",Cases!C35="B"),Accounts!F$4,""))</f>
        <v>UPC Magyarország</v>
      </c>
      <c r="R35" t="str">
        <f>CONCATENATE(IF(AND(Cases!D35&lt;&gt;"AV",Cases!C35="K"),Accounts!C$1,""),IF(AND(Cases!D35&lt;&gt;"AV",Cases!C35="E"),Accounts!C$3,""),IF(AND(Cases!D35&lt;&gt;"AV",Cases!C35="Z"),Accounts!C$2,""),IF(AND(Cases!D35&lt;&gt;"AV",Cases!C35="B"),Accounts!C$4,""),IF(AND(Cases!B35="E",Cases!D35="AV",Cases!C35="K"),Accounts!E$1,""),IF(AND(Cases!B35="E",Cases!D35="AV",Cases!C35="E"),Accounts!E$3,""),IF(AND(Cases!B35="E",Cases!D35="AV",Cases!C35="Z"),Accounts!E$2,""),IF(AND(Cases!B35="E",Cases!D35="AV",Cases!C35="B"),Accounts!E$4,""),IF(AND(Cases!B35=1,Cases!D35="AV",Cases!C35="K"),Accounts!G$1,""),IF(AND(Cases!B35=1,Cases!D35="AV",Cases!C35="E"),Accounts!G$3,""),IF(AND(Cases!B35=1,Cases!D35="AV",Cases!C35="Z"),Accounts!G$2,""),IF(AND(Cases!B35=1,Cases!D35="AV",Cases!C35="B"),Accounts!G$4,""))</f>
        <v>HU78104100220021994330000100</v>
      </c>
      <c r="S35" t="str">
        <f>Cases!I35</f>
        <v>Közlemény-EbankLak-BBelül-EsetiÁt.-Értéknapos-255</v>
      </c>
    </row>
    <row r="36" spans="1:19" x14ac:dyDescent="0.3">
      <c r="A36" t="str">
        <f>CONCATENATE(IF(B36="EB",CONCATENATE("EBNG",TEXT(Refszámok!$B$1+ROW()-2,"000000000000")),""),IF(B36="EL",CONCATENATE("E",TEXT(Refszámok!$B$2+ROW()-2,"0000000000"),"00001"),""),IF(B36="OA",CONCATENATE("OA",TEXT(Refszámok!$B$3+ROW()-2,"00000000000000")),""))</f>
        <v>EBNG000000800434</v>
      </c>
      <c r="B36" t="str">
        <f>IF(Cases!B36=1,"EL","EB")</f>
        <v>EB</v>
      </c>
      <c r="C36" t="str">
        <f t="shared" si="0"/>
        <v>EBNG000000800434</v>
      </c>
      <c r="D36" t="str">
        <f>IF(Cases!G36="Y","2018-11-10","")</f>
        <v>2018-11-10</v>
      </c>
      <c r="E36" s="6" t="str">
        <f>CONCATENATE(IF(Cases!B36="E",Accounts!B$7,""),IF(Cases!B36=1,Accounts!B$8,""))</f>
        <v>KALOCZKAY JNÉ</v>
      </c>
      <c r="F36" s="6" t="str">
        <f>CONCATENATE(IF(Cases!B36="E",Accounts!C$7,""),IF(Cases!B36=1,Accounts!C$8,""))</f>
        <v>0002G94287100</v>
      </c>
      <c r="G36" t="s">
        <v>17</v>
      </c>
      <c r="H36" s="6" t="str">
        <f t="shared" si="1"/>
        <v>KALOCZKAY JNÉ</v>
      </c>
      <c r="I36" t="s">
        <v>18</v>
      </c>
      <c r="J36" t="str">
        <f t="shared" si="2"/>
        <v>EBNG000000800434</v>
      </c>
      <c r="K36" t="str">
        <f t="shared" si="3"/>
        <v>EBNG000000800434</v>
      </c>
      <c r="L36" s="2" t="s">
        <v>22</v>
      </c>
      <c r="M36" t="str">
        <f>CONCATENATE(IF(Cases!A36="V","VI",""),IF(AND(Cases!D36="EA",Cases!A36&lt;&gt;"V"),"HA",""),IF(AND(Cases!D36="AV",Cases!A36&lt;&gt;"V"),"HV",""))</f>
        <v>HV</v>
      </c>
      <c r="N36" t="s">
        <v>23</v>
      </c>
      <c r="O36" t="s">
        <v>24</v>
      </c>
      <c r="P36" t="str">
        <f>IF(Cases!E36="Y","INTC","")</f>
        <v/>
      </c>
      <c r="Q36" t="str">
        <f>CONCATENATE(IF(AND(Cases!D36&lt;&gt;"AV",Cases!C36="K"),Accounts!B$1,""),IF(AND(Cases!D36&lt;&gt;"AV",Cases!C36="E"),Accounts!B$3,""),IF(AND(Cases!D36&lt;&gt;"AV",Cases!C36="Z"),Accounts!B$2,""),IF(AND(Cases!D36&lt;&gt;"AV",Cases!C36="B"),Accounts!B$4,""),IF(AND(Cases!B36="E",Cases!D36="AV",Cases!C36="K"),Accounts!D$1,""),IF(AND(Cases!B36="E",Cases!D36="AV",Cases!C36="E"),Accounts!D$3,""),IF(AND(Cases!B36="E",Cases!D36="AV",Cases!C36="Z"),Accounts!D$2,""),IF(AND(Cases!B36="E",Cases!D36="AV",Cases!C36="B"),Accounts!D$4,""),IF(AND(Cases!B36=1,Cases!D36="AV",Cases!C36="K"),Accounts!F$1,""),IF(AND(Cases!B36=1,Cases!D36="AV",Cases!C36="E"),Accounts!F$3,""),IF(AND(Cases!B36=1,Cases!D36="AV",Cases!C36="Z"),Accounts!F$2,""),IF(AND(Cases!B36=1,Cases!D36="AV",Cases!C36="B"),Accounts!F$4,""))</f>
        <v>Zeusz kedvezm.</v>
      </c>
      <c r="R36" t="str">
        <f>CONCATENATE(IF(AND(Cases!D36&lt;&gt;"AV",Cases!C36="K"),Accounts!C$1,""),IF(AND(Cases!D36&lt;&gt;"AV",Cases!C36="E"),Accounts!C$3,""),IF(AND(Cases!D36&lt;&gt;"AV",Cases!C36="Z"),Accounts!C$2,""),IF(AND(Cases!D36&lt;&gt;"AV",Cases!C36="B"),Accounts!C$4,""),IF(AND(Cases!B36="E",Cases!D36="AV",Cases!C36="K"),Accounts!E$1,""),IF(AND(Cases!B36="E",Cases!D36="AV",Cases!C36="E"),Accounts!E$3,""),IF(AND(Cases!B36="E",Cases!D36="AV",Cases!C36="Z"),Accounts!E$2,""),IF(AND(Cases!B36="E",Cases!D36="AV",Cases!C36="B"),Accounts!E$4,""),IF(AND(Cases!B36=1,Cases!D36="AV",Cases!C36="K"),Accounts!G$1,""),IF(AND(Cases!B36=1,Cases!D36="AV",Cases!C36="E"),Accounts!G$3,""),IF(AND(Cases!B36=1,Cases!D36="AV",Cases!C36="Z"),Accounts!G$2,""),IF(AND(Cases!B36=1,Cases!D36="AV",Cases!C36="B"),Accounts!G$4,""))</f>
        <v>HU49104065000051158700000016</v>
      </c>
      <c r="S36" t="str">
        <f>Cases!I36</f>
        <v>Közlemény-EbankLak-BBZeus-Átvezetés-Értéknapos-275</v>
      </c>
    </row>
    <row r="37" spans="1:19" x14ac:dyDescent="0.3">
      <c r="A37" t="str">
        <f>CONCATENATE(IF(B37="EB",CONCATENATE("EBNG",TEXT(Refszámok!$B$1+ROW()-2,"000000000000")),""),IF(B37="EL",CONCATENATE("E",TEXT(Refszámok!$B$2+ROW()-2,"0000000000"),"00001"),""),IF(B37="OA",CONCATENATE("OA",TEXT(Refszámok!$B$3+ROW()-2,"00000000000000")),""))</f>
        <v>EBNG000000800435</v>
      </c>
      <c r="B37" t="str">
        <f>IF(Cases!B37=1,"EL","EB")</f>
        <v>EB</v>
      </c>
      <c r="C37" t="str">
        <f t="shared" si="0"/>
        <v>EBNG000000800435</v>
      </c>
      <c r="D37" t="str">
        <f>IF(Cases!G37="Y","2018-11-10","")</f>
        <v>2018-11-10</v>
      </c>
      <c r="E37" s="6" t="str">
        <f>CONCATENATE(IF(Cases!B37="E",Accounts!B$7,""),IF(Cases!B37=1,Accounts!B$8,""))</f>
        <v>KALOCZKAY JNÉ</v>
      </c>
      <c r="F37" s="6" t="str">
        <f>CONCATENATE(IF(Cases!B37="E",Accounts!C$7,""),IF(Cases!B37=1,Accounts!C$8,""))</f>
        <v>0002G94287100</v>
      </c>
      <c r="G37" t="s">
        <v>17</v>
      </c>
      <c r="H37" s="6" t="str">
        <f t="shared" si="1"/>
        <v>KALOCZKAY JNÉ</v>
      </c>
      <c r="I37" t="s">
        <v>18</v>
      </c>
      <c r="J37" t="str">
        <f t="shared" si="2"/>
        <v>EBNG000000800435</v>
      </c>
      <c r="K37" t="str">
        <f t="shared" si="3"/>
        <v>EBNG000000800435</v>
      </c>
      <c r="L37" s="2" t="s">
        <v>22</v>
      </c>
      <c r="M37" t="str">
        <f>CONCATENATE(IF(Cases!A37="V","VI",""),IF(AND(Cases!D37="EA",Cases!A37&lt;&gt;"V"),"HA",""),IF(AND(Cases!D37="AV",Cases!A37&lt;&gt;"V"),"HV",""))</f>
        <v>HA</v>
      </c>
      <c r="N37" t="s">
        <v>23</v>
      </c>
      <c r="O37" t="s">
        <v>24</v>
      </c>
      <c r="P37" t="str">
        <f>IF(Cases!E37="Y","INTC","")</f>
        <v/>
      </c>
      <c r="Q37" t="str">
        <f>CONCATENATE(IF(AND(Cases!D37&lt;&gt;"AV",Cases!C37="K"),Accounts!B$1,""),IF(AND(Cases!D37&lt;&gt;"AV",Cases!C37="E"),Accounts!B$3,""),IF(AND(Cases!D37&lt;&gt;"AV",Cases!C37="Z"),Accounts!B$2,""),IF(AND(Cases!D37&lt;&gt;"AV",Cases!C37="B"),Accounts!B$4,""),IF(AND(Cases!B37="E",Cases!D37="AV",Cases!C37="K"),Accounts!D$1,""),IF(AND(Cases!B37="E",Cases!D37="AV",Cases!C37="E"),Accounts!D$3,""),IF(AND(Cases!B37="E",Cases!D37="AV",Cases!C37="Z"),Accounts!D$2,""),IF(AND(Cases!B37="E",Cases!D37="AV",Cases!C37="B"),Accounts!D$4,""),IF(AND(Cases!B37=1,Cases!D37="AV",Cases!C37="K"),Accounts!F$1,""),IF(AND(Cases!B37=1,Cases!D37="AV",Cases!C37="E"),Accounts!F$3,""),IF(AND(Cases!B37=1,Cases!D37="AV",Cases!C37="Z"),Accounts!F$2,""),IF(AND(Cases!B37=1,Cases!D37="AV",Cases!C37="B"),Accounts!F$4,""))</f>
        <v>Zeusz kedvezm.</v>
      </c>
      <c r="R37" t="str">
        <f>CONCATENATE(IF(AND(Cases!D37&lt;&gt;"AV",Cases!C37="K"),Accounts!C$1,""),IF(AND(Cases!D37&lt;&gt;"AV",Cases!C37="E"),Accounts!C$3,""),IF(AND(Cases!D37&lt;&gt;"AV",Cases!C37="Z"),Accounts!C$2,""),IF(AND(Cases!D37&lt;&gt;"AV",Cases!C37="B"),Accounts!C$4,""),IF(AND(Cases!B37="E",Cases!D37="AV",Cases!C37="K"),Accounts!E$1,""),IF(AND(Cases!B37="E",Cases!D37="AV",Cases!C37="E"),Accounts!E$3,""),IF(AND(Cases!B37="E",Cases!D37="AV",Cases!C37="Z"),Accounts!E$2,""),IF(AND(Cases!B37="E",Cases!D37="AV",Cases!C37="B"),Accounts!E$4,""),IF(AND(Cases!B37=1,Cases!D37="AV",Cases!C37="K"),Accounts!G$1,""),IF(AND(Cases!B37=1,Cases!D37="AV",Cases!C37="E"),Accounts!G$3,""),IF(AND(Cases!B37=1,Cases!D37="AV",Cases!C37="Z"),Accounts!G$2,""),IF(AND(Cases!B37=1,Cases!D37="AV",Cases!C37="B"),Accounts!G$4,""))</f>
        <v>HU39104065006755574848501038</v>
      </c>
      <c r="S37" t="str">
        <f>Cases!I37</f>
        <v>Közlemény-EbankLak-BBZeus-EsetiÁt.-Értéknapos-274</v>
      </c>
    </row>
    <row r="38" spans="1:19" x14ac:dyDescent="0.3">
      <c r="A38" t="str">
        <f>CONCATENATE(IF(B38="EB",CONCATENATE("EBNG",TEXT(Refszámok!$B$1+ROW()-2,"000000000000")),""),IF(B38="EL",CONCATENATE("E",TEXT(Refszámok!$B$2+ROW()-2,"0000000000"),"00001"),""),IF(B38="OA",CONCATENATE("OA",TEXT(Refszámok!$B$3+ROW()-2,"00000000000000")),""))</f>
        <v>E000000133600001</v>
      </c>
      <c r="B38" t="str">
        <f>IF(Cases!B38=1,"EL","EB")</f>
        <v>EL</v>
      </c>
      <c r="C38" t="str">
        <f t="shared" si="0"/>
        <v>E000000133600001</v>
      </c>
      <c r="D38" t="str">
        <f>IF(Cases!G38="Y","2018-11-10","")</f>
        <v>2018-11-10</v>
      </c>
      <c r="E38" s="6" t="str">
        <f>CONCATENATE(IF(Cases!B38="E",Accounts!B$7,""),IF(Cases!B38=1,Accounts!B$8,""))</f>
        <v>Electra számlatípus-művelettípus ts</v>
      </c>
      <c r="F38" s="6" t="str">
        <f>CONCATENATE(IF(Cases!B38="E",Accounts!C$7,""),IF(Cases!B38=1,Accounts!C$8,""))</f>
        <v>00021018F0100</v>
      </c>
      <c r="G38" t="s">
        <v>17</v>
      </c>
      <c r="H38" s="6" t="str">
        <f t="shared" si="1"/>
        <v>Electra számlatípus-művelettípus ts</v>
      </c>
      <c r="I38" t="s">
        <v>18</v>
      </c>
      <c r="J38" t="str">
        <f t="shared" si="2"/>
        <v>E000000133600001</v>
      </c>
      <c r="K38" t="str">
        <f t="shared" si="3"/>
        <v>E000000133600001</v>
      </c>
      <c r="L38" s="2" t="s">
        <v>22</v>
      </c>
      <c r="M38" t="str">
        <f>CONCATENATE(IF(Cases!A38="V","VI",""),IF(AND(Cases!D38="EA",Cases!A38&lt;&gt;"V"),"HA",""),IF(AND(Cases!D38="AV",Cases!A38&lt;&gt;"V"),"HV",""))</f>
        <v>HV</v>
      </c>
      <c r="N38" t="s">
        <v>23</v>
      </c>
      <c r="O38" t="s">
        <v>24</v>
      </c>
      <c r="P38" t="str">
        <f>IF(Cases!E38="Y","INTC","")</f>
        <v/>
      </c>
      <c r="Q38" t="str">
        <f>CONCATENATE(IF(AND(Cases!D38&lt;&gt;"AV",Cases!C38="K"),Accounts!B$1,""),IF(AND(Cases!D38&lt;&gt;"AV",Cases!C38="E"),Accounts!B$3,""),IF(AND(Cases!D38&lt;&gt;"AV",Cases!C38="Z"),Accounts!B$2,""),IF(AND(Cases!D38&lt;&gt;"AV",Cases!C38="B"),Accounts!B$4,""),IF(AND(Cases!B38="E",Cases!D38="AV",Cases!C38="K"),Accounts!D$1,""),IF(AND(Cases!B38="E",Cases!D38="AV",Cases!C38="E"),Accounts!D$3,""),IF(AND(Cases!B38="E",Cases!D38="AV",Cases!C38="Z"),Accounts!D$2,""),IF(AND(Cases!B38="E",Cases!D38="AV",Cases!C38="B"),Accounts!D$4,""),IF(AND(Cases!B38=1,Cases!D38="AV",Cases!C38="K"),Accounts!F$1,""),IF(AND(Cases!B38=1,Cases!D38="AV",Cases!C38="E"),Accounts!F$3,""),IF(AND(Cases!B38=1,Cases!D38="AV",Cases!C38="Z"),Accounts!F$2,""),IF(AND(Cases!B38=1,Cases!D38="AV",Cases!C38="B"),Accounts!F$4,""))</f>
        <v>Electra számlatípus-művelettípus ts</v>
      </c>
      <c r="R38" t="str">
        <f>CONCATENATE(IF(AND(Cases!D38&lt;&gt;"AV",Cases!C38="K"),Accounts!C$1,""),IF(AND(Cases!D38&lt;&gt;"AV",Cases!C38="E"),Accounts!C$3,""),IF(AND(Cases!D38&lt;&gt;"AV",Cases!C38="Z"),Accounts!C$2,""),IF(AND(Cases!D38&lt;&gt;"AV",Cases!C38="B"),Accounts!C$4,""),IF(AND(Cases!B38="E",Cases!D38="AV",Cases!C38="K"),Accounts!E$1,""),IF(AND(Cases!B38="E",Cases!D38="AV",Cases!C38="E"),Accounts!E$3,""),IF(AND(Cases!B38="E",Cases!D38="AV",Cases!C38="Z"),Accounts!E$2,""),IF(AND(Cases!B38="E",Cases!D38="AV",Cases!C38="B"),Accounts!E$4,""),IF(AND(Cases!B38=1,Cases!D38="AV",Cases!C38="K"),Accounts!G$1,""),IF(AND(Cases!B38=1,Cases!D38="AV",Cases!C38="E"),Accounts!G$3,""),IF(AND(Cases!B38=1,Cases!D38="AV",Cases!C38="Z"),Accounts!G$2,""),IF(AND(Cases!B38=1,Cases!D38="AV",Cases!C38="B"),Accounts!G$4,""))</f>
        <v>HU23104000234948495670481016</v>
      </c>
      <c r="S38" t="str">
        <f>Cases!I38</f>
        <v>Közlemény-Elektra/EbankKKV-BBEq-Átvezetés-Értéknapos-104</v>
      </c>
    </row>
    <row r="39" spans="1:19" x14ac:dyDescent="0.3">
      <c r="A39" t="str">
        <f>CONCATENATE(IF(B39="EB",CONCATENATE("EBNG",TEXT(Refszámok!$B$1+ROW()-2,"000000000000")),""),IF(B39="EL",CONCATENATE("E",TEXT(Refszámok!$B$2+ROW()-2,"0000000000"),"00001"),""),IF(B39="OA",CONCATENATE("OA",TEXT(Refszámok!$B$3+ROW()-2,"00000000000000")),""))</f>
        <v>E000000133700001</v>
      </c>
      <c r="B39" t="str">
        <f>IF(Cases!B39=1,"EL","EB")</f>
        <v>EL</v>
      </c>
      <c r="C39" t="str">
        <f t="shared" si="0"/>
        <v>E000000133700001</v>
      </c>
      <c r="D39" t="str">
        <f>IF(Cases!G39="Y","2018-11-10","")</f>
        <v>2018-11-10</v>
      </c>
      <c r="E39" s="6" t="str">
        <f>CONCATENATE(IF(Cases!B39="E",Accounts!B$7,""),IF(Cases!B39=1,Accounts!B$8,""))</f>
        <v>Electra számlatípus-művelettípus ts</v>
      </c>
      <c r="F39" s="6" t="str">
        <f>CONCATENATE(IF(Cases!B39="E",Accounts!C$7,""),IF(Cases!B39=1,Accounts!C$8,""))</f>
        <v>00021018F0100</v>
      </c>
      <c r="G39" t="s">
        <v>17</v>
      </c>
      <c r="H39" s="6" t="str">
        <f t="shared" si="1"/>
        <v>Electra számlatípus-művelettípus ts</v>
      </c>
      <c r="I39" t="s">
        <v>18</v>
      </c>
      <c r="J39" t="str">
        <f t="shared" si="2"/>
        <v>E000000133700001</v>
      </c>
      <c r="K39" t="str">
        <f t="shared" si="3"/>
        <v>E000000133700001</v>
      </c>
      <c r="L39" s="2" t="s">
        <v>22</v>
      </c>
      <c r="M39" t="str">
        <f>CONCATENATE(IF(Cases!A39="V","VI",""),IF(AND(Cases!D39="EA",Cases!A39&lt;&gt;"V"),"HA",""),IF(AND(Cases!D39="AV",Cases!A39&lt;&gt;"V"),"HV",""))</f>
        <v>HV</v>
      </c>
      <c r="N39" t="s">
        <v>23</v>
      </c>
      <c r="O39" t="s">
        <v>24</v>
      </c>
      <c r="P39" t="str">
        <f>IF(Cases!E39="Y","INTC","")</f>
        <v>INTC</v>
      </c>
      <c r="Q39" t="str">
        <f>CONCATENATE(IF(AND(Cases!D39&lt;&gt;"AV",Cases!C39="K"),Accounts!B$1,""),IF(AND(Cases!D39&lt;&gt;"AV",Cases!C39="E"),Accounts!B$3,""),IF(AND(Cases!D39&lt;&gt;"AV",Cases!C39="Z"),Accounts!B$2,""),IF(AND(Cases!D39&lt;&gt;"AV",Cases!C39="B"),Accounts!B$4,""),IF(AND(Cases!B39="E",Cases!D39="AV",Cases!C39="K"),Accounts!D$1,""),IF(AND(Cases!B39="E",Cases!D39="AV",Cases!C39="E"),Accounts!D$3,""),IF(AND(Cases!B39="E",Cases!D39="AV",Cases!C39="Z"),Accounts!D$2,""),IF(AND(Cases!B39="E",Cases!D39="AV",Cases!C39="B"),Accounts!D$4,""),IF(AND(Cases!B39=1,Cases!D39="AV",Cases!C39="K"),Accounts!F$1,""),IF(AND(Cases!B39=1,Cases!D39="AV",Cases!C39="E"),Accounts!F$3,""),IF(AND(Cases!B39=1,Cases!D39="AV",Cases!C39="Z"),Accounts!F$2,""),IF(AND(Cases!B39=1,Cases!D39="AV",Cases!C39="B"),Accounts!F$4,""))</f>
        <v>Electra számlatípus-művelettípus ts</v>
      </c>
      <c r="R39" t="str">
        <f>CONCATENATE(IF(AND(Cases!D39&lt;&gt;"AV",Cases!C39="K"),Accounts!C$1,""),IF(AND(Cases!D39&lt;&gt;"AV",Cases!C39="E"),Accounts!C$3,""),IF(AND(Cases!D39&lt;&gt;"AV",Cases!C39="Z"),Accounts!C$2,""),IF(AND(Cases!D39&lt;&gt;"AV",Cases!C39="B"),Accounts!C$4,""),IF(AND(Cases!B39="E",Cases!D39="AV",Cases!C39="K"),Accounts!E$1,""),IF(AND(Cases!B39="E",Cases!D39="AV",Cases!C39="E"),Accounts!E$3,""),IF(AND(Cases!B39="E",Cases!D39="AV",Cases!C39="Z"),Accounts!E$2,""),IF(AND(Cases!B39="E",Cases!D39="AV",Cases!C39="B"),Accounts!E$4,""),IF(AND(Cases!B39=1,Cases!D39="AV",Cases!C39="K"),Accounts!G$1,""),IF(AND(Cases!B39=1,Cases!D39="AV",Cases!C39="E"),Accounts!G$3,""),IF(AND(Cases!B39=1,Cases!D39="AV",Cases!C39="Z"),Accounts!G$2,""),IF(AND(Cases!B39=1,Cases!D39="AV",Cases!C39="B"),Accounts!G$4,""))</f>
        <v>HU23104000234948495670481016</v>
      </c>
      <c r="S39" t="str">
        <f>Cases!I39</f>
        <v>Közlemény-Elektra/EbankKKV-BBEq-Átvezetés-InterComp.-Értéknapos-124</v>
      </c>
    </row>
    <row r="40" spans="1:19" x14ac:dyDescent="0.3">
      <c r="A40" t="str">
        <f>CONCATENATE(IF(B40="EB",CONCATENATE("EBNG",TEXT(Refszámok!$B$1+ROW()-2,"000000000000")),""),IF(B40="EL",CONCATENATE("E",TEXT(Refszámok!$B$2+ROW()-2,"0000000000"),"00001"),""),IF(B40="OA",CONCATENATE("OA",TEXT(Refszámok!$B$3+ROW()-2,"00000000000000")),""))</f>
        <v>E000000133800001</v>
      </c>
      <c r="B40" t="str">
        <f>IF(Cases!B40=1,"EL","EB")</f>
        <v>EL</v>
      </c>
      <c r="C40" t="str">
        <f t="shared" si="0"/>
        <v>E000000133800001</v>
      </c>
      <c r="D40" t="str">
        <f>IF(Cases!G40="Y","2018-11-10","")</f>
        <v>2018-11-10</v>
      </c>
      <c r="E40" s="6" t="str">
        <f>CONCATENATE(IF(Cases!B40="E",Accounts!B$7,""),IF(Cases!B40=1,Accounts!B$8,""))</f>
        <v>Electra számlatípus-művelettípus ts</v>
      </c>
      <c r="F40" s="6" t="str">
        <f>CONCATENATE(IF(Cases!B40="E",Accounts!C$7,""),IF(Cases!B40=1,Accounts!C$8,""))</f>
        <v>00021018F0100</v>
      </c>
      <c r="G40" t="s">
        <v>17</v>
      </c>
      <c r="H40" s="6" t="str">
        <f t="shared" si="1"/>
        <v>Electra számlatípus-művelettípus ts</v>
      </c>
      <c r="I40" t="s">
        <v>18</v>
      </c>
      <c r="J40" t="str">
        <f t="shared" si="2"/>
        <v>E000000133800001</v>
      </c>
      <c r="K40" t="str">
        <f t="shared" si="3"/>
        <v>E000000133800001</v>
      </c>
      <c r="L40" s="2" t="s">
        <v>22</v>
      </c>
      <c r="M40" t="str">
        <f>CONCATENATE(IF(Cases!A40="V","VI",""),IF(AND(Cases!D40="EA",Cases!A40&lt;&gt;"V"),"HA",""),IF(AND(Cases!D40="AV",Cases!A40&lt;&gt;"V"),"HV",""))</f>
        <v>HA</v>
      </c>
      <c r="N40" t="s">
        <v>23</v>
      </c>
      <c r="O40" t="s">
        <v>24</v>
      </c>
      <c r="P40" t="str">
        <f>IF(Cases!E40="Y","INTC","")</f>
        <v/>
      </c>
      <c r="Q40" t="str">
        <f>CONCATENATE(IF(AND(Cases!D40&lt;&gt;"AV",Cases!C40="K"),Accounts!B$1,""),IF(AND(Cases!D40&lt;&gt;"AV",Cases!C40="E"),Accounts!B$3,""),IF(AND(Cases!D40&lt;&gt;"AV",Cases!C40="Z"),Accounts!B$2,""),IF(AND(Cases!D40&lt;&gt;"AV",Cases!C40="B"),Accounts!B$4,""),IF(AND(Cases!B40="E",Cases!D40="AV",Cases!C40="K"),Accounts!D$1,""),IF(AND(Cases!B40="E",Cases!D40="AV",Cases!C40="E"),Accounts!D$3,""),IF(AND(Cases!B40="E",Cases!D40="AV",Cases!C40="Z"),Accounts!D$2,""),IF(AND(Cases!B40="E",Cases!D40="AV",Cases!C40="B"),Accounts!D$4,""),IF(AND(Cases!B40=1,Cases!D40="AV",Cases!C40="K"),Accounts!F$1,""),IF(AND(Cases!B40=1,Cases!D40="AV",Cases!C40="E"),Accounts!F$3,""),IF(AND(Cases!B40=1,Cases!D40="AV",Cases!C40="Z"),Accounts!F$2,""),IF(AND(Cases!B40=1,Cases!D40="AV",Cases!C40="B"),Accounts!F$4,""))</f>
        <v>SZIKSZAI TAMARA</v>
      </c>
      <c r="R40" t="str">
        <f>CONCATENATE(IF(AND(Cases!D40&lt;&gt;"AV",Cases!C40="K"),Accounts!C$1,""),IF(AND(Cases!D40&lt;&gt;"AV",Cases!C40="E"),Accounts!C$3,""),IF(AND(Cases!D40&lt;&gt;"AV",Cases!C40="Z"),Accounts!C$2,""),IF(AND(Cases!D40&lt;&gt;"AV",Cases!C40="B"),Accounts!C$4,""),IF(AND(Cases!B40="E",Cases!D40="AV",Cases!C40="K"),Accounts!E$1,""),IF(AND(Cases!B40="E",Cases!D40="AV",Cases!C40="E"),Accounts!E$3,""),IF(AND(Cases!B40="E",Cases!D40="AV",Cases!C40="Z"),Accounts!E$2,""),IF(AND(Cases!B40="E",Cases!D40="AV",Cases!C40="B"),Accounts!E$4,""),IF(AND(Cases!B40=1,Cases!D40="AV",Cases!C40="K"),Accounts!G$1,""),IF(AND(Cases!B40=1,Cases!D40="AV",Cases!C40="E"),Accounts!G$3,""),IF(AND(Cases!B40=1,Cases!D40="AV",Cases!C40="Z"),Accounts!G$2,""),IF(AND(Cases!B40=1,Cases!D40="AV",Cases!C40="B"),Accounts!G$4,""))</f>
        <v>HU20104000237157565454551000</v>
      </c>
      <c r="S40" t="str">
        <f>Cases!I40</f>
        <v>Közlemény-Elektra/EbankKKV-BBEq-EsetiÁt.-Értéknapos-105</v>
      </c>
    </row>
    <row r="41" spans="1:19" x14ac:dyDescent="0.3">
      <c r="A41" t="str">
        <f>CONCATENATE(IF(B41="EB",CONCATENATE("EBNG",TEXT(Refszámok!$B$1+ROW()-2,"000000000000")),""),IF(B41="EL",CONCATENATE("E",TEXT(Refszámok!$B$2+ROW()-2,"0000000000"),"00001"),""),IF(B41="OA",CONCATENATE("OA",TEXT(Refszámok!$B$3+ROW()-2,"00000000000000")),""))</f>
        <v>E000000133900001</v>
      </c>
      <c r="B41" t="str">
        <f>IF(Cases!B41=1,"EL","EB")</f>
        <v>EL</v>
      </c>
      <c r="C41" t="str">
        <f t="shared" si="0"/>
        <v>E000000133900001</v>
      </c>
      <c r="D41" t="str">
        <f>IF(Cases!G41="Y","2018-11-10","")</f>
        <v>2018-11-10</v>
      </c>
      <c r="E41" s="6" t="str">
        <f>CONCATENATE(IF(Cases!B41="E",Accounts!B$7,""),IF(Cases!B41=1,Accounts!B$8,""))</f>
        <v>Electra számlatípus-művelettípus ts</v>
      </c>
      <c r="F41" s="6" t="str">
        <f>CONCATENATE(IF(Cases!B41="E",Accounts!C$7,""),IF(Cases!B41=1,Accounts!C$8,""))</f>
        <v>00021018F0100</v>
      </c>
      <c r="G41" t="s">
        <v>17</v>
      </c>
      <c r="H41" s="6" t="str">
        <f t="shared" si="1"/>
        <v>Electra számlatípus-művelettípus ts</v>
      </c>
      <c r="I41" t="s">
        <v>18</v>
      </c>
      <c r="J41" t="str">
        <f t="shared" si="2"/>
        <v>E000000133900001</v>
      </c>
      <c r="K41" t="str">
        <f t="shared" si="3"/>
        <v>E000000133900001</v>
      </c>
      <c r="L41" s="2" t="s">
        <v>22</v>
      </c>
      <c r="M41" t="str">
        <f>CONCATENATE(IF(Cases!A41="V","VI",""),IF(AND(Cases!D41="EA",Cases!A41&lt;&gt;"V"),"HA",""),IF(AND(Cases!D41="AV",Cases!A41&lt;&gt;"V"),"HV",""))</f>
        <v>HA</v>
      </c>
      <c r="N41" t="s">
        <v>23</v>
      </c>
      <c r="O41" t="s">
        <v>24</v>
      </c>
      <c r="P41" t="str">
        <f>IF(Cases!E41="Y","INTC","")</f>
        <v>INTC</v>
      </c>
      <c r="Q41" t="str">
        <f>CONCATENATE(IF(AND(Cases!D41&lt;&gt;"AV",Cases!C41="K"),Accounts!B$1,""),IF(AND(Cases!D41&lt;&gt;"AV",Cases!C41="E"),Accounts!B$3,""),IF(AND(Cases!D41&lt;&gt;"AV",Cases!C41="Z"),Accounts!B$2,""),IF(AND(Cases!D41&lt;&gt;"AV",Cases!C41="B"),Accounts!B$4,""),IF(AND(Cases!B41="E",Cases!D41="AV",Cases!C41="K"),Accounts!D$1,""),IF(AND(Cases!B41="E",Cases!D41="AV",Cases!C41="E"),Accounts!D$3,""),IF(AND(Cases!B41="E",Cases!D41="AV",Cases!C41="Z"),Accounts!D$2,""),IF(AND(Cases!B41="E",Cases!D41="AV",Cases!C41="B"),Accounts!D$4,""),IF(AND(Cases!B41=1,Cases!D41="AV",Cases!C41="K"),Accounts!F$1,""),IF(AND(Cases!B41=1,Cases!D41="AV",Cases!C41="E"),Accounts!F$3,""),IF(AND(Cases!B41=1,Cases!D41="AV",Cases!C41="Z"),Accounts!F$2,""),IF(AND(Cases!B41=1,Cases!D41="AV",Cases!C41="B"),Accounts!F$4,""))</f>
        <v>SZIKSZAI TAMARA</v>
      </c>
      <c r="R41" t="str">
        <f>CONCATENATE(IF(AND(Cases!D41&lt;&gt;"AV",Cases!C41="K"),Accounts!C$1,""),IF(AND(Cases!D41&lt;&gt;"AV",Cases!C41="E"),Accounts!C$3,""),IF(AND(Cases!D41&lt;&gt;"AV",Cases!C41="Z"),Accounts!C$2,""),IF(AND(Cases!D41&lt;&gt;"AV",Cases!C41="B"),Accounts!C$4,""),IF(AND(Cases!B41="E",Cases!D41="AV",Cases!C41="K"),Accounts!E$1,""),IF(AND(Cases!B41="E",Cases!D41="AV",Cases!C41="E"),Accounts!E$3,""),IF(AND(Cases!B41="E",Cases!D41="AV",Cases!C41="Z"),Accounts!E$2,""),IF(AND(Cases!B41="E",Cases!D41="AV",Cases!C41="B"),Accounts!E$4,""),IF(AND(Cases!B41=1,Cases!D41="AV",Cases!C41="K"),Accounts!G$1,""),IF(AND(Cases!B41=1,Cases!D41="AV",Cases!C41="E"),Accounts!G$3,""),IF(AND(Cases!B41=1,Cases!D41="AV",Cases!C41="Z"),Accounts!G$2,""),IF(AND(Cases!B41=1,Cases!D41="AV",Cases!C41="B"),Accounts!G$4,""))</f>
        <v>HU20104000237157565454551000</v>
      </c>
      <c r="S41" t="str">
        <f>Cases!I41</f>
        <v>Közlemény-Elektra/EbankKKV-BBEq-EsetiÁt.-InterComp.-Értéknapos-125</v>
      </c>
    </row>
    <row r="42" spans="1:19" x14ac:dyDescent="0.3">
      <c r="A42" t="str">
        <f>CONCATENATE(IF(B42="EB",CONCATENATE("EBNG",TEXT(Refszámok!$B$1+ROW()-2,"000000000000")),""),IF(B42="EL",CONCATENATE("E",TEXT(Refszámok!$B$2+ROW()-2,"0000000000"),"00001"),""),IF(B42="OA",CONCATENATE("OA",TEXT(Refszámok!$B$3+ROW()-2,"00000000000000")),""))</f>
        <v>E000000134000001</v>
      </c>
      <c r="B42" t="str">
        <f>IF(Cases!B42=1,"EL","EB")</f>
        <v>EL</v>
      </c>
      <c r="C42" t="str">
        <f t="shared" si="0"/>
        <v>E000000134000001</v>
      </c>
      <c r="D42" t="str">
        <f>IF(Cases!G42="Y","2018-11-10","")</f>
        <v>2018-11-10</v>
      </c>
      <c r="E42" s="6" t="str">
        <f>CONCATENATE(IF(Cases!B42="E",Accounts!B$7,""),IF(Cases!B42=1,Accounts!B$8,""))</f>
        <v>Electra számlatípus-művelettípus ts</v>
      </c>
      <c r="F42" s="6" t="str">
        <f>CONCATENATE(IF(Cases!B42="E",Accounts!C$7,""),IF(Cases!B42=1,Accounts!C$8,""))</f>
        <v>00021018F0100</v>
      </c>
      <c r="G42" t="s">
        <v>17</v>
      </c>
      <c r="H42" s="6" t="str">
        <f t="shared" si="1"/>
        <v>Electra számlatípus-művelettípus ts</v>
      </c>
      <c r="I42" t="s">
        <v>18</v>
      </c>
      <c r="J42" t="str">
        <f t="shared" si="2"/>
        <v>E000000134000001</v>
      </c>
      <c r="K42" t="str">
        <f t="shared" si="3"/>
        <v>E000000134000001</v>
      </c>
      <c r="L42" s="2" t="s">
        <v>22</v>
      </c>
      <c r="M42" t="str">
        <f>CONCATENATE(IF(Cases!A42="V","VI",""),IF(AND(Cases!D42="EA",Cases!A42&lt;&gt;"V"),"HA",""),IF(AND(Cases!D42="AV",Cases!A42&lt;&gt;"V"),"HV",""))</f>
        <v>HV</v>
      </c>
      <c r="N42" t="s">
        <v>23</v>
      </c>
      <c r="O42" t="s">
        <v>24</v>
      </c>
      <c r="P42" t="str">
        <f>IF(Cases!E42="Y","INTC","")</f>
        <v/>
      </c>
      <c r="Q42" t="str">
        <f>CONCATENATE(IF(AND(Cases!D42&lt;&gt;"AV",Cases!C42="K"),Accounts!B$1,""),IF(AND(Cases!D42&lt;&gt;"AV",Cases!C42="E"),Accounts!B$3,""),IF(AND(Cases!D42&lt;&gt;"AV",Cases!C42="Z"),Accounts!B$2,""),IF(AND(Cases!D42&lt;&gt;"AV",Cases!C42="B"),Accounts!B$4,""),IF(AND(Cases!B42="E",Cases!D42="AV",Cases!C42="K"),Accounts!D$1,""),IF(AND(Cases!B42="E",Cases!D42="AV",Cases!C42="E"),Accounts!D$3,""),IF(AND(Cases!B42="E",Cases!D42="AV",Cases!C42="Z"),Accounts!D$2,""),IF(AND(Cases!B42="E",Cases!D42="AV",Cases!C42="B"),Accounts!D$4,""),IF(AND(Cases!B42=1,Cases!D42="AV",Cases!C42="K"),Accounts!F$1,""),IF(AND(Cases!B42=1,Cases!D42="AV",Cases!C42="E"),Accounts!F$3,""),IF(AND(Cases!B42=1,Cases!D42="AV",Cases!C42="Z"),Accounts!F$2,""),IF(AND(Cases!B42=1,Cases!D42="AV",Cases!C42="B"),Accounts!F$4,""))</f>
        <v>Electra számlatípus Arksys</v>
      </c>
      <c r="R42" t="str">
        <f>CONCATENATE(IF(AND(Cases!D42&lt;&gt;"AV",Cases!C42="K"),Accounts!C$1,""),IF(AND(Cases!D42&lt;&gt;"AV",Cases!C42="E"),Accounts!C$3,""),IF(AND(Cases!D42&lt;&gt;"AV",Cases!C42="Z"),Accounts!C$2,""),IF(AND(Cases!D42&lt;&gt;"AV",Cases!C42="B"),Accounts!C$4,""),IF(AND(Cases!B42="E",Cases!D42="AV",Cases!C42="K"),Accounts!E$1,""),IF(AND(Cases!B42="E",Cases!D42="AV",Cases!C42="E"),Accounts!E$3,""),IF(AND(Cases!B42="E",Cases!D42="AV",Cases!C42="Z"),Accounts!E$2,""),IF(AND(Cases!B42="E",Cases!D42="AV",Cases!C42="B"),Accounts!E$4,""),IF(AND(Cases!B42=1,Cases!D42="AV",Cases!C42="K"),Accounts!G$1,""),IF(AND(Cases!B42=1,Cases!D42="AV",Cases!C42="E"),Accounts!G$3,""),IF(AND(Cases!B42=1,Cases!D42="AV",Cases!C42="Z"),Accounts!G$2,""),IF(AND(Cases!B42=1,Cases!D42="AV",Cases!C42="B"),Accounts!G$4,""))</f>
        <v>HU51104075017811100019080840</v>
      </c>
      <c r="S42" t="str">
        <f>Cases!I42</f>
        <v>Közlemény-Elektra/EbankKKV-BBelül-Átvezetés-Értéknapos-25G</v>
      </c>
    </row>
    <row r="43" spans="1:19" x14ac:dyDescent="0.3">
      <c r="A43" t="str">
        <f>CONCATENATE(IF(B43="EB",CONCATENATE("EBNG",TEXT(Refszámok!$B$1+ROW()-2,"000000000000")),""),IF(B43="EL",CONCATENATE("E",TEXT(Refszámok!$B$2+ROW()-2,"0000000000"),"00001"),""),IF(B43="OA",CONCATENATE("OA",TEXT(Refszámok!$B$3+ROW()-2,"00000000000000")),""))</f>
        <v>E000000134100001</v>
      </c>
      <c r="B43" t="str">
        <f>IF(Cases!B43=1,"EL","EB")</f>
        <v>EL</v>
      </c>
      <c r="C43" t="str">
        <f t="shared" si="0"/>
        <v>E000000134100001</v>
      </c>
      <c r="D43" t="str">
        <f>IF(Cases!G43="Y","2018-11-10","")</f>
        <v>2018-11-10</v>
      </c>
      <c r="E43" s="6" t="str">
        <f>CONCATENATE(IF(Cases!B43="E",Accounts!B$7,""),IF(Cases!B43=1,Accounts!B$8,""))</f>
        <v>Electra számlatípus-művelettípus ts</v>
      </c>
      <c r="F43" s="6" t="str">
        <f>CONCATENATE(IF(Cases!B43="E",Accounts!C$7,""),IF(Cases!B43=1,Accounts!C$8,""))</f>
        <v>00021018F0100</v>
      </c>
      <c r="G43" t="s">
        <v>17</v>
      </c>
      <c r="H43" s="6" t="str">
        <f t="shared" si="1"/>
        <v>Electra számlatípus-művelettípus ts</v>
      </c>
      <c r="I43" t="s">
        <v>18</v>
      </c>
      <c r="J43" t="str">
        <f t="shared" si="2"/>
        <v>E000000134100001</v>
      </c>
      <c r="K43" t="str">
        <f t="shared" si="3"/>
        <v>E000000134100001</v>
      </c>
      <c r="L43" s="2" t="s">
        <v>22</v>
      </c>
      <c r="M43" t="str">
        <f>CONCATENATE(IF(Cases!A43="V","VI",""),IF(AND(Cases!D43="EA",Cases!A43&lt;&gt;"V"),"HA",""),IF(AND(Cases!D43="AV",Cases!A43&lt;&gt;"V"),"HV",""))</f>
        <v>HV</v>
      </c>
      <c r="N43" t="s">
        <v>23</v>
      </c>
      <c r="O43" t="s">
        <v>24</v>
      </c>
      <c r="P43" t="str">
        <f>IF(Cases!E43="Y","INTC","")</f>
        <v>INTC</v>
      </c>
      <c r="Q43" t="str">
        <f>CONCATENATE(IF(AND(Cases!D43&lt;&gt;"AV",Cases!C43="K"),Accounts!B$1,""),IF(AND(Cases!D43&lt;&gt;"AV",Cases!C43="E"),Accounts!B$3,""),IF(AND(Cases!D43&lt;&gt;"AV",Cases!C43="Z"),Accounts!B$2,""),IF(AND(Cases!D43&lt;&gt;"AV",Cases!C43="B"),Accounts!B$4,""),IF(AND(Cases!B43="E",Cases!D43="AV",Cases!C43="K"),Accounts!D$1,""),IF(AND(Cases!B43="E",Cases!D43="AV",Cases!C43="E"),Accounts!D$3,""),IF(AND(Cases!B43="E",Cases!D43="AV",Cases!C43="Z"),Accounts!D$2,""),IF(AND(Cases!B43="E",Cases!D43="AV",Cases!C43="B"),Accounts!D$4,""),IF(AND(Cases!B43=1,Cases!D43="AV",Cases!C43="K"),Accounts!F$1,""),IF(AND(Cases!B43=1,Cases!D43="AV",Cases!C43="E"),Accounts!F$3,""),IF(AND(Cases!B43=1,Cases!D43="AV",Cases!C43="Z"),Accounts!F$2,""),IF(AND(Cases!B43=1,Cases!D43="AV",Cases!C43="B"),Accounts!F$4,""))</f>
        <v>Electra számlatípus Arksys</v>
      </c>
      <c r="R43" t="str">
        <f>CONCATENATE(IF(AND(Cases!D43&lt;&gt;"AV",Cases!C43="K"),Accounts!C$1,""),IF(AND(Cases!D43&lt;&gt;"AV",Cases!C43="E"),Accounts!C$3,""),IF(AND(Cases!D43&lt;&gt;"AV",Cases!C43="Z"),Accounts!C$2,""),IF(AND(Cases!D43&lt;&gt;"AV",Cases!C43="B"),Accounts!C$4,""),IF(AND(Cases!B43="E",Cases!D43="AV",Cases!C43="K"),Accounts!E$1,""),IF(AND(Cases!B43="E",Cases!D43="AV",Cases!C43="E"),Accounts!E$3,""),IF(AND(Cases!B43="E",Cases!D43="AV",Cases!C43="Z"),Accounts!E$2,""),IF(AND(Cases!B43="E",Cases!D43="AV",Cases!C43="B"),Accounts!E$4,""),IF(AND(Cases!B43=1,Cases!D43="AV",Cases!C43="K"),Accounts!G$1,""),IF(AND(Cases!B43=1,Cases!D43="AV",Cases!C43="E"),Accounts!G$3,""),IF(AND(Cases!B43=1,Cases!D43="AV",Cases!C43="Z"),Accounts!G$2,""),IF(AND(Cases!B43=1,Cases!D43="AV",Cases!C43="B"),Accounts!G$4,""))</f>
        <v>HU51104075017811100019080840</v>
      </c>
      <c r="S43" t="str">
        <f>Cases!I43</f>
        <v>Közlemény-Elektra/EbankKKV-BBelül-Átvezetés-InterComp.-Értéknapos-25K</v>
      </c>
    </row>
    <row r="44" spans="1:19" x14ac:dyDescent="0.3">
      <c r="A44" t="str">
        <f>CONCATENATE(IF(B44="EB",CONCATENATE("EBNG",TEXT(Refszámok!$B$1+ROW()-2,"000000000000")),""),IF(B44="EL",CONCATENATE("E",TEXT(Refszámok!$B$2+ROW()-2,"0000000000"),"00001"),""),IF(B44="OA",CONCATENATE("OA",TEXT(Refszámok!$B$3+ROW()-2,"00000000000000")),""))</f>
        <v>E000000134200001</v>
      </c>
      <c r="B44" t="str">
        <f>IF(Cases!B44=1,"EL","EB")</f>
        <v>EL</v>
      </c>
      <c r="C44" t="str">
        <f t="shared" si="0"/>
        <v>E000000134200001</v>
      </c>
      <c r="D44" t="str">
        <f>IF(Cases!G44="Y","2018-11-10","")</f>
        <v>2018-11-10</v>
      </c>
      <c r="E44" s="6" t="str">
        <f>CONCATENATE(IF(Cases!B44="E",Accounts!B$7,""),IF(Cases!B44=1,Accounts!B$8,""))</f>
        <v>Electra számlatípus-művelettípus ts</v>
      </c>
      <c r="F44" s="6" t="str">
        <f>CONCATENATE(IF(Cases!B44="E",Accounts!C$7,""),IF(Cases!B44=1,Accounts!C$8,""))</f>
        <v>00021018F0100</v>
      </c>
      <c r="G44" t="s">
        <v>17</v>
      </c>
      <c r="H44" s="6" t="str">
        <f t="shared" si="1"/>
        <v>Electra számlatípus-művelettípus ts</v>
      </c>
      <c r="I44" t="s">
        <v>18</v>
      </c>
      <c r="J44" t="str">
        <f t="shared" si="2"/>
        <v>E000000134200001</v>
      </c>
      <c r="K44" t="str">
        <f t="shared" si="3"/>
        <v>E000000134200001</v>
      </c>
      <c r="L44" s="2" t="s">
        <v>22</v>
      </c>
      <c r="M44" t="str">
        <f>CONCATENATE(IF(Cases!A44="V","VI",""),IF(AND(Cases!D44="EA",Cases!A44&lt;&gt;"V"),"HA",""),IF(AND(Cases!D44="AV",Cases!A44&lt;&gt;"V"),"HV",""))</f>
        <v>HA</v>
      </c>
      <c r="N44" t="s">
        <v>23</v>
      </c>
      <c r="O44" t="s">
        <v>24</v>
      </c>
      <c r="P44" t="str">
        <f>IF(Cases!E44="Y","INTC","")</f>
        <v/>
      </c>
      <c r="Q44" t="str">
        <f>CONCATENATE(IF(AND(Cases!D44&lt;&gt;"AV",Cases!C44="K"),Accounts!B$1,""),IF(AND(Cases!D44&lt;&gt;"AV",Cases!C44="E"),Accounts!B$3,""),IF(AND(Cases!D44&lt;&gt;"AV",Cases!C44="Z"),Accounts!B$2,""),IF(AND(Cases!D44&lt;&gt;"AV",Cases!C44="B"),Accounts!B$4,""),IF(AND(Cases!B44="E",Cases!D44="AV",Cases!C44="K"),Accounts!D$1,""),IF(AND(Cases!B44="E",Cases!D44="AV",Cases!C44="E"),Accounts!D$3,""),IF(AND(Cases!B44="E",Cases!D44="AV",Cases!C44="Z"),Accounts!D$2,""),IF(AND(Cases!B44="E",Cases!D44="AV",Cases!C44="B"),Accounts!D$4,""),IF(AND(Cases!B44=1,Cases!D44="AV",Cases!C44="K"),Accounts!F$1,""),IF(AND(Cases!B44=1,Cases!D44="AV",Cases!C44="E"),Accounts!F$3,""),IF(AND(Cases!B44=1,Cases!D44="AV",Cases!C44="Z"),Accounts!F$2,""),IF(AND(Cases!B44=1,Cases!D44="AV",Cases!C44="B"),Accounts!F$4,""))</f>
        <v>UPC Magyarország</v>
      </c>
      <c r="R44" t="str">
        <f>CONCATENATE(IF(AND(Cases!D44&lt;&gt;"AV",Cases!C44="K"),Accounts!C$1,""),IF(AND(Cases!D44&lt;&gt;"AV",Cases!C44="E"),Accounts!C$3,""),IF(AND(Cases!D44&lt;&gt;"AV",Cases!C44="Z"),Accounts!C$2,""),IF(AND(Cases!D44&lt;&gt;"AV",Cases!C44="B"),Accounts!C$4,""),IF(AND(Cases!B44="E",Cases!D44="AV",Cases!C44="K"),Accounts!E$1,""),IF(AND(Cases!B44="E",Cases!D44="AV",Cases!C44="E"),Accounts!E$3,""),IF(AND(Cases!B44="E",Cases!D44="AV",Cases!C44="Z"),Accounts!E$2,""),IF(AND(Cases!B44="E",Cases!D44="AV",Cases!C44="B"),Accounts!E$4,""),IF(AND(Cases!B44=1,Cases!D44="AV",Cases!C44="K"),Accounts!G$1,""),IF(AND(Cases!B44=1,Cases!D44="AV",Cases!C44="E"),Accounts!G$3,""),IF(AND(Cases!B44=1,Cases!D44="AV",Cases!C44="Z"),Accounts!G$2,""),IF(AND(Cases!B44=1,Cases!D44="AV",Cases!C44="B"),Accounts!G$4,""))</f>
        <v>HU78104100220021994330000100</v>
      </c>
      <c r="S44" t="str">
        <f>Cases!I44</f>
        <v>Közlemény-Elektra/EbankKKV-BBelül-EsetiÁt.-Értéknapos-266</v>
      </c>
    </row>
    <row r="45" spans="1:19" x14ac:dyDescent="0.3">
      <c r="A45" t="str">
        <f>CONCATENATE(IF(B45="EB",CONCATENATE("EBNG",TEXT(Refszámok!$B$1+ROW()-2,"000000000000")),""),IF(B45="EL",CONCATENATE("E",TEXT(Refszámok!$B$2+ROW()-2,"0000000000"),"00001"),""),IF(B45="OA",CONCATENATE("OA",TEXT(Refszámok!$B$3+ROW()-2,"00000000000000")),""))</f>
        <v>E000000134300001</v>
      </c>
      <c r="B45" t="str">
        <f>IF(Cases!B45=1,"EL","EB")</f>
        <v>EL</v>
      </c>
      <c r="C45" t="str">
        <f t="shared" si="0"/>
        <v>E000000134300001</v>
      </c>
      <c r="D45" t="str">
        <f>IF(Cases!G45="Y","2018-11-10","")</f>
        <v>2018-11-10</v>
      </c>
      <c r="E45" s="6" t="str">
        <f>CONCATENATE(IF(Cases!B45="E",Accounts!B$7,""),IF(Cases!B45=1,Accounts!B$8,""))</f>
        <v>Electra számlatípus-művelettípus ts</v>
      </c>
      <c r="F45" s="6" t="str">
        <f>CONCATENATE(IF(Cases!B45="E",Accounts!C$7,""),IF(Cases!B45=1,Accounts!C$8,""))</f>
        <v>00021018F0100</v>
      </c>
      <c r="G45" t="s">
        <v>17</v>
      </c>
      <c r="H45" s="6" t="str">
        <f t="shared" si="1"/>
        <v>Electra számlatípus-művelettípus ts</v>
      </c>
      <c r="I45" t="s">
        <v>18</v>
      </c>
      <c r="J45" t="str">
        <f t="shared" si="2"/>
        <v>E000000134300001</v>
      </c>
      <c r="K45" t="str">
        <f t="shared" si="3"/>
        <v>E000000134300001</v>
      </c>
      <c r="L45" s="2" t="s">
        <v>22</v>
      </c>
      <c r="M45" t="str">
        <f>CONCATENATE(IF(Cases!A45="V","VI",""),IF(AND(Cases!D45="EA",Cases!A45&lt;&gt;"V"),"HA",""),IF(AND(Cases!D45="AV",Cases!A45&lt;&gt;"V"),"HV",""))</f>
        <v>HA</v>
      </c>
      <c r="N45" t="s">
        <v>23</v>
      </c>
      <c r="O45" t="s">
        <v>24</v>
      </c>
      <c r="P45" t="str">
        <f>IF(Cases!E45="Y","INTC","")</f>
        <v>INTC</v>
      </c>
      <c r="Q45" t="str">
        <f>CONCATENATE(IF(AND(Cases!D45&lt;&gt;"AV",Cases!C45="K"),Accounts!B$1,""),IF(AND(Cases!D45&lt;&gt;"AV",Cases!C45="E"),Accounts!B$3,""),IF(AND(Cases!D45&lt;&gt;"AV",Cases!C45="Z"),Accounts!B$2,""),IF(AND(Cases!D45&lt;&gt;"AV",Cases!C45="B"),Accounts!B$4,""),IF(AND(Cases!B45="E",Cases!D45="AV",Cases!C45="K"),Accounts!D$1,""),IF(AND(Cases!B45="E",Cases!D45="AV",Cases!C45="E"),Accounts!D$3,""),IF(AND(Cases!B45="E",Cases!D45="AV",Cases!C45="Z"),Accounts!D$2,""),IF(AND(Cases!B45="E",Cases!D45="AV",Cases!C45="B"),Accounts!D$4,""),IF(AND(Cases!B45=1,Cases!D45="AV",Cases!C45="K"),Accounts!F$1,""),IF(AND(Cases!B45=1,Cases!D45="AV",Cases!C45="E"),Accounts!F$3,""),IF(AND(Cases!B45=1,Cases!D45="AV",Cases!C45="Z"),Accounts!F$2,""),IF(AND(Cases!B45=1,Cases!D45="AV",Cases!C45="B"),Accounts!F$4,""))</f>
        <v>UPC Magyarország</v>
      </c>
      <c r="R45" t="str">
        <f>CONCATENATE(IF(AND(Cases!D45&lt;&gt;"AV",Cases!C45="K"),Accounts!C$1,""),IF(AND(Cases!D45&lt;&gt;"AV",Cases!C45="E"),Accounts!C$3,""),IF(AND(Cases!D45&lt;&gt;"AV",Cases!C45="Z"),Accounts!C$2,""),IF(AND(Cases!D45&lt;&gt;"AV",Cases!C45="B"),Accounts!C$4,""),IF(AND(Cases!B45="E",Cases!D45="AV",Cases!C45="K"),Accounts!E$1,""),IF(AND(Cases!B45="E",Cases!D45="AV",Cases!C45="E"),Accounts!E$3,""),IF(AND(Cases!B45="E",Cases!D45="AV",Cases!C45="Z"),Accounts!E$2,""),IF(AND(Cases!B45="E",Cases!D45="AV",Cases!C45="B"),Accounts!E$4,""),IF(AND(Cases!B45=1,Cases!D45="AV",Cases!C45="K"),Accounts!G$1,""),IF(AND(Cases!B45=1,Cases!D45="AV",Cases!C45="E"),Accounts!G$3,""),IF(AND(Cases!B45=1,Cases!D45="AV",Cases!C45="Z"),Accounts!G$2,""),IF(AND(Cases!B45=1,Cases!D45="AV",Cases!C45="B"),Accounts!G$4,""))</f>
        <v>HU78104100220021994330000100</v>
      </c>
      <c r="S45" t="str">
        <f>Cases!I45</f>
        <v>Közlemény-Elektra/EbankKKV-BBelül-EsetiÁt.-InterComp.-Értéknapos-292</v>
      </c>
    </row>
    <row r="46" spans="1:19" x14ac:dyDescent="0.3">
      <c r="A46" t="str">
        <f>CONCATENATE(IF(B46="EB",CONCATENATE("EBNG",TEXT(Refszámok!$B$1+ROW()-2,"000000000000")),""),IF(B46="EL",CONCATENATE("E",TEXT(Refszámok!$B$2+ROW()-2,"0000000000"),"00001"),""),IF(B46="OA",CONCATENATE("OA",TEXT(Refszámok!$B$3+ROW()-2,"00000000000000")),""))</f>
        <v>E000000134400001</v>
      </c>
      <c r="B46" t="str">
        <f>IF(Cases!B46=1,"EL","EB")</f>
        <v>EL</v>
      </c>
      <c r="C46" t="str">
        <f t="shared" si="0"/>
        <v>E000000134400001</v>
      </c>
      <c r="D46" t="str">
        <f>IF(Cases!G46="Y","2018-11-10","")</f>
        <v>2018-11-10</v>
      </c>
      <c r="E46" s="6" t="str">
        <f>CONCATENATE(IF(Cases!B46="E",Accounts!B$7,""),IF(Cases!B46=1,Accounts!B$8,""))</f>
        <v>Electra számlatípus-művelettípus ts</v>
      </c>
      <c r="F46" s="6" t="str">
        <f>CONCATENATE(IF(Cases!B46="E",Accounts!C$7,""),IF(Cases!B46=1,Accounts!C$8,""))</f>
        <v>00021018F0100</v>
      </c>
      <c r="G46" t="s">
        <v>17</v>
      </c>
      <c r="H46" s="6" t="str">
        <f t="shared" si="1"/>
        <v>Electra számlatípus-művelettípus ts</v>
      </c>
      <c r="I46" t="s">
        <v>18</v>
      </c>
      <c r="J46" t="str">
        <f t="shared" si="2"/>
        <v>E000000134400001</v>
      </c>
      <c r="K46" t="str">
        <f t="shared" si="3"/>
        <v>E000000134400001</v>
      </c>
      <c r="L46" s="2" t="s">
        <v>22</v>
      </c>
      <c r="M46" t="str">
        <f>CONCATENATE(IF(Cases!A46="V","VI",""),IF(AND(Cases!D46="EA",Cases!A46&lt;&gt;"V"),"HA",""),IF(AND(Cases!D46="AV",Cases!A46&lt;&gt;"V"),"HV",""))</f>
        <v>HV</v>
      </c>
      <c r="N46" t="s">
        <v>23</v>
      </c>
      <c r="O46" t="s">
        <v>24</v>
      </c>
      <c r="P46" t="str">
        <f>IF(Cases!E46="Y","INTC","")</f>
        <v/>
      </c>
      <c r="Q46" t="str">
        <f>CONCATENATE(IF(AND(Cases!D46&lt;&gt;"AV",Cases!C46="K"),Accounts!B$1,""),IF(AND(Cases!D46&lt;&gt;"AV",Cases!C46="E"),Accounts!B$3,""),IF(AND(Cases!D46&lt;&gt;"AV",Cases!C46="Z"),Accounts!B$2,""),IF(AND(Cases!D46&lt;&gt;"AV",Cases!C46="B"),Accounts!B$4,""),IF(AND(Cases!B46="E",Cases!D46="AV",Cases!C46="K"),Accounts!D$1,""),IF(AND(Cases!B46="E",Cases!D46="AV",Cases!C46="E"),Accounts!D$3,""),IF(AND(Cases!B46="E",Cases!D46="AV",Cases!C46="Z"),Accounts!D$2,""),IF(AND(Cases!B46="E",Cases!D46="AV",Cases!C46="B"),Accounts!D$4,""),IF(AND(Cases!B46=1,Cases!D46="AV",Cases!C46="K"),Accounts!F$1,""),IF(AND(Cases!B46=1,Cases!D46="AV",Cases!C46="E"),Accounts!F$3,""),IF(AND(Cases!B46=1,Cases!D46="AV",Cases!C46="Z"),Accounts!F$2,""),IF(AND(Cases!B46=1,Cases!D46="AV",Cases!C46="B"),Accounts!F$4,""))</f>
        <v>Zeusz céges kedvezm.</v>
      </c>
      <c r="R46" t="str">
        <f>CONCATENATE(IF(AND(Cases!D46&lt;&gt;"AV",Cases!C46="K"),Accounts!C$1,""),IF(AND(Cases!D46&lt;&gt;"AV",Cases!C46="E"),Accounts!C$3,""),IF(AND(Cases!D46&lt;&gt;"AV",Cases!C46="Z"),Accounts!C$2,""),IF(AND(Cases!D46&lt;&gt;"AV",Cases!C46="B"),Accounts!C$4,""),IF(AND(Cases!B46="E",Cases!D46="AV",Cases!C46="K"),Accounts!E$1,""),IF(AND(Cases!B46="E",Cases!D46="AV",Cases!C46="E"),Accounts!E$3,""),IF(AND(Cases!B46="E",Cases!D46="AV",Cases!C46="Z"),Accounts!E$2,""),IF(AND(Cases!B46="E",Cases!D46="AV",Cases!C46="B"),Accounts!E$4,""),IF(AND(Cases!B46=1,Cases!D46="AV",Cases!C46="K"),Accounts!G$1,""),IF(AND(Cases!B46=1,Cases!D46="AV",Cases!C46="E"),Accounts!G$3,""),IF(AND(Cases!B46=1,Cases!D46="AV",Cases!C46="Z"),Accounts!G$2,""),IF(AND(Cases!B46=1,Cases!D46="AV",Cases!C46="B"),Accounts!G$4,""))</f>
        <v>HU92104065006555535353531080</v>
      </c>
      <c r="S46" t="str">
        <f>Cases!I46</f>
        <v>Közlemény-Elektra/EbankKKV-BBZeus-Átvezetés-Értéknapos-275</v>
      </c>
    </row>
    <row r="47" spans="1:19" x14ac:dyDescent="0.3">
      <c r="A47" t="str">
        <f>CONCATENATE(IF(B47="EB",CONCATENATE("EBNG",TEXT(Refszámok!$B$1+ROW()-2,"000000000000")),""),IF(B47="EL",CONCATENATE("E",TEXT(Refszámok!$B$2+ROW()-2,"0000000000"),"00001"),""),IF(B47="OA",CONCATENATE("OA",TEXT(Refszámok!$B$3+ROW()-2,"00000000000000")),""))</f>
        <v>E000000134500001</v>
      </c>
      <c r="B47" t="str">
        <f>IF(Cases!B47=1,"EL","EB")</f>
        <v>EL</v>
      </c>
      <c r="C47" t="str">
        <f t="shared" si="0"/>
        <v>E000000134500001</v>
      </c>
      <c r="D47" t="str">
        <f>IF(Cases!G47="Y","2018-11-10","")</f>
        <v>2018-11-10</v>
      </c>
      <c r="E47" s="6" t="str">
        <f>CONCATENATE(IF(Cases!B47="E",Accounts!B$7,""),IF(Cases!B47=1,Accounts!B$8,""))</f>
        <v>Electra számlatípus-művelettípus ts</v>
      </c>
      <c r="F47" s="6" t="str">
        <f>CONCATENATE(IF(Cases!B47="E",Accounts!C$7,""),IF(Cases!B47=1,Accounts!C$8,""))</f>
        <v>00021018F0100</v>
      </c>
      <c r="G47" t="s">
        <v>17</v>
      </c>
      <c r="H47" s="6" t="str">
        <f t="shared" si="1"/>
        <v>Electra számlatípus-művelettípus ts</v>
      </c>
      <c r="I47" t="s">
        <v>18</v>
      </c>
      <c r="J47" t="str">
        <f t="shared" si="2"/>
        <v>E000000134500001</v>
      </c>
      <c r="K47" t="str">
        <f t="shared" si="3"/>
        <v>E000000134500001</v>
      </c>
      <c r="L47" s="2" t="s">
        <v>22</v>
      </c>
      <c r="M47" t="str">
        <f>CONCATENATE(IF(Cases!A47="V","VI",""),IF(AND(Cases!D47="EA",Cases!A47&lt;&gt;"V"),"HA",""),IF(AND(Cases!D47="AV",Cases!A47&lt;&gt;"V"),"HV",""))</f>
        <v>HA</v>
      </c>
      <c r="N47" t="s">
        <v>23</v>
      </c>
      <c r="O47" t="s">
        <v>24</v>
      </c>
      <c r="P47" t="str">
        <f>IF(Cases!E47="Y","INTC","")</f>
        <v/>
      </c>
      <c r="Q47" t="str">
        <f>CONCATENATE(IF(AND(Cases!D47&lt;&gt;"AV",Cases!C47="K"),Accounts!B$1,""),IF(AND(Cases!D47&lt;&gt;"AV",Cases!C47="E"),Accounts!B$3,""),IF(AND(Cases!D47&lt;&gt;"AV",Cases!C47="Z"),Accounts!B$2,""),IF(AND(Cases!D47&lt;&gt;"AV",Cases!C47="B"),Accounts!B$4,""),IF(AND(Cases!B47="E",Cases!D47="AV",Cases!C47="K"),Accounts!D$1,""),IF(AND(Cases!B47="E",Cases!D47="AV",Cases!C47="E"),Accounts!D$3,""),IF(AND(Cases!B47="E",Cases!D47="AV",Cases!C47="Z"),Accounts!D$2,""),IF(AND(Cases!B47="E",Cases!D47="AV",Cases!C47="B"),Accounts!D$4,""),IF(AND(Cases!B47=1,Cases!D47="AV",Cases!C47="K"),Accounts!F$1,""),IF(AND(Cases!B47=1,Cases!D47="AV",Cases!C47="E"),Accounts!F$3,""),IF(AND(Cases!B47=1,Cases!D47="AV",Cases!C47="Z"),Accounts!F$2,""),IF(AND(Cases!B47=1,Cases!D47="AV",Cases!C47="B"),Accounts!F$4,""))</f>
        <v>Zeusz kedvezm.</v>
      </c>
      <c r="R47" t="str">
        <f>CONCATENATE(IF(AND(Cases!D47&lt;&gt;"AV",Cases!C47="K"),Accounts!C$1,""),IF(AND(Cases!D47&lt;&gt;"AV",Cases!C47="E"),Accounts!C$3,""),IF(AND(Cases!D47&lt;&gt;"AV",Cases!C47="Z"),Accounts!C$2,""),IF(AND(Cases!D47&lt;&gt;"AV",Cases!C47="B"),Accounts!C$4,""),IF(AND(Cases!B47="E",Cases!D47="AV",Cases!C47="K"),Accounts!E$1,""),IF(AND(Cases!B47="E",Cases!D47="AV",Cases!C47="E"),Accounts!E$3,""),IF(AND(Cases!B47="E",Cases!D47="AV",Cases!C47="Z"),Accounts!E$2,""),IF(AND(Cases!B47="E",Cases!D47="AV",Cases!C47="B"),Accounts!E$4,""),IF(AND(Cases!B47=1,Cases!D47="AV",Cases!C47="K"),Accounts!G$1,""),IF(AND(Cases!B47=1,Cases!D47="AV",Cases!C47="E"),Accounts!G$3,""),IF(AND(Cases!B47=1,Cases!D47="AV",Cases!C47="Z"),Accounts!G$2,""),IF(AND(Cases!B47=1,Cases!D47="AV",Cases!C47="B"),Accounts!G$4,""))</f>
        <v>HU39104065006755574848501038</v>
      </c>
      <c r="S47" t="str">
        <f>Cases!I47</f>
        <v>Közlemény-Elektra/EbankKKV-BBZeus-EsetiÁt.-Értéknapos-274</v>
      </c>
    </row>
    <row r="48" spans="1:19" x14ac:dyDescent="0.3">
      <c r="A48" t="str">
        <f>CONCATENATE(IF(B48="EB",CONCATENATE("EBNG",TEXT(Refszámok!$B$1+ROW()-2,"000000000000")),""),IF(B48="EL",CONCATENATE("E",TEXT(Refszámok!$B$2+ROW()-2,"0000000000"),"00001"),""),IF(B48="OA",CONCATENATE("OA",TEXT(Refszámok!$B$3+ROW()-2,"00000000000000")),""))</f>
        <v>EBNG000000800446</v>
      </c>
      <c r="B48" t="str">
        <f>IF(Cases!B48=1,"EL","EB")</f>
        <v>EB</v>
      </c>
      <c r="C48" t="str">
        <f t="shared" si="0"/>
        <v>EBNG000000800446</v>
      </c>
      <c r="D48" t="str">
        <f>IF(Cases!G48="Y","2018-11-10","")</f>
        <v/>
      </c>
      <c r="E48" s="6" t="str">
        <f>CONCATENATE(IF(Cases!B48="E",Accounts!B$7,""),IF(Cases!B48=1,Accounts!B$8,""))</f>
        <v>KALOCZKAY JNÉ</v>
      </c>
      <c r="F48" s="6" t="str">
        <f>CONCATENATE(IF(Cases!B48="E",Accounts!C$7,""),IF(Cases!B48=1,Accounts!C$8,""))</f>
        <v>0002G94287100</v>
      </c>
      <c r="G48" t="s">
        <v>17</v>
      </c>
      <c r="H48" s="6" t="str">
        <f t="shared" si="1"/>
        <v>KALOCZKAY JNÉ</v>
      </c>
      <c r="I48" t="s">
        <v>18</v>
      </c>
      <c r="J48" t="str">
        <f t="shared" si="2"/>
        <v>EBNG000000800446</v>
      </c>
      <c r="K48" t="str">
        <f t="shared" si="3"/>
        <v>EBNG000000800446</v>
      </c>
      <c r="L48" s="2" t="s">
        <v>22</v>
      </c>
      <c r="M48" t="str">
        <f>CONCATENATE(IF(Cases!A48="V","VI",""),IF(AND(Cases!D48="EA",Cases!A48&lt;&gt;"V"),"HA",""),IF(AND(Cases!D48="AV",Cases!A48&lt;&gt;"V"),"HV",""))</f>
        <v>HA</v>
      </c>
      <c r="N48" t="s">
        <v>23</v>
      </c>
      <c r="O48" t="s">
        <v>24</v>
      </c>
      <c r="P48" t="str">
        <f>IF(Cases!E48="Y","INTC","")</f>
        <v/>
      </c>
      <c r="Q48" t="str">
        <f>CONCATENATE(IF(AND(Cases!D48&lt;&gt;"AV",Cases!C48="K"),Accounts!B$1,""),IF(AND(Cases!D48&lt;&gt;"AV",Cases!C48="E"),Accounts!B$3,""),IF(AND(Cases!D48&lt;&gt;"AV",Cases!C48="Z"),Accounts!B$2,""),IF(AND(Cases!D48&lt;&gt;"AV",Cases!C48="B"),Accounts!B$4,""),IF(AND(Cases!B48="E",Cases!D48="AV",Cases!C48="K"),Accounts!D$1,""),IF(AND(Cases!B48="E",Cases!D48="AV",Cases!C48="E"),Accounts!D$3,""),IF(AND(Cases!B48="E",Cases!D48="AV",Cases!C48="Z"),Accounts!D$2,""),IF(AND(Cases!B48="E",Cases!D48="AV",Cases!C48="B"),Accounts!D$4,""),IF(AND(Cases!B48=1,Cases!D48="AV",Cases!C48="K"),Accounts!F$1,""),IF(AND(Cases!B48=1,Cases!D48="AV",Cases!C48="E"),Accounts!F$3,""),IF(AND(Cases!B48=1,Cases!D48="AV",Cases!C48="Z"),Accounts!F$2,""),IF(AND(Cases!B48=1,Cases!D48="AV",Cases!C48="B"),Accounts!F$4,""))</f>
        <v>Bank kívüli Kedvezm.</v>
      </c>
      <c r="R48" t="str">
        <f>CONCATENATE(IF(AND(Cases!D48&lt;&gt;"AV",Cases!C48="K"),Accounts!C$1,""),IF(AND(Cases!D48&lt;&gt;"AV",Cases!C48="E"),Accounts!C$3,""),IF(AND(Cases!D48&lt;&gt;"AV",Cases!C48="Z"),Accounts!C$2,""),IF(AND(Cases!D48&lt;&gt;"AV",Cases!C48="B"),Accounts!C$4,""),IF(AND(Cases!B48="E",Cases!D48="AV",Cases!C48="K"),Accounts!E$1,""),IF(AND(Cases!B48="E",Cases!D48="AV",Cases!C48="E"),Accounts!E$3,""),IF(AND(Cases!B48="E",Cases!D48="AV",Cases!C48="Z"),Accounts!E$2,""),IF(AND(Cases!B48="E",Cases!D48="AV",Cases!C48="B"),Accounts!E$4,""),IF(AND(Cases!B48=1,Cases!D48="AV",Cases!C48="K"),Accounts!G$1,""),IF(AND(Cases!B48=1,Cases!D48="AV",Cases!C48="E"),Accounts!G$3,""),IF(AND(Cases!B48=1,Cases!D48="AV",Cases!C48="Z"),Accounts!G$2,""),IF(AND(Cases!B48=1,Cases!D48="AV",Cases!C48="B"),Accounts!G$4,""))</f>
        <v>HU71117490082015982100000000</v>
      </c>
      <c r="S48" t="str">
        <f>Cases!I48</f>
        <v>Közlemény-EbankLak-BKívül-EsetiÁt.-COT után-H06</v>
      </c>
    </row>
    <row r="49" spans="1:19" x14ac:dyDescent="0.3">
      <c r="A49" t="str">
        <f>CONCATENATE(IF(B49="EB",CONCATENATE("EBNG",TEXT(Refszámok!$B$1+ROW()-2,"000000000000")),""),IF(B49="EL",CONCATENATE("E",TEXT(Refszámok!$B$2+ROW()-2,"0000000000"),"00001"),""),IF(B49="OA",CONCATENATE("OA",TEXT(Refszámok!$B$3+ROW()-2,"00000000000000")),""))</f>
        <v>E000000134700001</v>
      </c>
      <c r="B49" t="str">
        <f>IF(Cases!B49=1,"EL","EB")</f>
        <v>EL</v>
      </c>
      <c r="C49" t="str">
        <f t="shared" si="0"/>
        <v>E000000134700001</v>
      </c>
      <c r="D49" t="str">
        <f>IF(Cases!G49="Y","2018-11-10","")</f>
        <v/>
      </c>
      <c r="E49" s="6" t="str">
        <f>CONCATENATE(IF(Cases!B49="E",Accounts!B$7,""),IF(Cases!B49=1,Accounts!B$8,""))</f>
        <v>Electra számlatípus-művelettípus ts</v>
      </c>
      <c r="F49" s="6" t="str">
        <f>CONCATENATE(IF(Cases!B49="E",Accounts!C$7,""),IF(Cases!B49=1,Accounts!C$8,""))</f>
        <v>00021018F0100</v>
      </c>
      <c r="G49" t="s">
        <v>17</v>
      </c>
      <c r="H49" s="6" t="str">
        <f t="shared" si="1"/>
        <v>Electra számlatípus-művelettípus ts</v>
      </c>
      <c r="I49" t="s">
        <v>18</v>
      </c>
      <c r="J49" t="str">
        <f t="shared" si="2"/>
        <v>E000000134700001</v>
      </c>
      <c r="K49" t="str">
        <f t="shared" si="3"/>
        <v>E000000134700001</v>
      </c>
      <c r="L49" s="2" t="s">
        <v>22</v>
      </c>
      <c r="M49" t="str">
        <f>CONCATENATE(IF(Cases!A49="V","VI",""),IF(AND(Cases!D49="EA",Cases!A49&lt;&gt;"V"),"HA",""),IF(AND(Cases!D49="AV",Cases!A49&lt;&gt;"V"),"HV",""))</f>
        <v>HA</v>
      </c>
      <c r="N49" t="s">
        <v>23</v>
      </c>
      <c r="O49" t="s">
        <v>24</v>
      </c>
      <c r="P49" t="str">
        <f>IF(Cases!E49="Y","INTC","")</f>
        <v/>
      </c>
      <c r="Q49" t="str">
        <f>CONCATENATE(IF(AND(Cases!D49&lt;&gt;"AV",Cases!C49="K"),Accounts!B$1,""),IF(AND(Cases!D49&lt;&gt;"AV",Cases!C49="E"),Accounts!B$3,""),IF(AND(Cases!D49&lt;&gt;"AV",Cases!C49="Z"),Accounts!B$2,""),IF(AND(Cases!D49&lt;&gt;"AV",Cases!C49="B"),Accounts!B$4,""),IF(AND(Cases!B49="E",Cases!D49="AV",Cases!C49="K"),Accounts!D$1,""),IF(AND(Cases!B49="E",Cases!D49="AV",Cases!C49="E"),Accounts!D$3,""),IF(AND(Cases!B49="E",Cases!D49="AV",Cases!C49="Z"),Accounts!D$2,""),IF(AND(Cases!B49="E",Cases!D49="AV",Cases!C49="B"),Accounts!D$4,""),IF(AND(Cases!B49=1,Cases!D49="AV",Cases!C49="K"),Accounts!F$1,""),IF(AND(Cases!B49=1,Cases!D49="AV",Cases!C49="E"),Accounts!F$3,""),IF(AND(Cases!B49=1,Cases!D49="AV",Cases!C49="Z"),Accounts!F$2,""),IF(AND(Cases!B49=1,Cases!D49="AV",Cases!C49="B"),Accounts!F$4,""))</f>
        <v>Bank kívüli Kedvezm.</v>
      </c>
      <c r="R49" t="str">
        <f>CONCATENATE(IF(AND(Cases!D49&lt;&gt;"AV",Cases!C49="K"),Accounts!C$1,""),IF(AND(Cases!D49&lt;&gt;"AV",Cases!C49="E"),Accounts!C$3,""),IF(AND(Cases!D49&lt;&gt;"AV",Cases!C49="Z"),Accounts!C$2,""),IF(AND(Cases!D49&lt;&gt;"AV",Cases!C49="B"),Accounts!C$4,""),IF(AND(Cases!B49="E",Cases!D49="AV",Cases!C49="K"),Accounts!E$1,""),IF(AND(Cases!B49="E",Cases!D49="AV",Cases!C49="E"),Accounts!E$3,""),IF(AND(Cases!B49="E",Cases!D49="AV",Cases!C49="Z"),Accounts!E$2,""),IF(AND(Cases!B49="E",Cases!D49="AV",Cases!C49="B"),Accounts!E$4,""),IF(AND(Cases!B49=1,Cases!D49="AV",Cases!C49="K"),Accounts!G$1,""),IF(AND(Cases!B49=1,Cases!D49="AV",Cases!C49="E"),Accounts!G$3,""),IF(AND(Cases!B49=1,Cases!D49="AV",Cases!C49="Z"),Accounts!G$2,""),IF(AND(Cases!B49=1,Cases!D49="AV",Cases!C49="B"),Accounts!G$4,""))</f>
        <v>HU71117490082015982100000000</v>
      </c>
      <c r="S49" t="str">
        <f>Cases!I49</f>
        <v>Közlemény-Elektra/EbankKKV-BKívül-EsetiÁt.-COT után-H08</v>
      </c>
    </row>
    <row r="50" spans="1:19" x14ac:dyDescent="0.3">
      <c r="A50" t="str">
        <f>CONCATENATE(IF(B50="EB",CONCATENATE("EBNG",TEXT(Refszámok!$B$1+ROW()-2,"000000000000")),""),IF(B50="EL",CONCATENATE("E",TEXT(Refszámok!$B$2+ROW()-2,"0000000000"),"00001"),""),IF(B50="OA",CONCATENATE("OA",TEXT(Refszámok!$B$3+ROW()-2,"00000000000000")),""))</f>
        <v>E000000134800001</v>
      </c>
      <c r="B50" t="str">
        <f>IF(Cases!B50=1,"EL","EB")</f>
        <v>EL</v>
      </c>
      <c r="C50" t="str">
        <f t="shared" si="0"/>
        <v>E000000134800001</v>
      </c>
      <c r="D50" t="str">
        <f>IF(Cases!G50="Y","2018-11-10","")</f>
        <v/>
      </c>
      <c r="E50" s="6" t="str">
        <f>CONCATENATE(IF(Cases!B50="E",Accounts!B$7,""),IF(Cases!B50=1,Accounts!B$8,""))</f>
        <v>Electra számlatípus-művelettípus ts</v>
      </c>
      <c r="F50" s="6" t="str">
        <f>CONCATENATE(IF(Cases!B50="E",Accounts!C$7,""),IF(Cases!B50=1,Accounts!C$8,""))</f>
        <v>00021018F0100</v>
      </c>
      <c r="G50" t="s">
        <v>17</v>
      </c>
      <c r="H50" s="6" t="str">
        <f t="shared" si="1"/>
        <v>Electra számlatípus-művelettípus ts</v>
      </c>
      <c r="I50" t="s">
        <v>18</v>
      </c>
      <c r="J50" t="str">
        <f t="shared" si="2"/>
        <v>E000000134800001</v>
      </c>
      <c r="K50" t="str">
        <f t="shared" si="3"/>
        <v>E000000134800001</v>
      </c>
      <c r="L50" s="2" t="s">
        <v>22</v>
      </c>
      <c r="M50" t="str">
        <f>CONCATENATE(IF(Cases!A50="V","VI",""),IF(AND(Cases!D50="EA",Cases!A50&lt;&gt;"V"),"HA",""),IF(AND(Cases!D50="AV",Cases!A50&lt;&gt;"V"),"HV",""))</f>
        <v>HA</v>
      </c>
      <c r="N50" t="s">
        <v>23</v>
      </c>
      <c r="O50" t="s">
        <v>24</v>
      </c>
      <c r="P50" t="str">
        <f>IF(Cases!E50="Y","INTC","")</f>
        <v>INTC</v>
      </c>
      <c r="Q50" t="str">
        <f>CONCATENATE(IF(AND(Cases!D50&lt;&gt;"AV",Cases!C50="K"),Accounts!B$1,""),IF(AND(Cases!D50&lt;&gt;"AV",Cases!C50="E"),Accounts!B$3,""),IF(AND(Cases!D50&lt;&gt;"AV",Cases!C50="Z"),Accounts!B$2,""),IF(AND(Cases!D50&lt;&gt;"AV",Cases!C50="B"),Accounts!B$4,""),IF(AND(Cases!B50="E",Cases!D50="AV",Cases!C50="K"),Accounts!D$1,""),IF(AND(Cases!B50="E",Cases!D50="AV",Cases!C50="E"),Accounts!D$3,""),IF(AND(Cases!B50="E",Cases!D50="AV",Cases!C50="Z"),Accounts!D$2,""),IF(AND(Cases!B50="E",Cases!D50="AV",Cases!C50="B"),Accounts!D$4,""),IF(AND(Cases!B50=1,Cases!D50="AV",Cases!C50="K"),Accounts!F$1,""),IF(AND(Cases!B50=1,Cases!D50="AV",Cases!C50="E"),Accounts!F$3,""),IF(AND(Cases!B50=1,Cases!D50="AV",Cases!C50="Z"),Accounts!F$2,""),IF(AND(Cases!B50=1,Cases!D50="AV",Cases!C50="B"),Accounts!F$4,""))</f>
        <v>Bank kívüli Kedvezm.</v>
      </c>
      <c r="R50" t="str">
        <f>CONCATENATE(IF(AND(Cases!D50&lt;&gt;"AV",Cases!C50="K"),Accounts!C$1,""),IF(AND(Cases!D50&lt;&gt;"AV",Cases!C50="E"),Accounts!C$3,""),IF(AND(Cases!D50&lt;&gt;"AV",Cases!C50="Z"),Accounts!C$2,""),IF(AND(Cases!D50&lt;&gt;"AV",Cases!C50="B"),Accounts!C$4,""),IF(AND(Cases!B50="E",Cases!D50="AV",Cases!C50="K"),Accounts!E$1,""),IF(AND(Cases!B50="E",Cases!D50="AV",Cases!C50="E"),Accounts!E$3,""),IF(AND(Cases!B50="E",Cases!D50="AV",Cases!C50="Z"),Accounts!E$2,""),IF(AND(Cases!B50="E",Cases!D50="AV",Cases!C50="B"),Accounts!E$4,""),IF(AND(Cases!B50=1,Cases!D50="AV",Cases!C50="K"),Accounts!G$1,""),IF(AND(Cases!B50=1,Cases!D50="AV",Cases!C50="E"),Accounts!G$3,""),IF(AND(Cases!B50=1,Cases!D50="AV",Cases!C50="Z"),Accounts!G$2,""),IF(AND(Cases!B50=1,Cases!D50="AV",Cases!C50="B"),Accounts!G$4,""))</f>
        <v>HU71117490082015982100000000</v>
      </c>
      <c r="S50" t="str">
        <f>Cases!I50</f>
        <v>Közlemény-Elektra/EbankKKV-BKívül-EsetiÁt.-InterComp.-COT után-H10</v>
      </c>
    </row>
    <row r="51" spans="1:19" x14ac:dyDescent="0.3">
      <c r="A51" t="str">
        <f>CONCATENATE(IF(B51="EB",CONCATENATE("EBNG",TEXT(Refszámok!$B$1+ROW()-2,"000000000000")),""),IF(B51="EL",CONCATENATE("E",TEXT(Refszámok!$B$2+ROW()-2,"0000000000"),"00001"),""),IF(B51="OA",CONCATENATE("OA",TEXT(Refszámok!$B$3+ROW()-2,"00000000000000")),""))</f>
        <v>E000000134900001</v>
      </c>
      <c r="B51" t="str">
        <f>IF(Cases!B51=1,"EL","EB")</f>
        <v>EL</v>
      </c>
      <c r="C51" t="str">
        <f t="shared" si="0"/>
        <v>E000000134900001</v>
      </c>
      <c r="D51" t="str">
        <f>IF(Cases!G51="Y","2018-11-10","")</f>
        <v/>
      </c>
      <c r="E51" s="6" t="str">
        <f>CONCATENATE(IF(Cases!B51="E",Accounts!B$7,""),IF(Cases!B51=1,Accounts!B$8,""))</f>
        <v>Electra számlatípus-művelettípus ts</v>
      </c>
      <c r="F51" s="6" t="str">
        <f>CONCATENATE(IF(Cases!B51="E",Accounts!C$7,""),IF(Cases!B51=1,Accounts!C$8,""))</f>
        <v>00021018F0100</v>
      </c>
      <c r="G51" t="s">
        <v>17</v>
      </c>
      <c r="H51" s="6" t="str">
        <f t="shared" si="1"/>
        <v>Electra számlatípus-művelettípus ts</v>
      </c>
      <c r="I51" t="s">
        <v>18</v>
      </c>
      <c r="J51" t="str">
        <f t="shared" si="2"/>
        <v>E000000134900001</v>
      </c>
      <c r="K51" t="str">
        <f t="shared" si="3"/>
        <v>E000000134900001</v>
      </c>
      <c r="L51" s="2" t="s">
        <v>22</v>
      </c>
      <c r="M51" t="str">
        <f>CONCATENATE(IF(Cases!A51="V","VI",""),IF(AND(Cases!D51="EA",Cases!A51&lt;&gt;"V"),"HA",""),IF(AND(Cases!D51="AV",Cases!A51&lt;&gt;"V"),"HV",""))</f>
        <v>VI</v>
      </c>
      <c r="N51" t="s">
        <v>23</v>
      </c>
      <c r="O51" t="s">
        <v>24</v>
      </c>
      <c r="P51" t="str">
        <f>IF(Cases!E51="Y","INTC","")</f>
        <v/>
      </c>
      <c r="Q51" t="str">
        <f>CONCATENATE(IF(AND(Cases!D51&lt;&gt;"AV",Cases!C51="K"),Accounts!B$1,""),IF(AND(Cases!D51&lt;&gt;"AV",Cases!C51="E"),Accounts!B$3,""),IF(AND(Cases!D51&lt;&gt;"AV",Cases!C51="Z"),Accounts!B$2,""),IF(AND(Cases!D51&lt;&gt;"AV",Cases!C51="B"),Accounts!B$4,""),IF(AND(Cases!B51="E",Cases!D51="AV",Cases!C51="K"),Accounts!D$1,""),IF(AND(Cases!B51="E",Cases!D51="AV",Cases!C51="E"),Accounts!D$3,""),IF(AND(Cases!B51="E",Cases!D51="AV",Cases!C51="Z"),Accounts!D$2,""),IF(AND(Cases!B51="E",Cases!D51="AV",Cases!C51="B"),Accounts!D$4,""),IF(AND(Cases!B51=1,Cases!D51="AV",Cases!C51="K"),Accounts!F$1,""),IF(AND(Cases!B51=1,Cases!D51="AV",Cases!C51="E"),Accounts!F$3,""),IF(AND(Cases!B51=1,Cases!D51="AV",Cases!C51="Z"),Accounts!F$2,""),IF(AND(Cases!B51=1,Cases!D51="AV",Cases!C51="B"),Accounts!F$4,""))</f>
        <v>Bank kívüli Kedvezm.</v>
      </c>
      <c r="R51" t="str">
        <f>CONCATENATE(IF(AND(Cases!D51&lt;&gt;"AV",Cases!C51="K"),Accounts!C$1,""),IF(AND(Cases!D51&lt;&gt;"AV",Cases!C51="E"),Accounts!C$3,""),IF(AND(Cases!D51&lt;&gt;"AV",Cases!C51="Z"),Accounts!C$2,""),IF(AND(Cases!D51&lt;&gt;"AV",Cases!C51="B"),Accounts!C$4,""),IF(AND(Cases!B51="E",Cases!D51="AV",Cases!C51="K"),Accounts!E$1,""),IF(AND(Cases!B51="E",Cases!D51="AV",Cases!C51="E"),Accounts!E$3,""),IF(AND(Cases!B51="E",Cases!D51="AV",Cases!C51="Z"),Accounts!E$2,""),IF(AND(Cases!B51="E",Cases!D51="AV",Cases!C51="B"),Accounts!E$4,""),IF(AND(Cases!B51=1,Cases!D51="AV",Cases!C51="K"),Accounts!G$1,""),IF(AND(Cases!B51=1,Cases!D51="AV",Cases!C51="E"),Accounts!G$3,""),IF(AND(Cases!B51=1,Cases!D51="AV",Cases!C51="Z"),Accounts!G$2,""),IF(AND(Cases!B51=1,Cases!D51="AV",Cases!C51="B"),Accounts!G$4,""))</f>
        <v>HU71117490082015982100000000</v>
      </c>
      <c r="S51" t="str">
        <f>Cases!I51</f>
        <v>Közlemény-Elektra/EbankKKV-BKívül-EsetiÁt.-COT után-453</v>
      </c>
    </row>
    <row r="52" spans="1:19" x14ac:dyDescent="0.3">
      <c r="A52" t="str">
        <f>CONCATENATE(IF(B52="EB",CONCATENATE("EBNG",TEXT(Refszámok!$B$1+ROW()-2,"000000000000")),""),IF(B52="EL",CONCATENATE("E",TEXT(Refszámok!$B$2+ROW()-2,"0000000000"),"00001"),""),IF(B52="OA",CONCATENATE("OA",TEXT(Refszámok!$B$3+ROW()-2,"00000000000000")),""))</f>
        <v>E000000135000001</v>
      </c>
      <c r="B52" t="str">
        <f>IF(Cases!B52=1,"EL","EB")</f>
        <v>EL</v>
      </c>
      <c r="C52" t="str">
        <f t="shared" si="0"/>
        <v>E000000135000001</v>
      </c>
      <c r="D52" t="str">
        <f>IF(Cases!G52="Y","2018-11-10","")</f>
        <v/>
      </c>
      <c r="E52" s="6" t="str">
        <f>CONCATENATE(IF(Cases!B52="E",Accounts!B$7,""),IF(Cases!B52=1,Accounts!B$8,""))</f>
        <v>Electra számlatípus-művelettípus ts</v>
      </c>
      <c r="F52" s="6" t="str">
        <f>CONCATENATE(IF(Cases!B52="E",Accounts!C$7,""),IF(Cases!B52=1,Accounts!C$8,""))</f>
        <v>00021018F0100</v>
      </c>
      <c r="G52" t="s">
        <v>17</v>
      </c>
      <c r="H52" s="6" t="str">
        <f t="shared" si="1"/>
        <v>Electra számlatípus-művelettípus ts</v>
      </c>
      <c r="I52" t="s">
        <v>18</v>
      </c>
      <c r="J52" t="str">
        <f t="shared" si="2"/>
        <v>E000000135000001</v>
      </c>
      <c r="K52" t="str">
        <f t="shared" si="3"/>
        <v>E000000135000001</v>
      </c>
      <c r="L52" s="2" t="s">
        <v>22</v>
      </c>
      <c r="M52" t="str">
        <f>CONCATENATE(IF(Cases!A52="V","VI",""),IF(AND(Cases!D52="EA",Cases!A52&lt;&gt;"V"),"HA",""),IF(AND(Cases!D52="AV",Cases!A52&lt;&gt;"V"),"HV",""))</f>
        <v>VI</v>
      </c>
      <c r="N52" t="s">
        <v>23</v>
      </c>
      <c r="O52" t="s">
        <v>24</v>
      </c>
      <c r="P52" t="str">
        <f>IF(Cases!E52="Y","INTC","")</f>
        <v>INTC</v>
      </c>
      <c r="Q52" t="str">
        <f>CONCATENATE(IF(AND(Cases!D52&lt;&gt;"AV",Cases!C52="K"),Accounts!B$1,""),IF(AND(Cases!D52&lt;&gt;"AV",Cases!C52="E"),Accounts!B$3,""),IF(AND(Cases!D52&lt;&gt;"AV",Cases!C52="Z"),Accounts!B$2,""),IF(AND(Cases!D52&lt;&gt;"AV",Cases!C52="B"),Accounts!B$4,""),IF(AND(Cases!B52="E",Cases!D52="AV",Cases!C52="K"),Accounts!D$1,""),IF(AND(Cases!B52="E",Cases!D52="AV",Cases!C52="E"),Accounts!D$3,""),IF(AND(Cases!B52="E",Cases!D52="AV",Cases!C52="Z"),Accounts!D$2,""),IF(AND(Cases!B52="E",Cases!D52="AV",Cases!C52="B"),Accounts!D$4,""),IF(AND(Cases!B52=1,Cases!D52="AV",Cases!C52="K"),Accounts!F$1,""),IF(AND(Cases!B52=1,Cases!D52="AV",Cases!C52="E"),Accounts!F$3,""),IF(AND(Cases!B52=1,Cases!D52="AV",Cases!C52="Z"),Accounts!F$2,""),IF(AND(Cases!B52=1,Cases!D52="AV",Cases!C52="B"),Accounts!F$4,""))</f>
        <v>Bank kívüli Kedvezm.</v>
      </c>
      <c r="R52" t="str">
        <f>CONCATENATE(IF(AND(Cases!D52&lt;&gt;"AV",Cases!C52="K"),Accounts!C$1,""),IF(AND(Cases!D52&lt;&gt;"AV",Cases!C52="E"),Accounts!C$3,""),IF(AND(Cases!D52&lt;&gt;"AV",Cases!C52="Z"),Accounts!C$2,""),IF(AND(Cases!D52&lt;&gt;"AV",Cases!C52="B"),Accounts!C$4,""),IF(AND(Cases!B52="E",Cases!D52="AV",Cases!C52="K"),Accounts!E$1,""),IF(AND(Cases!B52="E",Cases!D52="AV",Cases!C52="E"),Accounts!E$3,""),IF(AND(Cases!B52="E",Cases!D52="AV",Cases!C52="Z"),Accounts!E$2,""),IF(AND(Cases!B52="E",Cases!D52="AV",Cases!C52="B"),Accounts!E$4,""),IF(AND(Cases!B52=1,Cases!D52="AV",Cases!C52="K"),Accounts!G$1,""),IF(AND(Cases!B52=1,Cases!D52="AV",Cases!C52="E"),Accounts!G$3,""),IF(AND(Cases!B52=1,Cases!D52="AV",Cases!C52="Z"),Accounts!G$2,""),IF(AND(Cases!B52=1,Cases!D52="AV",Cases!C52="B"),Accounts!G$4,""))</f>
        <v>HU71117490082015982100000000</v>
      </c>
      <c r="S52" t="str">
        <f>Cases!I52</f>
        <v>Közlemény-Elektra/EbankKKV-BKívül-EsetiÁt.-InterComp.-COT után-432</v>
      </c>
    </row>
    <row r="53" spans="1:19" x14ac:dyDescent="0.3">
      <c r="A53" t="str">
        <f>CONCATENATE(IF(B53="EB",CONCATENATE("EBNG",TEXT(Refszámok!$B$1+ROW()-2,"000000000000")),""),IF(B53="EL",CONCATENATE("E",TEXT(Refszámok!$B$2+ROW()-2,"0000000000"),"00001"),""),IF(B53="OA",CONCATENATE("OA",TEXT(Refszámok!$B$3+ROW()-2,"00000000000000")),""))</f>
        <v>E000000135100001</v>
      </c>
      <c r="B53" t="str">
        <f>IF(Cases!B53=1,"EL","EB")</f>
        <v>EL</v>
      </c>
      <c r="C53" t="str">
        <f t="shared" si="0"/>
        <v>E000000135100001</v>
      </c>
      <c r="D53" t="str">
        <f>IF(Cases!G53="Y","2018-11-10","")</f>
        <v/>
      </c>
      <c r="E53" s="6" t="str">
        <f>CONCATENATE(IF(Cases!B53="E",Accounts!B$7,""),IF(Cases!B53=1,Accounts!B$8,""))</f>
        <v>Electra számlatípus-művelettípus ts</v>
      </c>
      <c r="F53" s="6" t="str">
        <f>CONCATENATE(IF(Cases!B53="E",Accounts!C$7,""),IF(Cases!B53=1,Accounts!C$8,""))</f>
        <v>00021018F0100</v>
      </c>
      <c r="G53" t="s">
        <v>17</v>
      </c>
      <c r="H53" s="6" t="str">
        <f t="shared" si="1"/>
        <v>Electra számlatípus-művelettípus ts</v>
      </c>
      <c r="I53" t="s">
        <v>18</v>
      </c>
      <c r="J53" t="str">
        <f t="shared" si="2"/>
        <v>E000000135100001</v>
      </c>
      <c r="K53" t="str">
        <f t="shared" si="3"/>
        <v>E000000135100001</v>
      </c>
      <c r="L53" s="2" t="s">
        <v>22</v>
      </c>
      <c r="M53" t="str">
        <f>CONCATENATE(IF(Cases!A53="V","VI",""),IF(AND(Cases!D53="EA",Cases!A53&lt;&gt;"V"),"HA",""),IF(AND(Cases!D53="AV",Cases!A53&lt;&gt;"V"),"HV",""))</f>
        <v>VI</v>
      </c>
      <c r="N53" t="s">
        <v>23</v>
      </c>
      <c r="O53" t="s">
        <v>24</v>
      </c>
      <c r="P53" t="str">
        <f>IF(Cases!E53="Y","INTC","")</f>
        <v/>
      </c>
      <c r="Q53" t="str">
        <f>CONCATENATE(IF(AND(Cases!D53&lt;&gt;"AV",Cases!C53="K"),Accounts!B$1,""),IF(AND(Cases!D53&lt;&gt;"AV",Cases!C53="E"),Accounts!B$3,""),IF(AND(Cases!D53&lt;&gt;"AV",Cases!C53="Z"),Accounts!B$2,""),IF(AND(Cases!D53&lt;&gt;"AV",Cases!C53="B"),Accounts!B$4,""),IF(AND(Cases!B53="E",Cases!D53="AV",Cases!C53="K"),Accounts!D$1,""),IF(AND(Cases!B53="E",Cases!D53="AV",Cases!C53="E"),Accounts!D$3,""),IF(AND(Cases!B53="E",Cases!D53="AV",Cases!C53="Z"),Accounts!D$2,""),IF(AND(Cases!B53="E",Cases!D53="AV",Cases!C53="B"),Accounts!D$4,""),IF(AND(Cases!B53=1,Cases!D53="AV",Cases!C53="K"),Accounts!F$1,""),IF(AND(Cases!B53=1,Cases!D53="AV",Cases!C53="E"),Accounts!F$3,""),IF(AND(Cases!B53=1,Cases!D53="AV",Cases!C53="Z"),Accounts!F$2,""),IF(AND(Cases!B53=1,Cases!D53="AV",Cases!C53="B"),Accounts!F$4,""))</f>
        <v>Bank kívüli Kedvezm.</v>
      </c>
      <c r="R53" t="str">
        <f>CONCATENATE(IF(AND(Cases!D53&lt;&gt;"AV",Cases!C53="K"),Accounts!C$1,""),IF(AND(Cases!D53&lt;&gt;"AV",Cases!C53="E"),Accounts!C$3,""),IF(AND(Cases!D53&lt;&gt;"AV",Cases!C53="Z"),Accounts!C$2,""),IF(AND(Cases!D53&lt;&gt;"AV",Cases!C53="B"),Accounts!C$4,""),IF(AND(Cases!B53="E",Cases!D53="AV",Cases!C53="K"),Accounts!E$1,""),IF(AND(Cases!B53="E",Cases!D53="AV",Cases!C53="E"),Accounts!E$3,""),IF(AND(Cases!B53="E",Cases!D53="AV",Cases!C53="Z"),Accounts!E$2,""),IF(AND(Cases!B53="E",Cases!D53="AV",Cases!C53="B"),Accounts!E$4,""),IF(AND(Cases!B53=1,Cases!D53="AV",Cases!C53="K"),Accounts!G$1,""),IF(AND(Cases!B53=1,Cases!D53="AV",Cases!C53="E"),Accounts!G$3,""),IF(AND(Cases!B53=1,Cases!D53="AV",Cases!C53="Z"),Accounts!G$2,""),IF(AND(Cases!B53=1,Cases!D53="AV",Cases!C53="B"),Accounts!G$4,""))</f>
        <v>HU71117490082015982100000000</v>
      </c>
      <c r="S53" t="str">
        <f>Cases!I53</f>
        <v>Közlemény-Elektra/EbankKKV-BKívül-ViberÁt.-COT után-454</v>
      </c>
    </row>
    <row r="54" spans="1:19" x14ac:dyDescent="0.3">
      <c r="A54" t="str">
        <f>CONCATENATE(IF(B54="EB",CONCATENATE("EBNG",TEXT(Refszámok!$B$1+ROW()-2,"000000000000")),""),IF(B54="EL",CONCATENATE("E",TEXT(Refszámok!$B$2+ROW()-2,"0000000000"),"00001"),""),IF(B54="OA",CONCATENATE("OA",TEXT(Refszámok!$B$3+ROW()-2,"00000000000000")),""))</f>
        <v>E000000135200001</v>
      </c>
      <c r="B54" t="str">
        <f>IF(Cases!B54=1,"EL","EB")</f>
        <v>EL</v>
      </c>
      <c r="C54" t="str">
        <f t="shared" si="0"/>
        <v>E000000135200001</v>
      </c>
      <c r="D54" t="str">
        <f>IF(Cases!G54="Y","2018-11-10","")</f>
        <v/>
      </c>
      <c r="E54" s="6" t="str">
        <f>CONCATENATE(IF(Cases!B54="E",Accounts!B$7,""),IF(Cases!B54=1,Accounts!B$8,""))</f>
        <v>Electra számlatípus-művelettípus ts</v>
      </c>
      <c r="F54" s="6" t="str">
        <f>CONCATENATE(IF(Cases!B54="E",Accounts!C$7,""),IF(Cases!B54=1,Accounts!C$8,""))</f>
        <v>00021018F0100</v>
      </c>
      <c r="G54" t="s">
        <v>17</v>
      </c>
      <c r="H54" s="6" t="str">
        <f t="shared" si="1"/>
        <v>Electra számlatípus-művelettípus ts</v>
      </c>
      <c r="I54" t="s">
        <v>18</v>
      </c>
      <c r="J54" t="str">
        <f t="shared" si="2"/>
        <v>E000000135200001</v>
      </c>
      <c r="K54" t="str">
        <f t="shared" si="3"/>
        <v>E000000135200001</v>
      </c>
      <c r="L54" s="2" t="s">
        <v>22</v>
      </c>
      <c r="M54" t="str">
        <f>CONCATENATE(IF(Cases!A54="V","VI",""),IF(AND(Cases!D54="EA",Cases!A54&lt;&gt;"V"),"HA",""),IF(AND(Cases!D54="AV",Cases!A54&lt;&gt;"V"),"HV",""))</f>
        <v>VI</v>
      </c>
      <c r="N54" t="s">
        <v>23</v>
      </c>
      <c r="O54" t="s">
        <v>24</v>
      </c>
      <c r="P54" t="str">
        <f>IF(Cases!E54="Y","INTC","")</f>
        <v>INTC</v>
      </c>
      <c r="Q54" t="str">
        <f>CONCATENATE(IF(AND(Cases!D54&lt;&gt;"AV",Cases!C54="K"),Accounts!B$1,""),IF(AND(Cases!D54&lt;&gt;"AV",Cases!C54="E"),Accounts!B$3,""),IF(AND(Cases!D54&lt;&gt;"AV",Cases!C54="Z"),Accounts!B$2,""),IF(AND(Cases!D54&lt;&gt;"AV",Cases!C54="B"),Accounts!B$4,""),IF(AND(Cases!B54="E",Cases!D54="AV",Cases!C54="K"),Accounts!D$1,""),IF(AND(Cases!B54="E",Cases!D54="AV",Cases!C54="E"),Accounts!D$3,""),IF(AND(Cases!B54="E",Cases!D54="AV",Cases!C54="Z"),Accounts!D$2,""),IF(AND(Cases!B54="E",Cases!D54="AV",Cases!C54="B"),Accounts!D$4,""),IF(AND(Cases!B54=1,Cases!D54="AV",Cases!C54="K"),Accounts!F$1,""),IF(AND(Cases!B54=1,Cases!D54="AV",Cases!C54="E"),Accounts!F$3,""),IF(AND(Cases!B54=1,Cases!D54="AV",Cases!C54="Z"),Accounts!F$2,""),IF(AND(Cases!B54=1,Cases!D54="AV",Cases!C54="B"),Accounts!F$4,""))</f>
        <v>Bank kívüli Kedvezm.</v>
      </c>
      <c r="R54" t="str">
        <f>CONCATENATE(IF(AND(Cases!D54&lt;&gt;"AV",Cases!C54="K"),Accounts!C$1,""),IF(AND(Cases!D54&lt;&gt;"AV",Cases!C54="E"),Accounts!C$3,""),IF(AND(Cases!D54&lt;&gt;"AV",Cases!C54="Z"),Accounts!C$2,""),IF(AND(Cases!D54&lt;&gt;"AV",Cases!C54="B"),Accounts!C$4,""),IF(AND(Cases!B54="E",Cases!D54="AV",Cases!C54="K"),Accounts!E$1,""),IF(AND(Cases!B54="E",Cases!D54="AV",Cases!C54="E"),Accounts!E$3,""),IF(AND(Cases!B54="E",Cases!D54="AV",Cases!C54="Z"),Accounts!E$2,""),IF(AND(Cases!B54="E",Cases!D54="AV",Cases!C54="B"),Accounts!E$4,""),IF(AND(Cases!B54=1,Cases!D54="AV",Cases!C54="K"),Accounts!G$1,""),IF(AND(Cases!B54=1,Cases!D54="AV",Cases!C54="E"),Accounts!G$3,""),IF(AND(Cases!B54=1,Cases!D54="AV",Cases!C54="Z"),Accounts!G$2,""),IF(AND(Cases!B54=1,Cases!D54="AV",Cases!C54="B"),Accounts!G$4,""))</f>
        <v>HU71117490082015982100000000</v>
      </c>
      <c r="S54" t="str">
        <f>Cases!I54</f>
        <v>Közlemény-Elektra/EbankKKV-BKívül-ViberÁt.-InterComp.-COT után-433</v>
      </c>
    </row>
    <row r="55" spans="1:19" x14ac:dyDescent="0.3">
      <c r="A55" t="str">
        <f>CONCATENATE(IF(B55="EB",CONCATENATE("EBNG",TEXT(Refszámok!$B$1+ROW()-2,"000000000000")),""),IF(B55="EL",CONCATENATE("E",TEXT(Refszámok!$B$2+ROW()-2,"0000000000"),"00001"),""),IF(B55="OA",CONCATENATE("OA",TEXT(Refszámok!$B$3+ROW()-2,"00000000000000")),""))</f>
        <v>EBNG000000800453</v>
      </c>
      <c r="B55" t="str">
        <f>IF(Cases!B55=1,"EL","EB")</f>
        <v>EB</v>
      </c>
      <c r="C55" t="str">
        <f t="shared" si="0"/>
        <v>EBNG000000800453</v>
      </c>
      <c r="D55" t="str">
        <f>IF(Cases!G55="Y","2018-11-10","")</f>
        <v/>
      </c>
      <c r="E55" s="6" t="str">
        <f>CONCATENATE(IF(Cases!B55="E",Accounts!B$7,""),IF(Cases!B55=1,Accounts!B$8,""))</f>
        <v>KALOCZKAY JNÉ</v>
      </c>
      <c r="F55" s="6" t="str">
        <f>CONCATENATE(IF(Cases!B55="E",Accounts!C$7,""),IF(Cases!B55=1,Accounts!C$8,""))</f>
        <v>0002G94287100</v>
      </c>
      <c r="G55" t="s">
        <v>17</v>
      </c>
      <c r="H55" s="6" t="str">
        <f t="shared" si="1"/>
        <v>KALOCZKAY JNÉ</v>
      </c>
      <c r="I55" t="s">
        <v>18</v>
      </c>
      <c r="J55" t="str">
        <f t="shared" si="2"/>
        <v>EBNG000000800453</v>
      </c>
      <c r="K55" t="str">
        <f t="shared" si="3"/>
        <v>EBNG000000800453</v>
      </c>
      <c r="L55" s="2" t="s">
        <v>22</v>
      </c>
      <c r="M55" t="str">
        <f>CONCATENATE(IF(Cases!A55="V","VI",""),IF(AND(Cases!D55="EA",Cases!A55&lt;&gt;"V"),"HA",""),IF(AND(Cases!D55="AV",Cases!A55&lt;&gt;"V"),"HV",""))</f>
        <v>HV</v>
      </c>
      <c r="N55" t="s">
        <v>23</v>
      </c>
      <c r="O55" t="s">
        <v>24</v>
      </c>
      <c r="P55" t="str">
        <f>IF(Cases!E55="Y","INTC","")</f>
        <v/>
      </c>
      <c r="Q55" t="str">
        <f>CONCATENATE(IF(AND(Cases!D55&lt;&gt;"AV",Cases!C55="K"),Accounts!B$1,""),IF(AND(Cases!D55&lt;&gt;"AV",Cases!C55="E"),Accounts!B$3,""),IF(AND(Cases!D55&lt;&gt;"AV",Cases!C55="Z"),Accounts!B$2,""),IF(AND(Cases!D55&lt;&gt;"AV",Cases!C55="B"),Accounts!B$4,""),IF(AND(Cases!B55="E",Cases!D55="AV",Cases!C55="K"),Accounts!D$1,""),IF(AND(Cases!B55="E",Cases!D55="AV",Cases!C55="E"),Accounts!D$3,""),IF(AND(Cases!B55="E",Cases!D55="AV",Cases!C55="Z"),Accounts!D$2,""),IF(AND(Cases!B55="E",Cases!D55="AV",Cases!C55="B"),Accounts!D$4,""),IF(AND(Cases!B55=1,Cases!D55="AV",Cases!C55="K"),Accounts!F$1,""),IF(AND(Cases!B55=1,Cases!D55="AV",Cases!C55="E"),Accounts!F$3,""),IF(AND(Cases!B55=1,Cases!D55="AV",Cases!C55="Z"),Accounts!F$2,""),IF(AND(Cases!B55=1,Cases!D55="AV",Cases!C55="B"),Accounts!F$4,""))</f>
        <v>KALOCZKAY JNÉ</v>
      </c>
      <c r="R55" t="str">
        <f>CONCATENATE(IF(AND(Cases!D55&lt;&gt;"AV",Cases!C55="K"),Accounts!C$1,""),IF(AND(Cases!D55&lt;&gt;"AV",Cases!C55="E"),Accounts!C$3,""),IF(AND(Cases!D55&lt;&gt;"AV",Cases!C55="Z"),Accounts!C$2,""),IF(AND(Cases!D55&lt;&gt;"AV",Cases!C55="B"),Accounts!C$4,""),IF(AND(Cases!B55="E",Cases!D55="AV",Cases!C55="K"),Accounts!E$1,""),IF(AND(Cases!B55="E",Cases!D55="AV",Cases!C55="E"),Accounts!E$3,""),IF(AND(Cases!B55="E",Cases!D55="AV",Cases!C55="Z"),Accounts!E$2,""),IF(AND(Cases!B55="E",Cases!D55="AV",Cases!C55="B"),Accounts!E$4,""),IF(AND(Cases!B55=1,Cases!D55="AV",Cases!C55="K"),Accounts!G$1,""),IF(AND(Cases!B55=1,Cases!D55="AV",Cases!C55="E"),Accounts!G$3,""),IF(AND(Cases!B55=1,Cases!D55="AV",Cases!C55="Z"),Accounts!G$2,""),IF(AND(Cases!B55=1,Cases!D55="AV",Cases!C55="B"),Accounts!G$4,""))</f>
        <v>HU72104000237157525056551015</v>
      </c>
      <c r="S55" t="str">
        <f>Cases!I55</f>
        <v>Közlemény-EbankLak-BBEq-Átvezetés-COT után-082</v>
      </c>
    </row>
    <row r="56" spans="1:19" x14ac:dyDescent="0.3">
      <c r="A56" t="str">
        <f>CONCATENATE(IF(B56="EB",CONCATENATE("EBNG",TEXT(Refszámok!$B$1+ROW()-2,"000000000000")),""),IF(B56="EL",CONCATENATE("E",TEXT(Refszámok!$B$2+ROW()-2,"0000000000"),"00001"),""),IF(B56="OA",CONCATENATE("OA",TEXT(Refszámok!$B$3+ROW()-2,"00000000000000")),""))</f>
        <v>EBNG000000800454</v>
      </c>
      <c r="B56" t="str">
        <f>IF(Cases!B56=1,"EL","EB")</f>
        <v>EB</v>
      </c>
      <c r="C56" t="str">
        <f t="shared" si="0"/>
        <v>EBNG000000800454</v>
      </c>
      <c r="D56" t="str">
        <f>IF(Cases!G56="Y","2018-11-10","")</f>
        <v/>
      </c>
      <c r="E56" s="6" t="str">
        <f>CONCATENATE(IF(Cases!B56="E",Accounts!B$7,""),IF(Cases!B56=1,Accounts!B$8,""))</f>
        <v>KALOCZKAY JNÉ</v>
      </c>
      <c r="F56" s="6" t="str">
        <f>CONCATENATE(IF(Cases!B56="E",Accounts!C$7,""),IF(Cases!B56=1,Accounts!C$8,""))</f>
        <v>0002G94287100</v>
      </c>
      <c r="G56" t="s">
        <v>17</v>
      </c>
      <c r="H56" s="6" t="str">
        <f t="shared" si="1"/>
        <v>KALOCZKAY JNÉ</v>
      </c>
      <c r="I56" t="s">
        <v>18</v>
      </c>
      <c r="J56" t="str">
        <f t="shared" si="2"/>
        <v>EBNG000000800454</v>
      </c>
      <c r="K56" t="str">
        <f t="shared" si="3"/>
        <v>EBNG000000800454</v>
      </c>
      <c r="L56" s="2" t="s">
        <v>22</v>
      </c>
      <c r="M56" t="str">
        <f>CONCATENATE(IF(Cases!A56="V","VI",""),IF(AND(Cases!D56="EA",Cases!A56&lt;&gt;"V"),"HA",""),IF(AND(Cases!D56="AV",Cases!A56&lt;&gt;"V"),"HV",""))</f>
        <v>HA</v>
      </c>
      <c r="N56" t="s">
        <v>23</v>
      </c>
      <c r="O56" t="s">
        <v>24</v>
      </c>
      <c r="P56" t="str">
        <f>IF(Cases!E56="Y","INTC","")</f>
        <v/>
      </c>
      <c r="Q56" t="str">
        <f>CONCATENATE(IF(AND(Cases!D56&lt;&gt;"AV",Cases!C56="K"),Accounts!B$1,""),IF(AND(Cases!D56&lt;&gt;"AV",Cases!C56="E"),Accounts!B$3,""),IF(AND(Cases!D56&lt;&gt;"AV",Cases!C56="Z"),Accounts!B$2,""),IF(AND(Cases!D56&lt;&gt;"AV",Cases!C56="B"),Accounts!B$4,""),IF(AND(Cases!B56="E",Cases!D56="AV",Cases!C56="K"),Accounts!D$1,""),IF(AND(Cases!B56="E",Cases!D56="AV",Cases!C56="E"),Accounts!D$3,""),IF(AND(Cases!B56="E",Cases!D56="AV",Cases!C56="Z"),Accounts!D$2,""),IF(AND(Cases!B56="E",Cases!D56="AV",Cases!C56="B"),Accounts!D$4,""),IF(AND(Cases!B56=1,Cases!D56="AV",Cases!C56="K"),Accounts!F$1,""),IF(AND(Cases!B56=1,Cases!D56="AV",Cases!C56="E"),Accounts!F$3,""),IF(AND(Cases!B56=1,Cases!D56="AV",Cases!C56="Z"),Accounts!F$2,""),IF(AND(Cases!B56=1,Cases!D56="AV",Cases!C56="B"),Accounts!F$4,""))</f>
        <v>SZIKSZAI TAMARA</v>
      </c>
      <c r="R56" t="str">
        <f>CONCATENATE(IF(AND(Cases!D56&lt;&gt;"AV",Cases!C56="K"),Accounts!C$1,""),IF(AND(Cases!D56&lt;&gt;"AV",Cases!C56="E"),Accounts!C$3,""),IF(AND(Cases!D56&lt;&gt;"AV",Cases!C56="Z"),Accounts!C$2,""),IF(AND(Cases!D56&lt;&gt;"AV",Cases!C56="B"),Accounts!C$4,""),IF(AND(Cases!B56="E",Cases!D56="AV",Cases!C56="K"),Accounts!E$1,""),IF(AND(Cases!B56="E",Cases!D56="AV",Cases!C56="E"),Accounts!E$3,""),IF(AND(Cases!B56="E",Cases!D56="AV",Cases!C56="Z"),Accounts!E$2,""),IF(AND(Cases!B56="E",Cases!D56="AV",Cases!C56="B"),Accounts!E$4,""),IF(AND(Cases!B56=1,Cases!D56="AV",Cases!C56="K"),Accounts!G$1,""),IF(AND(Cases!B56=1,Cases!D56="AV",Cases!C56="E"),Accounts!G$3,""),IF(AND(Cases!B56=1,Cases!D56="AV",Cases!C56="Z"),Accounts!G$2,""),IF(AND(Cases!B56=1,Cases!D56="AV",Cases!C56="B"),Accounts!G$4,""))</f>
        <v>HU20104000237157565454551000</v>
      </c>
      <c r="S56" t="str">
        <f>Cases!I56</f>
        <v>Közlemény-EbankLak-BBEq-EsetiÁt.-COT után-088</v>
      </c>
    </row>
    <row r="57" spans="1:19" x14ac:dyDescent="0.3">
      <c r="A57" t="str">
        <f>CONCATENATE(IF(B57="EB",CONCATENATE("EBNG",TEXT(Refszámok!$B$1+ROW()-2,"000000000000")),""),IF(B57="EL",CONCATENATE("E",TEXT(Refszámok!$B$2+ROW()-2,"0000000000"),"00001"),""),IF(B57="OA",CONCATENATE("OA",TEXT(Refszámok!$B$3+ROW()-2,"00000000000000")),""))</f>
        <v>EBNG000000800455</v>
      </c>
      <c r="B57" t="str">
        <f>IF(Cases!B57=1,"EL","EB")</f>
        <v>EB</v>
      </c>
      <c r="C57" t="str">
        <f t="shared" si="0"/>
        <v>EBNG000000800455</v>
      </c>
      <c r="D57" t="str">
        <f>IF(Cases!G57="Y","2018-11-10","")</f>
        <v/>
      </c>
      <c r="E57" s="6" t="str">
        <f>CONCATENATE(IF(Cases!B57="E",Accounts!B$7,""),IF(Cases!B57=1,Accounts!B$8,""))</f>
        <v>KALOCZKAY JNÉ</v>
      </c>
      <c r="F57" s="6" t="str">
        <f>CONCATENATE(IF(Cases!B57="E",Accounts!C$7,""),IF(Cases!B57=1,Accounts!C$8,""))</f>
        <v>0002G94287100</v>
      </c>
      <c r="G57" t="s">
        <v>17</v>
      </c>
      <c r="H57" s="6" t="str">
        <f t="shared" si="1"/>
        <v>KALOCZKAY JNÉ</v>
      </c>
      <c r="I57" t="s">
        <v>18</v>
      </c>
      <c r="J57" t="str">
        <f t="shared" si="2"/>
        <v>EBNG000000800455</v>
      </c>
      <c r="K57" t="str">
        <f t="shared" si="3"/>
        <v>EBNG000000800455</v>
      </c>
      <c r="L57" s="2" t="s">
        <v>22</v>
      </c>
      <c r="M57" t="str">
        <f>CONCATENATE(IF(Cases!A57="V","VI",""),IF(AND(Cases!D57="EA",Cases!A57&lt;&gt;"V"),"HA",""),IF(AND(Cases!D57="AV",Cases!A57&lt;&gt;"V"),"HV",""))</f>
        <v>HV</v>
      </c>
      <c r="N57" t="s">
        <v>23</v>
      </c>
      <c r="O57" t="s">
        <v>24</v>
      </c>
      <c r="P57" t="str">
        <f>IF(Cases!E57="Y","INTC","")</f>
        <v/>
      </c>
      <c r="Q57" t="str">
        <f>CONCATENATE(IF(AND(Cases!D57&lt;&gt;"AV",Cases!C57="K"),Accounts!B$1,""),IF(AND(Cases!D57&lt;&gt;"AV",Cases!C57="E"),Accounts!B$3,""),IF(AND(Cases!D57&lt;&gt;"AV",Cases!C57="Z"),Accounts!B$2,""),IF(AND(Cases!D57&lt;&gt;"AV",Cases!C57="B"),Accounts!B$4,""),IF(AND(Cases!B57="E",Cases!D57="AV",Cases!C57="K"),Accounts!D$1,""),IF(AND(Cases!B57="E",Cases!D57="AV",Cases!C57="E"),Accounts!D$3,""),IF(AND(Cases!B57="E",Cases!D57="AV",Cases!C57="Z"),Accounts!D$2,""),IF(AND(Cases!B57="E",Cases!D57="AV",Cases!C57="B"),Accounts!D$4,""),IF(AND(Cases!B57=1,Cases!D57="AV",Cases!C57="K"),Accounts!F$1,""),IF(AND(Cases!B57=1,Cases!D57="AV",Cases!C57="E"),Accounts!F$3,""),IF(AND(Cases!B57=1,Cases!D57="AV",Cases!C57="Z"),Accounts!F$2,""),IF(AND(Cases!B57=1,Cases!D57="AV",Cases!C57="B"),Accounts!F$4,""))</f>
        <v>Haidai Viachesl</v>
      </c>
      <c r="R57" t="str">
        <f>CONCATENATE(IF(AND(Cases!D57&lt;&gt;"AV",Cases!C57="K"),Accounts!C$1,""),IF(AND(Cases!D57&lt;&gt;"AV",Cases!C57="E"),Accounts!C$3,""),IF(AND(Cases!D57&lt;&gt;"AV",Cases!C57="Z"),Accounts!C$2,""),IF(AND(Cases!D57&lt;&gt;"AV",Cases!C57="B"),Accounts!C$4,""),IF(AND(Cases!B57="E",Cases!D57="AV",Cases!C57="K"),Accounts!E$1,""),IF(AND(Cases!B57="E",Cases!D57="AV",Cases!C57="E"),Accounts!E$3,""),IF(AND(Cases!B57="E",Cases!D57="AV",Cases!C57="Z"),Accounts!E$2,""),IF(AND(Cases!B57="E",Cases!D57="AV",Cases!C57="B"),Accounts!E$4,""),IF(AND(Cases!B57=1,Cases!D57="AV",Cases!C57="K"),Accounts!G$1,""),IF(AND(Cases!B57=1,Cases!D57="AV",Cases!C57="E"),Accounts!G$3,""),IF(AND(Cases!B57=1,Cases!D57="AV",Cases!C57="Z"),Accounts!G$2,""),IF(AND(Cases!B57=1,Cases!D57="AV",Cases!C57="B"),Accounts!G$4,""))</f>
        <v>HU24104075017811111100480681</v>
      </c>
      <c r="S57" t="str">
        <f>Cases!I57</f>
        <v>Közlemény-EbankLak-BBelül-Átvezetés-COT után-25E</v>
      </c>
    </row>
    <row r="58" spans="1:19" x14ac:dyDescent="0.3">
      <c r="A58" t="str">
        <f>CONCATENATE(IF(B58="EB",CONCATENATE("EBNG",TEXT(Refszámok!$B$1+ROW()-2,"000000000000")),""),IF(B58="EL",CONCATENATE("E",TEXT(Refszámok!$B$2+ROW()-2,"0000000000"),"00001"),""),IF(B58="OA",CONCATENATE("OA",TEXT(Refszámok!$B$3+ROW()-2,"00000000000000")),""))</f>
        <v>EBNG000000800456</v>
      </c>
      <c r="B58" t="str">
        <f>IF(Cases!B58=1,"EL","EB")</f>
        <v>EB</v>
      </c>
      <c r="C58" t="str">
        <f t="shared" si="0"/>
        <v>EBNG000000800456</v>
      </c>
      <c r="D58" t="str">
        <f>IF(Cases!G58="Y","2018-11-10","")</f>
        <v/>
      </c>
      <c r="E58" s="6" t="str">
        <f>CONCATENATE(IF(Cases!B58="E",Accounts!B$7,""),IF(Cases!B58=1,Accounts!B$8,""))</f>
        <v>KALOCZKAY JNÉ</v>
      </c>
      <c r="F58" s="6" t="str">
        <f>CONCATENATE(IF(Cases!B58="E",Accounts!C$7,""),IF(Cases!B58=1,Accounts!C$8,""))</f>
        <v>0002G94287100</v>
      </c>
      <c r="G58" t="s">
        <v>17</v>
      </c>
      <c r="H58" s="6" t="str">
        <f t="shared" si="1"/>
        <v>KALOCZKAY JNÉ</v>
      </c>
      <c r="I58" t="s">
        <v>18</v>
      </c>
      <c r="J58" t="str">
        <f t="shared" si="2"/>
        <v>EBNG000000800456</v>
      </c>
      <c r="K58" t="str">
        <f t="shared" si="3"/>
        <v>EBNG000000800456</v>
      </c>
      <c r="L58" s="2" t="s">
        <v>22</v>
      </c>
      <c r="M58" t="str">
        <f>CONCATENATE(IF(Cases!A58="V","VI",""),IF(AND(Cases!D58="EA",Cases!A58&lt;&gt;"V"),"HA",""),IF(AND(Cases!D58="AV",Cases!A58&lt;&gt;"V"),"HV",""))</f>
        <v>HA</v>
      </c>
      <c r="N58" t="s">
        <v>23</v>
      </c>
      <c r="O58" t="s">
        <v>24</v>
      </c>
      <c r="P58" t="str">
        <f>IF(Cases!E58="Y","INTC","")</f>
        <v/>
      </c>
      <c r="Q58" t="str">
        <f>CONCATENATE(IF(AND(Cases!D58&lt;&gt;"AV",Cases!C58="K"),Accounts!B$1,""),IF(AND(Cases!D58&lt;&gt;"AV",Cases!C58="E"),Accounts!B$3,""),IF(AND(Cases!D58&lt;&gt;"AV",Cases!C58="Z"),Accounts!B$2,""),IF(AND(Cases!D58&lt;&gt;"AV",Cases!C58="B"),Accounts!B$4,""),IF(AND(Cases!B58="E",Cases!D58="AV",Cases!C58="K"),Accounts!D$1,""),IF(AND(Cases!B58="E",Cases!D58="AV",Cases!C58="E"),Accounts!D$3,""),IF(AND(Cases!B58="E",Cases!D58="AV",Cases!C58="Z"),Accounts!D$2,""),IF(AND(Cases!B58="E",Cases!D58="AV",Cases!C58="B"),Accounts!D$4,""),IF(AND(Cases!B58=1,Cases!D58="AV",Cases!C58="K"),Accounts!F$1,""),IF(AND(Cases!B58=1,Cases!D58="AV",Cases!C58="E"),Accounts!F$3,""),IF(AND(Cases!B58=1,Cases!D58="AV",Cases!C58="Z"),Accounts!F$2,""),IF(AND(Cases!B58=1,Cases!D58="AV",Cases!C58="B"),Accounts!F$4,""))</f>
        <v>UPC Magyarország</v>
      </c>
      <c r="R58" t="str">
        <f>CONCATENATE(IF(AND(Cases!D58&lt;&gt;"AV",Cases!C58="K"),Accounts!C$1,""),IF(AND(Cases!D58&lt;&gt;"AV",Cases!C58="E"),Accounts!C$3,""),IF(AND(Cases!D58&lt;&gt;"AV",Cases!C58="Z"),Accounts!C$2,""),IF(AND(Cases!D58&lt;&gt;"AV",Cases!C58="B"),Accounts!C$4,""),IF(AND(Cases!B58="E",Cases!D58="AV",Cases!C58="K"),Accounts!E$1,""),IF(AND(Cases!B58="E",Cases!D58="AV",Cases!C58="E"),Accounts!E$3,""),IF(AND(Cases!B58="E",Cases!D58="AV",Cases!C58="Z"),Accounts!E$2,""),IF(AND(Cases!B58="E",Cases!D58="AV",Cases!C58="B"),Accounts!E$4,""),IF(AND(Cases!B58=1,Cases!D58="AV",Cases!C58="K"),Accounts!G$1,""),IF(AND(Cases!B58=1,Cases!D58="AV",Cases!C58="E"),Accounts!G$3,""),IF(AND(Cases!B58=1,Cases!D58="AV",Cases!C58="Z"),Accounts!G$2,""),IF(AND(Cases!B58=1,Cases!D58="AV",Cases!C58="B"),Accounts!G$4,""))</f>
        <v>HU78104100220021994330000100</v>
      </c>
      <c r="S58" t="str">
        <f>Cases!I58</f>
        <v>Közlemény-EbankLak-BBelül-EsetiÁt.-COT után-255</v>
      </c>
    </row>
    <row r="59" spans="1:19" x14ac:dyDescent="0.3">
      <c r="A59" t="str">
        <f>CONCATENATE(IF(B59="EB",CONCATENATE("EBNG",TEXT(Refszámok!$B$1+ROW()-2,"000000000000")),""),IF(B59="EL",CONCATENATE("E",TEXT(Refszámok!$B$2+ROW()-2,"0000000000"),"00001"),""),IF(B59="OA",CONCATENATE("OA",TEXT(Refszámok!$B$3+ROW()-2,"00000000000000")),""))</f>
        <v>EBNG000000800457</v>
      </c>
      <c r="B59" t="str">
        <f>IF(Cases!B59=1,"EL","EB")</f>
        <v>EB</v>
      </c>
      <c r="C59" t="str">
        <f t="shared" si="0"/>
        <v>EBNG000000800457</v>
      </c>
      <c r="D59" t="str">
        <f>IF(Cases!G59="Y","2018-11-10","")</f>
        <v/>
      </c>
      <c r="E59" s="6" t="str">
        <f>CONCATENATE(IF(Cases!B59="E",Accounts!B$7,""),IF(Cases!B59=1,Accounts!B$8,""))</f>
        <v>KALOCZKAY JNÉ</v>
      </c>
      <c r="F59" s="6" t="str">
        <f>CONCATENATE(IF(Cases!B59="E",Accounts!C$7,""),IF(Cases!B59=1,Accounts!C$8,""))</f>
        <v>0002G94287100</v>
      </c>
      <c r="G59" t="s">
        <v>17</v>
      </c>
      <c r="H59" s="6" t="str">
        <f t="shared" si="1"/>
        <v>KALOCZKAY JNÉ</v>
      </c>
      <c r="I59" t="s">
        <v>18</v>
      </c>
      <c r="J59" t="str">
        <f t="shared" si="2"/>
        <v>EBNG000000800457</v>
      </c>
      <c r="K59" t="str">
        <f t="shared" si="3"/>
        <v>EBNG000000800457</v>
      </c>
      <c r="L59" s="2" t="s">
        <v>22</v>
      </c>
      <c r="M59" t="str">
        <f>CONCATENATE(IF(Cases!A59="V","VI",""),IF(AND(Cases!D59="EA",Cases!A59&lt;&gt;"V"),"HA",""),IF(AND(Cases!D59="AV",Cases!A59&lt;&gt;"V"),"HV",""))</f>
        <v>HV</v>
      </c>
      <c r="N59" t="s">
        <v>23</v>
      </c>
      <c r="O59" t="s">
        <v>24</v>
      </c>
      <c r="P59" t="str">
        <f>IF(Cases!E59="Y","INTC","")</f>
        <v/>
      </c>
      <c r="Q59" t="str">
        <f>CONCATENATE(IF(AND(Cases!D59&lt;&gt;"AV",Cases!C59="K"),Accounts!B$1,""),IF(AND(Cases!D59&lt;&gt;"AV",Cases!C59="E"),Accounts!B$3,""),IF(AND(Cases!D59&lt;&gt;"AV",Cases!C59="Z"),Accounts!B$2,""),IF(AND(Cases!D59&lt;&gt;"AV",Cases!C59="B"),Accounts!B$4,""),IF(AND(Cases!B59="E",Cases!D59="AV",Cases!C59="K"),Accounts!D$1,""),IF(AND(Cases!B59="E",Cases!D59="AV",Cases!C59="E"),Accounts!D$3,""),IF(AND(Cases!B59="E",Cases!D59="AV",Cases!C59="Z"),Accounts!D$2,""),IF(AND(Cases!B59="E",Cases!D59="AV",Cases!C59="B"),Accounts!D$4,""),IF(AND(Cases!B59=1,Cases!D59="AV",Cases!C59="K"),Accounts!F$1,""),IF(AND(Cases!B59=1,Cases!D59="AV",Cases!C59="E"),Accounts!F$3,""),IF(AND(Cases!B59=1,Cases!D59="AV",Cases!C59="Z"),Accounts!F$2,""),IF(AND(Cases!B59=1,Cases!D59="AV",Cases!C59="B"),Accounts!F$4,""))</f>
        <v>Zeusz kedvezm.</v>
      </c>
      <c r="R59" t="str">
        <f>CONCATENATE(IF(AND(Cases!D59&lt;&gt;"AV",Cases!C59="K"),Accounts!C$1,""),IF(AND(Cases!D59&lt;&gt;"AV",Cases!C59="E"),Accounts!C$3,""),IF(AND(Cases!D59&lt;&gt;"AV",Cases!C59="Z"),Accounts!C$2,""),IF(AND(Cases!D59&lt;&gt;"AV",Cases!C59="B"),Accounts!C$4,""),IF(AND(Cases!B59="E",Cases!D59="AV",Cases!C59="K"),Accounts!E$1,""),IF(AND(Cases!B59="E",Cases!D59="AV",Cases!C59="E"),Accounts!E$3,""),IF(AND(Cases!B59="E",Cases!D59="AV",Cases!C59="Z"),Accounts!E$2,""),IF(AND(Cases!B59="E",Cases!D59="AV",Cases!C59="B"),Accounts!E$4,""),IF(AND(Cases!B59=1,Cases!D59="AV",Cases!C59="K"),Accounts!G$1,""),IF(AND(Cases!B59=1,Cases!D59="AV",Cases!C59="E"),Accounts!G$3,""),IF(AND(Cases!B59=1,Cases!D59="AV",Cases!C59="Z"),Accounts!G$2,""),IF(AND(Cases!B59=1,Cases!D59="AV",Cases!C59="B"),Accounts!G$4,""))</f>
        <v>HU49104065000051158700000016</v>
      </c>
      <c r="S59" t="str">
        <f>Cases!I59</f>
        <v>Közlemény-EbankLak-BBZeus-Átvezetés-COT után-275</v>
      </c>
    </row>
    <row r="60" spans="1:19" x14ac:dyDescent="0.3">
      <c r="A60" t="str">
        <f>CONCATENATE(IF(B60="EB",CONCATENATE("EBNG",TEXT(Refszámok!$B$1+ROW()-2,"000000000000")),""),IF(B60="EL",CONCATENATE("E",TEXT(Refszámok!$B$2+ROW()-2,"0000000000"),"00001"),""),IF(B60="OA",CONCATENATE("OA",TEXT(Refszámok!$B$3+ROW()-2,"00000000000000")),""))</f>
        <v>EBNG000000800458</v>
      </c>
      <c r="B60" t="str">
        <f>IF(Cases!B60=1,"EL","EB")</f>
        <v>EB</v>
      </c>
      <c r="C60" t="str">
        <f t="shared" si="0"/>
        <v>EBNG000000800458</v>
      </c>
      <c r="D60" t="str">
        <f>IF(Cases!G60="Y","2018-11-10","")</f>
        <v/>
      </c>
      <c r="E60" s="6" t="str">
        <f>CONCATENATE(IF(Cases!B60="E",Accounts!B$7,""),IF(Cases!B60=1,Accounts!B$8,""))</f>
        <v>KALOCZKAY JNÉ</v>
      </c>
      <c r="F60" s="6" t="str">
        <f>CONCATENATE(IF(Cases!B60="E",Accounts!C$7,""),IF(Cases!B60=1,Accounts!C$8,""))</f>
        <v>0002G94287100</v>
      </c>
      <c r="G60" t="s">
        <v>17</v>
      </c>
      <c r="H60" s="6" t="str">
        <f t="shared" si="1"/>
        <v>KALOCZKAY JNÉ</v>
      </c>
      <c r="I60" t="s">
        <v>18</v>
      </c>
      <c r="J60" t="str">
        <f t="shared" si="2"/>
        <v>EBNG000000800458</v>
      </c>
      <c r="K60" t="str">
        <f t="shared" si="3"/>
        <v>EBNG000000800458</v>
      </c>
      <c r="L60" s="2" t="s">
        <v>22</v>
      </c>
      <c r="M60" t="str">
        <f>CONCATENATE(IF(Cases!A60="V","VI",""),IF(AND(Cases!D60="EA",Cases!A60&lt;&gt;"V"),"HA",""),IF(AND(Cases!D60="AV",Cases!A60&lt;&gt;"V"),"HV",""))</f>
        <v>HA</v>
      </c>
      <c r="N60" t="s">
        <v>23</v>
      </c>
      <c r="O60" t="s">
        <v>24</v>
      </c>
      <c r="P60" t="str">
        <f>IF(Cases!E60="Y","INTC","")</f>
        <v/>
      </c>
      <c r="Q60" t="str">
        <f>CONCATENATE(IF(AND(Cases!D60&lt;&gt;"AV",Cases!C60="K"),Accounts!B$1,""),IF(AND(Cases!D60&lt;&gt;"AV",Cases!C60="E"),Accounts!B$3,""),IF(AND(Cases!D60&lt;&gt;"AV",Cases!C60="Z"),Accounts!B$2,""),IF(AND(Cases!D60&lt;&gt;"AV",Cases!C60="B"),Accounts!B$4,""),IF(AND(Cases!B60="E",Cases!D60="AV",Cases!C60="K"),Accounts!D$1,""),IF(AND(Cases!B60="E",Cases!D60="AV",Cases!C60="E"),Accounts!D$3,""),IF(AND(Cases!B60="E",Cases!D60="AV",Cases!C60="Z"),Accounts!D$2,""),IF(AND(Cases!B60="E",Cases!D60="AV",Cases!C60="B"),Accounts!D$4,""),IF(AND(Cases!B60=1,Cases!D60="AV",Cases!C60="K"),Accounts!F$1,""),IF(AND(Cases!B60=1,Cases!D60="AV",Cases!C60="E"),Accounts!F$3,""),IF(AND(Cases!B60=1,Cases!D60="AV",Cases!C60="Z"),Accounts!F$2,""),IF(AND(Cases!B60=1,Cases!D60="AV",Cases!C60="B"),Accounts!F$4,""))</f>
        <v>Zeusz kedvezm.</v>
      </c>
      <c r="R60" t="str">
        <f>CONCATENATE(IF(AND(Cases!D60&lt;&gt;"AV",Cases!C60="K"),Accounts!C$1,""),IF(AND(Cases!D60&lt;&gt;"AV",Cases!C60="E"),Accounts!C$3,""),IF(AND(Cases!D60&lt;&gt;"AV",Cases!C60="Z"),Accounts!C$2,""),IF(AND(Cases!D60&lt;&gt;"AV",Cases!C60="B"),Accounts!C$4,""),IF(AND(Cases!B60="E",Cases!D60="AV",Cases!C60="K"),Accounts!E$1,""),IF(AND(Cases!B60="E",Cases!D60="AV",Cases!C60="E"),Accounts!E$3,""),IF(AND(Cases!B60="E",Cases!D60="AV",Cases!C60="Z"),Accounts!E$2,""),IF(AND(Cases!B60="E",Cases!D60="AV",Cases!C60="B"),Accounts!E$4,""),IF(AND(Cases!B60=1,Cases!D60="AV",Cases!C60="K"),Accounts!G$1,""),IF(AND(Cases!B60=1,Cases!D60="AV",Cases!C60="E"),Accounts!G$3,""),IF(AND(Cases!B60=1,Cases!D60="AV",Cases!C60="Z"),Accounts!G$2,""),IF(AND(Cases!B60=1,Cases!D60="AV",Cases!C60="B"),Accounts!G$4,""))</f>
        <v>HU39104065006755574848501038</v>
      </c>
      <c r="S60" t="str">
        <f>Cases!I60</f>
        <v>Közlemény-EbankLak-BBZeus-EsetiÁt.-COT után-274</v>
      </c>
    </row>
    <row r="61" spans="1:19" x14ac:dyDescent="0.3">
      <c r="A61" t="str">
        <f>CONCATENATE(IF(B61="EB",CONCATENATE("EBNG",TEXT(Refszámok!$B$1+ROW()-2,"000000000000")),""),IF(B61="EL",CONCATENATE("E",TEXT(Refszámok!$B$2+ROW()-2,"0000000000"),"00001"),""),IF(B61="OA",CONCATENATE("OA",TEXT(Refszámok!$B$3+ROW()-2,"00000000000000")),""))</f>
        <v>E000000135900001</v>
      </c>
      <c r="B61" t="str">
        <f>IF(Cases!B61=1,"EL","EB")</f>
        <v>EL</v>
      </c>
      <c r="C61" t="str">
        <f t="shared" si="0"/>
        <v>E000000135900001</v>
      </c>
      <c r="D61" t="str">
        <f>IF(Cases!G61="Y","2018-11-10","")</f>
        <v/>
      </c>
      <c r="E61" s="6" t="str">
        <f>CONCATENATE(IF(Cases!B61="E",Accounts!B$7,""),IF(Cases!B61=1,Accounts!B$8,""))</f>
        <v>Electra számlatípus-művelettípus ts</v>
      </c>
      <c r="F61" s="6" t="str">
        <f>CONCATENATE(IF(Cases!B61="E",Accounts!C$7,""),IF(Cases!B61=1,Accounts!C$8,""))</f>
        <v>00021018F0100</v>
      </c>
      <c r="G61" t="s">
        <v>17</v>
      </c>
      <c r="H61" s="6" t="str">
        <f t="shared" si="1"/>
        <v>Electra számlatípus-művelettípus ts</v>
      </c>
      <c r="I61" t="s">
        <v>18</v>
      </c>
      <c r="J61" t="str">
        <f t="shared" si="2"/>
        <v>E000000135900001</v>
      </c>
      <c r="K61" t="str">
        <f t="shared" si="3"/>
        <v>E000000135900001</v>
      </c>
      <c r="L61" s="2" t="s">
        <v>22</v>
      </c>
      <c r="M61" t="str">
        <f>CONCATENATE(IF(Cases!A61="V","VI",""),IF(AND(Cases!D61="EA",Cases!A61&lt;&gt;"V"),"HA",""),IF(AND(Cases!D61="AV",Cases!A61&lt;&gt;"V"),"HV",""))</f>
        <v>HV</v>
      </c>
      <c r="N61" t="s">
        <v>23</v>
      </c>
      <c r="O61" t="s">
        <v>24</v>
      </c>
      <c r="P61" t="str">
        <f>IF(Cases!E61="Y","INTC","")</f>
        <v/>
      </c>
      <c r="Q61" t="str">
        <f>CONCATENATE(IF(AND(Cases!D61&lt;&gt;"AV",Cases!C61="K"),Accounts!B$1,""),IF(AND(Cases!D61&lt;&gt;"AV",Cases!C61="E"),Accounts!B$3,""),IF(AND(Cases!D61&lt;&gt;"AV",Cases!C61="Z"),Accounts!B$2,""),IF(AND(Cases!D61&lt;&gt;"AV",Cases!C61="B"),Accounts!B$4,""),IF(AND(Cases!B61="E",Cases!D61="AV",Cases!C61="K"),Accounts!D$1,""),IF(AND(Cases!B61="E",Cases!D61="AV",Cases!C61="E"),Accounts!D$3,""),IF(AND(Cases!B61="E",Cases!D61="AV",Cases!C61="Z"),Accounts!D$2,""),IF(AND(Cases!B61="E",Cases!D61="AV",Cases!C61="B"),Accounts!D$4,""),IF(AND(Cases!B61=1,Cases!D61="AV",Cases!C61="K"),Accounts!F$1,""),IF(AND(Cases!B61=1,Cases!D61="AV",Cases!C61="E"),Accounts!F$3,""),IF(AND(Cases!B61=1,Cases!D61="AV",Cases!C61="Z"),Accounts!F$2,""),IF(AND(Cases!B61=1,Cases!D61="AV",Cases!C61="B"),Accounts!F$4,""))</f>
        <v>Electra számlatípus-művelettípus ts</v>
      </c>
      <c r="R61" t="str">
        <f>CONCATENATE(IF(AND(Cases!D61&lt;&gt;"AV",Cases!C61="K"),Accounts!C$1,""),IF(AND(Cases!D61&lt;&gt;"AV",Cases!C61="E"),Accounts!C$3,""),IF(AND(Cases!D61&lt;&gt;"AV",Cases!C61="Z"),Accounts!C$2,""),IF(AND(Cases!D61&lt;&gt;"AV",Cases!C61="B"),Accounts!C$4,""),IF(AND(Cases!B61="E",Cases!D61="AV",Cases!C61="K"),Accounts!E$1,""),IF(AND(Cases!B61="E",Cases!D61="AV",Cases!C61="E"),Accounts!E$3,""),IF(AND(Cases!B61="E",Cases!D61="AV",Cases!C61="Z"),Accounts!E$2,""),IF(AND(Cases!B61="E",Cases!D61="AV",Cases!C61="B"),Accounts!E$4,""),IF(AND(Cases!B61=1,Cases!D61="AV",Cases!C61="K"),Accounts!G$1,""),IF(AND(Cases!B61=1,Cases!D61="AV",Cases!C61="E"),Accounts!G$3,""),IF(AND(Cases!B61=1,Cases!D61="AV",Cases!C61="Z"),Accounts!G$2,""),IF(AND(Cases!B61=1,Cases!D61="AV",Cases!C61="B"),Accounts!G$4,""))</f>
        <v>HU23104000234948495670481016</v>
      </c>
      <c r="S61" t="str">
        <f>Cases!I61</f>
        <v>Közlemény-Elektra/EbankKKV-BBEq-Átvezetés-COT után-104</v>
      </c>
    </row>
    <row r="62" spans="1:19" x14ac:dyDescent="0.3">
      <c r="A62" t="str">
        <f>CONCATENATE(IF(B62="EB",CONCATENATE("EBNG",TEXT(Refszámok!$B$1+ROW()-2,"000000000000")),""),IF(B62="EL",CONCATENATE("E",TEXT(Refszámok!$B$2+ROW()-2,"0000000000"),"00001"),""),IF(B62="OA",CONCATENATE("OA",TEXT(Refszámok!$B$3+ROW()-2,"00000000000000")),""))</f>
        <v>E000000136000001</v>
      </c>
      <c r="B62" t="str">
        <f>IF(Cases!B62=1,"EL","EB")</f>
        <v>EL</v>
      </c>
      <c r="C62" t="str">
        <f t="shared" si="0"/>
        <v>E000000136000001</v>
      </c>
      <c r="D62" t="str">
        <f>IF(Cases!G62="Y","2018-11-10","")</f>
        <v/>
      </c>
      <c r="E62" s="6" t="str">
        <f>CONCATENATE(IF(Cases!B62="E",Accounts!B$7,""),IF(Cases!B62=1,Accounts!B$8,""))</f>
        <v>Electra számlatípus-művelettípus ts</v>
      </c>
      <c r="F62" s="6" t="str">
        <f>CONCATENATE(IF(Cases!B62="E",Accounts!C$7,""),IF(Cases!B62=1,Accounts!C$8,""))</f>
        <v>00021018F0100</v>
      </c>
      <c r="G62" t="s">
        <v>17</v>
      </c>
      <c r="H62" s="6" t="str">
        <f t="shared" si="1"/>
        <v>Electra számlatípus-művelettípus ts</v>
      </c>
      <c r="I62" t="s">
        <v>18</v>
      </c>
      <c r="J62" t="str">
        <f t="shared" si="2"/>
        <v>E000000136000001</v>
      </c>
      <c r="K62" t="str">
        <f t="shared" si="3"/>
        <v>E000000136000001</v>
      </c>
      <c r="L62" s="2" t="s">
        <v>22</v>
      </c>
      <c r="M62" t="str">
        <f>CONCATENATE(IF(Cases!A62="V","VI",""),IF(AND(Cases!D62="EA",Cases!A62&lt;&gt;"V"),"HA",""),IF(AND(Cases!D62="AV",Cases!A62&lt;&gt;"V"),"HV",""))</f>
        <v>HV</v>
      </c>
      <c r="N62" t="s">
        <v>23</v>
      </c>
      <c r="O62" t="s">
        <v>24</v>
      </c>
      <c r="P62" t="str">
        <f>IF(Cases!E62="Y","INTC","")</f>
        <v>INTC</v>
      </c>
      <c r="Q62" t="str">
        <f>CONCATENATE(IF(AND(Cases!D62&lt;&gt;"AV",Cases!C62="K"),Accounts!B$1,""),IF(AND(Cases!D62&lt;&gt;"AV",Cases!C62="E"),Accounts!B$3,""),IF(AND(Cases!D62&lt;&gt;"AV",Cases!C62="Z"),Accounts!B$2,""),IF(AND(Cases!D62&lt;&gt;"AV",Cases!C62="B"),Accounts!B$4,""),IF(AND(Cases!B62="E",Cases!D62="AV",Cases!C62="K"),Accounts!D$1,""),IF(AND(Cases!B62="E",Cases!D62="AV",Cases!C62="E"),Accounts!D$3,""),IF(AND(Cases!B62="E",Cases!D62="AV",Cases!C62="Z"),Accounts!D$2,""),IF(AND(Cases!B62="E",Cases!D62="AV",Cases!C62="B"),Accounts!D$4,""),IF(AND(Cases!B62=1,Cases!D62="AV",Cases!C62="K"),Accounts!F$1,""),IF(AND(Cases!B62=1,Cases!D62="AV",Cases!C62="E"),Accounts!F$3,""),IF(AND(Cases!B62=1,Cases!D62="AV",Cases!C62="Z"),Accounts!F$2,""),IF(AND(Cases!B62=1,Cases!D62="AV",Cases!C62="B"),Accounts!F$4,""))</f>
        <v>Electra számlatípus-művelettípus ts</v>
      </c>
      <c r="R62" t="str">
        <f>CONCATENATE(IF(AND(Cases!D62&lt;&gt;"AV",Cases!C62="K"),Accounts!C$1,""),IF(AND(Cases!D62&lt;&gt;"AV",Cases!C62="E"),Accounts!C$3,""),IF(AND(Cases!D62&lt;&gt;"AV",Cases!C62="Z"),Accounts!C$2,""),IF(AND(Cases!D62&lt;&gt;"AV",Cases!C62="B"),Accounts!C$4,""),IF(AND(Cases!B62="E",Cases!D62="AV",Cases!C62="K"),Accounts!E$1,""),IF(AND(Cases!B62="E",Cases!D62="AV",Cases!C62="E"),Accounts!E$3,""),IF(AND(Cases!B62="E",Cases!D62="AV",Cases!C62="Z"),Accounts!E$2,""),IF(AND(Cases!B62="E",Cases!D62="AV",Cases!C62="B"),Accounts!E$4,""),IF(AND(Cases!B62=1,Cases!D62="AV",Cases!C62="K"),Accounts!G$1,""),IF(AND(Cases!B62=1,Cases!D62="AV",Cases!C62="E"),Accounts!G$3,""),IF(AND(Cases!B62=1,Cases!D62="AV",Cases!C62="Z"),Accounts!G$2,""),IF(AND(Cases!B62=1,Cases!D62="AV",Cases!C62="B"),Accounts!G$4,""))</f>
        <v>HU23104000234948495670481016</v>
      </c>
      <c r="S62" t="str">
        <f>Cases!I62</f>
        <v>Közlemény-Elektra/EbankKKV-BBEq-Átvezetés-InterComp.-COT után-124</v>
      </c>
    </row>
    <row r="63" spans="1:19" x14ac:dyDescent="0.3">
      <c r="A63" t="str">
        <f>CONCATENATE(IF(B63="EB",CONCATENATE("EBNG",TEXT(Refszámok!$B$1+ROW()-2,"000000000000")),""),IF(B63="EL",CONCATENATE("E",TEXT(Refszámok!$B$2+ROW()-2,"0000000000"),"00001"),""),IF(B63="OA",CONCATENATE("OA",TEXT(Refszámok!$B$3+ROW()-2,"00000000000000")),""))</f>
        <v>E000000136100001</v>
      </c>
      <c r="B63" t="str">
        <f>IF(Cases!B63=1,"EL","EB")</f>
        <v>EL</v>
      </c>
      <c r="C63" t="str">
        <f t="shared" si="0"/>
        <v>E000000136100001</v>
      </c>
      <c r="D63" t="str">
        <f>IF(Cases!G63="Y","2018-11-10","")</f>
        <v/>
      </c>
      <c r="E63" s="6" t="str">
        <f>CONCATENATE(IF(Cases!B63="E",Accounts!B$7,""),IF(Cases!B63=1,Accounts!B$8,""))</f>
        <v>Electra számlatípus-művelettípus ts</v>
      </c>
      <c r="F63" s="6" t="str">
        <f>CONCATENATE(IF(Cases!B63="E",Accounts!C$7,""),IF(Cases!B63=1,Accounts!C$8,""))</f>
        <v>00021018F0100</v>
      </c>
      <c r="G63" t="s">
        <v>17</v>
      </c>
      <c r="H63" s="6" t="str">
        <f t="shared" si="1"/>
        <v>Electra számlatípus-művelettípus ts</v>
      </c>
      <c r="I63" t="s">
        <v>18</v>
      </c>
      <c r="J63" t="str">
        <f t="shared" si="2"/>
        <v>E000000136100001</v>
      </c>
      <c r="K63" t="str">
        <f t="shared" si="3"/>
        <v>E000000136100001</v>
      </c>
      <c r="L63" s="2" t="s">
        <v>22</v>
      </c>
      <c r="M63" t="str">
        <f>CONCATENATE(IF(Cases!A63="V","VI",""),IF(AND(Cases!D63="EA",Cases!A63&lt;&gt;"V"),"HA",""),IF(AND(Cases!D63="AV",Cases!A63&lt;&gt;"V"),"HV",""))</f>
        <v>HA</v>
      </c>
      <c r="N63" t="s">
        <v>23</v>
      </c>
      <c r="O63" t="s">
        <v>24</v>
      </c>
      <c r="P63" t="str">
        <f>IF(Cases!E63="Y","INTC","")</f>
        <v/>
      </c>
      <c r="Q63" t="str">
        <f>CONCATENATE(IF(AND(Cases!D63&lt;&gt;"AV",Cases!C63="K"),Accounts!B$1,""),IF(AND(Cases!D63&lt;&gt;"AV",Cases!C63="E"),Accounts!B$3,""),IF(AND(Cases!D63&lt;&gt;"AV",Cases!C63="Z"),Accounts!B$2,""),IF(AND(Cases!D63&lt;&gt;"AV",Cases!C63="B"),Accounts!B$4,""),IF(AND(Cases!B63="E",Cases!D63="AV",Cases!C63="K"),Accounts!D$1,""),IF(AND(Cases!B63="E",Cases!D63="AV",Cases!C63="E"),Accounts!D$3,""),IF(AND(Cases!B63="E",Cases!D63="AV",Cases!C63="Z"),Accounts!D$2,""),IF(AND(Cases!B63="E",Cases!D63="AV",Cases!C63="B"),Accounts!D$4,""),IF(AND(Cases!B63=1,Cases!D63="AV",Cases!C63="K"),Accounts!F$1,""),IF(AND(Cases!B63=1,Cases!D63="AV",Cases!C63="E"),Accounts!F$3,""),IF(AND(Cases!B63=1,Cases!D63="AV",Cases!C63="Z"),Accounts!F$2,""),IF(AND(Cases!B63=1,Cases!D63="AV",Cases!C63="B"),Accounts!F$4,""))</f>
        <v>SZIKSZAI TAMARA</v>
      </c>
      <c r="R63" t="str">
        <f>CONCATENATE(IF(AND(Cases!D63&lt;&gt;"AV",Cases!C63="K"),Accounts!C$1,""),IF(AND(Cases!D63&lt;&gt;"AV",Cases!C63="E"),Accounts!C$3,""),IF(AND(Cases!D63&lt;&gt;"AV",Cases!C63="Z"),Accounts!C$2,""),IF(AND(Cases!D63&lt;&gt;"AV",Cases!C63="B"),Accounts!C$4,""),IF(AND(Cases!B63="E",Cases!D63="AV",Cases!C63="K"),Accounts!E$1,""),IF(AND(Cases!B63="E",Cases!D63="AV",Cases!C63="E"),Accounts!E$3,""),IF(AND(Cases!B63="E",Cases!D63="AV",Cases!C63="Z"),Accounts!E$2,""),IF(AND(Cases!B63="E",Cases!D63="AV",Cases!C63="B"),Accounts!E$4,""),IF(AND(Cases!B63=1,Cases!D63="AV",Cases!C63="K"),Accounts!G$1,""),IF(AND(Cases!B63=1,Cases!D63="AV",Cases!C63="E"),Accounts!G$3,""),IF(AND(Cases!B63=1,Cases!D63="AV",Cases!C63="Z"),Accounts!G$2,""),IF(AND(Cases!B63=1,Cases!D63="AV",Cases!C63="B"),Accounts!G$4,""))</f>
        <v>HU20104000237157565454551000</v>
      </c>
      <c r="S63" t="str">
        <f>Cases!I63</f>
        <v>Közlemény-Elektra/EbankKKV-BBEq-EsetiÁt.-COT után-105</v>
      </c>
    </row>
    <row r="64" spans="1:19" x14ac:dyDescent="0.3">
      <c r="A64" t="str">
        <f>CONCATENATE(IF(B64="EB",CONCATENATE("EBNG",TEXT(Refszámok!$B$1+ROW()-2,"000000000000")),""),IF(B64="EL",CONCATENATE("E",TEXT(Refszámok!$B$2+ROW()-2,"0000000000"),"00001"),""),IF(B64="OA",CONCATENATE("OA",TEXT(Refszámok!$B$3+ROW()-2,"00000000000000")),""))</f>
        <v>E000000136200001</v>
      </c>
      <c r="B64" t="str">
        <f>IF(Cases!B64=1,"EL","EB")</f>
        <v>EL</v>
      </c>
      <c r="C64" t="str">
        <f t="shared" si="0"/>
        <v>E000000136200001</v>
      </c>
      <c r="D64" t="str">
        <f>IF(Cases!G64="Y","2018-11-10","")</f>
        <v/>
      </c>
      <c r="E64" s="6" t="str">
        <f>CONCATENATE(IF(Cases!B64="E",Accounts!B$7,""),IF(Cases!B64=1,Accounts!B$8,""))</f>
        <v>Electra számlatípus-művelettípus ts</v>
      </c>
      <c r="F64" s="6" t="str">
        <f>CONCATENATE(IF(Cases!B64="E",Accounts!C$7,""),IF(Cases!B64=1,Accounts!C$8,""))</f>
        <v>00021018F0100</v>
      </c>
      <c r="G64" t="s">
        <v>17</v>
      </c>
      <c r="H64" s="6" t="str">
        <f t="shared" si="1"/>
        <v>Electra számlatípus-művelettípus ts</v>
      </c>
      <c r="I64" t="s">
        <v>18</v>
      </c>
      <c r="J64" t="str">
        <f t="shared" si="2"/>
        <v>E000000136200001</v>
      </c>
      <c r="K64" t="str">
        <f t="shared" si="3"/>
        <v>E000000136200001</v>
      </c>
      <c r="L64" s="2" t="s">
        <v>22</v>
      </c>
      <c r="M64" t="str">
        <f>CONCATENATE(IF(Cases!A64="V","VI",""),IF(AND(Cases!D64="EA",Cases!A64&lt;&gt;"V"),"HA",""),IF(AND(Cases!D64="AV",Cases!A64&lt;&gt;"V"),"HV",""))</f>
        <v>HA</v>
      </c>
      <c r="N64" t="s">
        <v>23</v>
      </c>
      <c r="O64" t="s">
        <v>24</v>
      </c>
      <c r="P64" t="str">
        <f>IF(Cases!E64="Y","INTC","")</f>
        <v>INTC</v>
      </c>
      <c r="Q64" t="str">
        <f>CONCATENATE(IF(AND(Cases!D64&lt;&gt;"AV",Cases!C64="K"),Accounts!B$1,""),IF(AND(Cases!D64&lt;&gt;"AV",Cases!C64="E"),Accounts!B$3,""),IF(AND(Cases!D64&lt;&gt;"AV",Cases!C64="Z"),Accounts!B$2,""),IF(AND(Cases!D64&lt;&gt;"AV",Cases!C64="B"),Accounts!B$4,""),IF(AND(Cases!B64="E",Cases!D64="AV",Cases!C64="K"),Accounts!D$1,""),IF(AND(Cases!B64="E",Cases!D64="AV",Cases!C64="E"),Accounts!D$3,""),IF(AND(Cases!B64="E",Cases!D64="AV",Cases!C64="Z"),Accounts!D$2,""),IF(AND(Cases!B64="E",Cases!D64="AV",Cases!C64="B"),Accounts!D$4,""),IF(AND(Cases!B64=1,Cases!D64="AV",Cases!C64="K"),Accounts!F$1,""),IF(AND(Cases!B64=1,Cases!D64="AV",Cases!C64="E"),Accounts!F$3,""),IF(AND(Cases!B64=1,Cases!D64="AV",Cases!C64="Z"),Accounts!F$2,""),IF(AND(Cases!B64=1,Cases!D64="AV",Cases!C64="B"),Accounts!F$4,""))</f>
        <v>SZIKSZAI TAMARA</v>
      </c>
      <c r="R64" t="str">
        <f>CONCATENATE(IF(AND(Cases!D64&lt;&gt;"AV",Cases!C64="K"),Accounts!C$1,""),IF(AND(Cases!D64&lt;&gt;"AV",Cases!C64="E"),Accounts!C$3,""),IF(AND(Cases!D64&lt;&gt;"AV",Cases!C64="Z"),Accounts!C$2,""),IF(AND(Cases!D64&lt;&gt;"AV",Cases!C64="B"),Accounts!C$4,""),IF(AND(Cases!B64="E",Cases!D64="AV",Cases!C64="K"),Accounts!E$1,""),IF(AND(Cases!B64="E",Cases!D64="AV",Cases!C64="E"),Accounts!E$3,""),IF(AND(Cases!B64="E",Cases!D64="AV",Cases!C64="Z"),Accounts!E$2,""),IF(AND(Cases!B64="E",Cases!D64="AV",Cases!C64="B"),Accounts!E$4,""),IF(AND(Cases!B64=1,Cases!D64="AV",Cases!C64="K"),Accounts!G$1,""),IF(AND(Cases!B64=1,Cases!D64="AV",Cases!C64="E"),Accounts!G$3,""),IF(AND(Cases!B64=1,Cases!D64="AV",Cases!C64="Z"),Accounts!G$2,""),IF(AND(Cases!B64=1,Cases!D64="AV",Cases!C64="B"),Accounts!G$4,""))</f>
        <v>HU20104000237157565454551000</v>
      </c>
      <c r="S64" t="str">
        <f>Cases!I64</f>
        <v>Közlemény-Elektra/EbankKKV-BBEq-EsetiÁt.-InterComp.-COT után-125</v>
      </c>
    </row>
    <row r="65" spans="1:19" x14ac:dyDescent="0.3">
      <c r="A65" t="str">
        <f>CONCATENATE(IF(B65="EB",CONCATENATE("EBNG",TEXT(Refszámok!$B$1+ROW()-2,"000000000000")),""),IF(B65="EL",CONCATENATE("E",TEXT(Refszámok!$B$2+ROW()-2,"0000000000"),"00001"),""),IF(B65="OA",CONCATENATE("OA",TEXT(Refszámok!$B$3+ROW()-2,"00000000000000")),""))</f>
        <v>E000000136300001</v>
      </c>
      <c r="B65" t="str">
        <f>IF(Cases!B65=1,"EL","EB")</f>
        <v>EL</v>
      </c>
      <c r="C65" t="str">
        <f t="shared" si="0"/>
        <v>E000000136300001</v>
      </c>
      <c r="D65" t="str">
        <f>IF(Cases!G65="Y","2018-11-10","")</f>
        <v/>
      </c>
      <c r="E65" s="6" t="str">
        <f>CONCATENATE(IF(Cases!B65="E",Accounts!B$7,""),IF(Cases!B65=1,Accounts!B$8,""))</f>
        <v>Electra számlatípus-művelettípus ts</v>
      </c>
      <c r="F65" s="6" t="str">
        <f>CONCATENATE(IF(Cases!B65="E",Accounts!C$7,""),IF(Cases!B65=1,Accounts!C$8,""))</f>
        <v>00021018F0100</v>
      </c>
      <c r="G65" t="s">
        <v>17</v>
      </c>
      <c r="H65" s="6" t="str">
        <f t="shared" si="1"/>
        <v>Electra számlatípus-művelettípus ts</v>
      </c>
      <c r="I65" t="s">
        <v>18</v>
      </c>
      <c r="J65" t="str">
        <f t="shared" si="2"/>
        <v>E000000136300001</v>
      </c>
      <c r="K65" t="str">
        <f t="shared" si="3"/>
        <v>E000000136300001</v>
      </c>
      <c r="L65" s="2" t="s">
        <v>22</v>
      </c>
      <c r="M65" t="str">
        <f>CONCATENATE(IF(Cases!A65="V","VI",""),IF(AND(Cases!D65="EA",Cases!A65&lt;&gt;"V"),"HA",""),IF(AND(Cases!D65="AV",Cases!A65&lt;&gt;"V"),"HV",""))</f>
        <v>HV</v>
      </c>
      <c r="N65" t="s">
        <v>23</v>
      </c>
      <c r="O65" t="s">
        <v>24</v>
      </c>
      <c r="P65" t="str">
        <f>IF(Cases!E65="Y","INTC","")</f>
        <v/>
      </c>
      <c r="Q65" t="str">
        <f>CONCATENATE(IF(AND(Cases!D65&lt;&gt;"AV",Cases!C65="K"),Accounts!B$1,""),IF(AND(Cases!D65&lt;&gt;"AV",Cases!C65="E"),Accounts!B$3,""),IF(AND(Cases!D65&lt;&gt;"AV",Cases!C65="Z"),Accounts!B$2,""),IF(AND(Cases!D65&lt;&gt;"AV",Cases!C65="B"),Accounts!B$4,""),IF(AND(Cases!B65="E",Cases!D65="AV",Cases!C65="K"),Accounts!D$1,""),IF(AND(Cases!B65="E",Cases!D65="AV",Cases!C65="E"),Accounts!D$3,""),IF(AND(Cases!B65="E",Cases!D65="AV",Cases!C65="Z"),Accounts!D$2,""),IF(AND(Cases!B65="E",Cases!D65="AV",Cases!C65="B"),Accounts!D$4,""),IF(AND(Cases!B65=1,Cases!D65="AV",Cases!C65="K"),Accounts!F$1,""),IF(AND(Cases!B65=1,Cases!D65="AV",Cases!C65="E"),Accounts!F$3,""),IF(AND(Cases!B65=1,Cases!D65="AV",Cases!C65="Z"),Accounts!F$2,""),IF(AND(Cases!B65=1,Cases!D65="AV",Cases!C65="B"),Accounts!F$4,""))</f>
        <v>Electra számlatípus Arksys</v>
      </c>
      <c r="R65" t="str">
        <f>CONCATENATE(IF(AND(Cases!D65&lt;&gt;"AV",Cases!C65="K"),Accounts!C$1,""),IF(AND(Cases!D65&lt;&gt;"AV",Cases!C65="E"),Accounts!C$3,""),IF(AND(Cases!D65&lt;&gt;"AV",Cases!C65="Z"),Accounts!C$2,""),IF(AND(Cases!D65&lt;&gt;"AV",Cases!C65="B"),Accounts!C$4,""),IF(AND(Cases!B65="E",Cases!D65="AV",Cases!C65="K"),Accounts!E$1,""),IF(AND(Cases!B65="E",Cases!D65="AV",Cases!C65="E"),Accounts!E$3,""),IF(AND(Cases!B65="E",Cases!D65="AV",Cases!C65="Z"),Accounts!E$2,""),IF(AND(Cases!B65="E",Cases!D65="AV",Cases!C65="B"),Accounts!E$4,""),IF(AND(Cases!B65=1,Cases!D65="AV",Cases!C65="K"),Accounts!G$1,""),IF(AND(Cases!B65=1,Cases!D65="AV",Cases!C65="E"),Accounts!G$3,""),IF(AND(Cases!B65=1,Cases!D65="AV",Cases!C65="Z"),Accounts!G$2,""),IF(AND(Cases!B65=1,Cases!D65="AV",Cases!C65="B"),Accounts!G$4,""))</f>
        <v>HU51104075017811100019080840</v>
      </c>
      <c r="S65" t="str">
        <f>Cases!I65</f>
        <v>Közlemény-Elektra/EbankKKV-BBelül-Átvezetés-COT után-25G</v>
      </c>
    </row>
    <row r="66" spans="1:19" x14ac:dyDescent="0.3">
      <c r="A66" t="str">
        <f>CONCATENATE(IF(B66="EB",CONCATENATE("EBNG",TEXT(Refszámok!$B$1+ROW()-2,"000000000000")),""),IF(B66="EL",CONCATENATE("E",TEXT(Refszámok!$B$2+ROW()-2,"0000000000"),"00001"),""),IF(B66="OA",CONCATENATE("OA",TEXT(Refszámok!$B$3+ROW()-2,"00000000000000")),""))</f>
        <v>E000000136400001</v>
      </c>
      <c r="B66" t="str">
        <f>IF(Cases!B66=1,"EL","EB")</f>
        <v>EL</v>
      </c>
      <c r="C66" t="str">
        <f t="shared" si="0"/>
        <v>E000000136400001</v>
      </c>
      <c r="D66" t="str">
        <f>IF(Cases!G66="Y","2018-11-10","")</f>
        <v/>
      </c>
      <c r="E66" s="6" t="str">
        <f>CONCATENATE(IF(Cases!B66="E",Accounts!B$7,""),IF(Cases!B66=1,Accounts!B$8,""))</f>
        <v>Electra számlatípus-művelettípus ts</v>
      </c>
      <c r="F66" s="6" t="str">
        <f>CONCATENATE(IF(Cases!B66="E",Accounts!C$7,""),IF(Cases!B66=1,Accounts!C$8,""))</f>
        <v>00021018F0100</v>
      </c>
      <c r="G66" t="s">
        <v>17</v>
      </c>
      <c r="H66" s="6" t="str">
        <f t="shared" si="1"/>
        <v>Electra számlatípus-művelettípus ts</v>
      </c>
      <c r="I66" t="s">
        <v>18</v>
      </c>
      <c r="J66" t="str">
        <f t="shared" si="2"/>
        <v>E000000136400001</v>
      </c>
      <c r="K66" t="str">
        <f t="shared" si="3"/>
        <v>E000000136400001</v>
      </c>
      <c r="L66" s="2" t="s">
        <v>22</v>
      </c>
      <c r="M66" t="str">
        <f>CONCATENATE(IF(Cases!A66="V","VI",""),IF(AND(Cases!D66="EA",Cases!A66&lt;&gt;"V"),"HA",""),IF(AND(Cases!D66="AV",Cases!A66&lt;&gt;"V"),"HV",""))</f>
        <v>HV</v>
      </c>
      <c r="N66" t="s">
        <v>23</v>
      </c>
      <c r="O66" t="s">
        <v>24</v>
      </c>
      <c r="P66" t="str">
        <f>IF(Cases!E66="Y","INTC","")</f>
        <v>INTC</v>
      </c>
      <c r="Q66" t="str">
        <f>CONCATENATE(IF(AND(Cases!D66&lt;&gt;"AV",Cases!C66="K"),Accounts!B$1,""),IF(AND(Cases!D66&lt;&gt;"AV",Cases!C66="E"),Accounts!B$3,""),IF(AND(Cases!D66&lt;&gt;"AV",Cases!C66="Z"),Accounts!B$2,""),IF(AND(Cases!D66&lt;&gt;"AV",Cases!C66="B"),Accounts!B$4,""),IF(AND(Cases!B66="E",Cases!D66="AV",Cases!C66="K"),Accounts!D$1,""),IF(AND(Cases!B66="E",Cases!D66="AV",Cases!C66="E"),Accounts!D$3,""),IF(AND(Cases!B66="E",Cases!D66="AV",Cases!C66="Z"),Accounts!D$2,""),IF(AND(Cases!B66="E",Cases!D66="AV",Cases!C66="B"),Accounts!D$4,""),IF(AND(Cases!B66=1,Cases!D66="AV",Cases!C66="K"),Accounts!F$1,""),IF(AND(Cases!B66=1,Cases!D66="AV",Cases!C66="E"),Accounts!F$3,""),IF(AND(Cases!B66=1,Cases!D66="AV",Cases!C66="Z"),Accounts!F$2,""),IF(AND(Cases!B66=1,Cases!D66="AV",Cases!C66="B"),Accounts!F$4,""))</f>
        <v>Electra számlatípus Arksys</v>
      </c>
      <c r="R66" t="str">
        <f>CONCATENATE(IF(AND(Cases!D66&lt;&gt;"AV",Cases!C66="K"),Accounts!C$1,""),IF(AND(Cases!D66&lt;&gt;"AV",Cases!C66="E"),Accounts!C$3,""),IF(AND(Cases!D66&lt;&gt;"AV",Cases!C66="Z"),Accounts!C$2,""),IF(AND(Cases!D66&lt;&gt;"AV",Cases!C66="B"),Accounts!C$4,""),IF(AND(Cases!B66="E",Cases!D66="AV",Cases!C66="K"),Accounts!E$1,""),IF(AND(Cases!B66="E",Cases!D66="AV",Cases!C66="E"),Accounts!E$3,""),IF(AND(Cases!B66="E",Cases!D66="AV",Cases!C66="Z"),Accounts!E$2,""),IF(AND(Cases!B66="E",Cases!D66="AV",Cases!C66="B"),Accounts!E$4,""),IF(AND(Cases!B66=1,Cases!D66="AV",Cases!C66="K"),Accounts!G$1,""),IF(AND(Cases!B66=1,Cases!D66="AV",Cases!C66="E"),Accounts!G$3,""),IF(AND(Cases!B66=1,Cases!D66="AV",Cases!C66="Z"),Accounts!G$2,""),IF(AND(Cases!B66=1,Cases!D66="AV",Cases!C66="B"),Accounts!G$4,""))</f>
        <v>HU51104075017811100019080840</v>
      </c>
      <c r="S66" t="str">
        <f>Cases!I66</f>
        <v>Közlemény-Elektra/EbankKKV-BBelül-Átvezetés-InterComp.-COT után-25K</v>
      </c>
    </row>
    <row r="67" spans="1:19" x14ac:dyDescent="0.3">
      <c r="A67" t="str">
        <f>CONCATENATE(IF(B67="EB",CONCATENATE("EBNG",TEXT(Refszámok!$B$1+ROW()-2,"000000000000")),""),IF(B67="EL",CONCATENATE("E",TEXT(Refszámok!$B$2+ROW()-2,"0000000000"),"00001"),""),IF(B67="OA",CONCATENATE("OA",TEXT(Refszámok!$B$3+ROW()-2,"00000000000000")),""))</f>
        <v>E000000136500001</v>
      </c>
      <c r="B67" t="str">
        <f>IF(Cases!B67=1,"EL","EB")</f>
        <v>EL</v>
      </c>
      <c r="C67" t="str">
        <f t="shared" ref="C67:C93" si="4">A67</f>
        <v>E000000136500001</v>
      </c>
      <c r="D67" t="str">
        <f>IF(Cases!G67="Y","2018-11-10","")</f>
        <v/>
      </c>
      <c r="E67" s="6" t="str">
        <f>CONCATENATE(IF(Cases!B67="E",Accounts!B$7,""),IF(Cases!B67=1,Accounts!B$8,""))</f>
        <v>Electra számlatípus-művelettípus ts</v>
      </c>
      <c r="F67" s="6" t="str">
        <f>CONCATENATE(IF(Cases!B67="E",Accounts!C$7,""),IF(Cases!B67=1,Accounts!C$8,""))</f>
        <v>00021018F0100</v>
      </c>
      <c r="G67" t="s">
        <v>17</v>
      </c>
      <c r="H67" s="6" t="str">
        <f t="shared" ref="H67:H93" si="5">E67</f>
        <v>Electra számlatípus-művelettípus ts</v>
      </c>
      <c r="I67" t="s">
        <v>18</v>
      </c>
      <c r="J67" t="str">
        <f t="shared" ref="J67:J93" si="6">A67</f>
        <v>E000000136500001</v>
      </c>
      <c r="K67" t="str">
        <f t="shared" ref="K67:K93" si="7">A67</f>
        <v>E000000136500001</v>
      </c>
      <c r="L67" s="2" t="s">
        <v>22</v>
      </c>
      <c r="M67" t="str">
        <f>CONCATENATE(IF(Cases!A67="V","VI",""),IF(AND(Cases!D67="EA",Cases!A67&lt;&gt;"V"),"HA",""),IF(AND(Cases!D67="AV",Cases!A67&lt;&gt;"V"),"HV",""))</f>
        <v>HA</v>
      </c>
      <c r="N67" t="s">
        <v>23</v>
      </c>
      <c r="O67" t="s">
        <v>24</v>
      </c>
      <c r="P67" t="str">
        <f>IF(Cases!E67="Y","INTC","")</f>
        <v/>
      </c>
      <c r="Q67" t="str">
        <f>CONCATENATE(IF(AND(Cases!D67&lt;&gt;"AV",Cases!C67="K"),Accounts!B$1,""),IF(AND(Cases!D67&lt;&gt;"AV",Cases!C67="E"),Accounts!B$3,""),IF(AND(Cases!D67&lt;&gt;"AV",Cases!C67="Z"),Accounts!B$2,""),IF(AND(Cases!D67&lt;&gt;"AV",Cases!C67="B"),Accounts!B$4,""),IF(AND(Cases!B67="E",Cases!D67="AV",Cases!C67="K"),Accounts!D$1,""),IF(AND(Cases!B67="E",Cases!D67="AV",Cases!C67="E"),Accounts!D$3,""),IF(AND(Cases!B67="E",Cases!D67="AV",Cases!C67="Z"),Accounts!D$2,""),IF(AND(Cases!B67="E",Cases!D67="AV",Cases!C67="B"),Accounts!D$4,""),IF(AND(Cases!B67=1,Cases!D67="AV",Cases!C67="K"),Accounts!F$1,""),IF(AND(Cases!B67=1,Cases!D67="AV",Cases!C67="E"),Accounts!F$3,""),IF(AND(Cases!B67=1,Cases!D67="AV",Cases!C67="Z"),Accounts!F$2,""),IF(AND(Cases!B67=1,Cases!D67="AV",Cases!C67="B"),Accounts!F$4,""))</f>
        <v>UPC Magyarország</v>
      </c>
      <c r="R67" t="str">
        <f>CONCATENATE(IF(AND(Cases!D67&lt;&gt;"AV",Cases!C67="K"),Accounts!C$1,""),IF(AND(Cases!D67&lt;&gt;"AV",Cases!C67="E"),Accounts!C$3,""),IF(AND(Cases!D67&lt;&gt;"AV",Cases!C67="Z"),Accounts!C$2,""),IF(AND(Cases!D67&lt;&gt;"AV",Cases!C67="B"),Accounts!C$4,""),IF(AND(Cases!B67="E",Cases!D67="AV",Cases!C67="K"),Accounts!E$1,""),IF(AND(Cases!B67="E",Cases!D67="AV",Cases!C67="E"),Accounts!E$3,""),IF(AND(Cases!B67="E",Cases!D67="AV",Cases!C67="Z"),Accounts!E$2,""),IF(AND(Cases!B67="E",Cases!D67="AV",Cases!C67="B"),Accounts!E$4,""),IF(AND(Cases!B67=1,Cases!D67="AV",Cases!C67="K"),Accounts!G$1,""),IF(AND(Cases!B67=1,Cases!D67="AV",Cases!C67="E"),Accounts!G$3,""),IF(AND(Cases!B67=1,Cases!D67="AV",Cases!C67="Z"),Accounts!G$2,""),IF(AND(Cases!B67=1,Cases!D67="AV",Cases!C67="B"),Accounts!G$4,""))</f>
        <v>HU78104100220021994330000100</v>
      </c>
      <c r="S67" t="str">
        <f>Cases!I67</f>
        <v>Közlemény-Elektra/EbankKKV-BBelül-EsetiÁt.-COT után-266</v>
      </c>
    </row>
    <row r="68" spans="1:19" x14ac:dyDescent="0.3">
      <c r="A68" t="str">
        <f>CONCATENATE(IF(B68="EB",CONCATENATE("EBNG",TEXT(Refszámok!$B$1+ROW()-2,"000000000000")),""),IF(B68="EL",CONCATENATE("E",TEXT(Refszámok!$B$2+ROW()-2,"0000000000"),"00001"),""),IF(B68="OA",CONCATENATE("OA",TEXT(Refszámok!$B$3+ROW()-2,"00000000000000")),""))</f>
        <v>E000000136600001</v>
      </c>
      <c r="B68" t="str">
        <f>IF(Cases!B68=1,"EL","EB")</f>
        <v>EL</v>
      </c>
      <c r="C68" t="str">
        <f t="shared" si="4"/>
        <v>E000000136600001</v>
      </c>
      <c r="D68" t="str">
        <f>IF(Cases!G68="Y","2018-11-10","")</f>
        <v/>
      </c>
      <c r="E68" s="6" t="str">
        <f>CONCATENATE(IF(Cases!B68="E",Accounts!B$7,""),IF(Cases!B68=1,Accounts!B$8,""))</f>
        <v>Electra számlatípus-művelettípus ts</v>
      </c>
      <c r="F68" s="6" t="str">
        <f>CONCATENATE(IF(Cases!B68="E",Accounts!C$7,""),IF(Cases!B68=1,Accounts!C$8,""))</f>
        <v>00021018F0100</v>
      </c>
      <c r="G68" t="s">
        <v>17</v>
      </c>
      <c r="H68" s="6" t="str">
        <f t="shared" si="5"/>
        <v>Electra számlatípus-művelettípus ts</v>
      </c>
      <c r="I68" t="s">
        <v>18</v>
      </c>
      <c r="J68" t="str">
        <f t="shared" si="6"/>
        <v>E000000136600001</v>
      </c>
      <c r="K68" t="str">
        <f t="shared" si="7"/>
        <v>E000000136600001</v>
      </c>
      <c r="L68" s="2" t="s">
        <v>22</v>
      </c>
      <c r="M68" t="str">
        <f>CONCATENATE(IF(Cases!A68="V","VI",""),IF(AND(Cases!D68="EA",Cases!A68&lt;&gt;"V"),"HA",""),IF(AND(Cases!D68="AV",Cases!A68&lt;&gt;"V"),"HV",""))</f>
        <v>HA</v>
      </c>
      <c r="N68" t="s">
        <v>23</v>
      </c>
      <c r="O68" t="s">
        <v>24</v>
      </c>
      <c r="P68" t="str">
        <f>IF(Cases!E68="Y","INTC","")</f>
        <v>INTC</v>
      </c>
      <c r="Q68" t="str">
        <f>CONCATENATE(IF(AND(Cases!D68&lt;&gt;"AV",Cases!C68="K"),Accounts!B$1,""),IF(AND(Cases!D68&lt;&gt;"AV",Cases!C68="E"),Accounts!B$3,""),IF(AND(Cases!D68&lt;&gt;"AV",Cases!C68="Z"),Accounts!B$2,""),IF(AND(Cases!D68&lt;&gt;"AV",Cases!C68="B"),Accounts!B$4,""),IF(AND(Cases!B68="E",Cases!D68="AV",Cases!C68="K"),Accounts!D$1,""),IF(AND(Cases!B68="E",Cases!D68="AV",Cases!C68="E"),Accounts!D$3,""),IF(AND(Cases!B68="E",Cases!D68="AV",Cases!C68="Z"),Accounts!D$2,""),IF(AND(Cases!B68="E",Cases!D68="AV",Cases!C68="B"),Accounts!D$4,""),IF(AND(Cases!B68=1,Cases!D68="AV",Cases!C68="K"),Accounts!F$1,""),IF(AND(Cases!B68=1,Cases!D68="AV",Cases!C68="E"),Accounts!F$3,""),IF(AND(Cases!B68=1,Cases!D68="AV",Cases!C68="Z"),Accounts!F$2,""),IF(AND(Cases!B68=1,Cases!D68="AV",Cases!C68="B"),Accounts!F$4,""))</f>
        <v>UPC Magyarország</v>
      </c>
      <c r="R68" t="str">
        <f>CONCATENATE(IF(AND(Cases!D68&lt;&gt;"AV",Cases!C68="K"),Accounts!C$1,""),IF(AND(Cases!D68&lt;&gt;"AV",Cases!C68="E"),Accounts!C$3,""),IF(AND(Cases!D68&lt;&gt;"AV",Cases!C68="Z"),Accounts!C$2,""),IF(AND(Cases!D68&lt;&gt;"AV",Cases!C68="B"),Accounts!C$4,""),IF(AND(Cases!B68="E",Cases!D68="AV",Cases!C68="K"),Accounts!E$1,""),IF(AND(Cases!B68="E",Cases!D68="AV",Cases!C68="E"),Accounts!E$3,""),IF(AND(Cases!B68="E",Cases!D68="AV",Cases!C68="Z"),Accounts!E$2,""),IF(AND(Cases!B68="E",Cases!D68="AV",Cases!C68="B"),Accounts!E$4,""),IF(AND(Cases!B68=1,Cases!D68="AV",Cases!C68="K"),Accounts!G$1,""),IF(AND(Cases!B68=1,Cases!D68="AV",Cases!C68="E"),Accounts!G$3,""),IF(AND(Cases!B68=1,Cases!D68="AV",Cases!C68="Z"),Accounts!G$2,""),IF(AND(Cases!B68=1,Cases!D68="AV",Cases!C68="B"),Accounts!G$4,""))</f>
        <v>HU78104100220021994330000100</v>
      </c>
      <c r="S68" t="str">
        <f>Cases!I68</f>
        <v>Közlemény-Elektra/EbankKKV-BBelül-EsetiÁt.-InterComp.-COT után-292</v>
      </c>
    </row>
    <row r="69" spans="1:19" x14ac:dyDescent="0.3">
      <c r="A69" t="str">
        <f>CONCATENATE(IF(B69="EB",CONCATENATE("EBNG",TEXT(Refszámok!$B$1+ROW()-2,"000000000000")),""),IF(B69="EL",CONCATENATE("E",TEXT(Refszámok!$B$2+ROW()-2,"0000000000"),"00001"),""),IF(B69="OA",CONCATENATE("OA",TEXT(Refszámok!$B$3+ROW()-2,"00000000000000")),""))</f>
        <v>E000000136700001</v>
      </c>
      <c r="B69" t="str">
        <f>IF(Cases!B69=1,"EL","EB")</f>
        <v>EL</v>
      </c>
      <c r="C69" t="str">
        <f t="shared" si="4"/>
        <v>E000000136700001</v>
      </c>
      <c r="D69" t="str">
        <f>IF(Cases!G69="Y","2018-11-10","")</f>
        <v/>
      </c>
      <c r="E69" s="6" t="str">
        <f>CONCATENATE(IF(Cases!B69="E",Accounts!B$7,""),IF(Cases!B69=1,Accounts!B$8,""))</f>
        <v>Electra számlatípus-művelettípus ts</v>
      </c>
      <c r="F69" s="6" t="str">
        <f>CONCATENATE(IF(Cases!B69="E",Accounts!C$7,""),IF(Cases!B69=1,Accounts!C$8,""))</f>
        <v>00021018F0100</v>
      </c>
      <c r="G69" t="s">
        <v>17</v>
      </c>
      <c r="H69" s="6" t="str">
        <f t="shared" si="5"/>
        <v>Electra számlatípus-művelettípus ts</v>
      </c>
      <c r="I69" t="s">
        <v>18</v>
      </c>
      <c r="J69" t="str">
        <f t="shared" si="6"/>
        <v>E000000136700001</v>
      </c>
      <c r="K69" t="str">
        <f t="shared" si="7"/>
        <v>E000000136700001</v>
      </c>
      <c r="L69" s="2" t="s">
        <v>22</v>
      </c>
      <c r="M69" t="str">
        <f>CONCATENATE(IF(Cases!A69="V","VI",""),IF(AND(Cases!D69="EA",Cases!A69&lt;&gt;"V"),"HA",""),IF(AND(Cases!D69="AV",Cases!A69&lt;&gt;"V"),"HV",""))</f>
        <v>HV</v>
      </c>
      <c r="N69" t="s">
        <v>23</v>
      </c>
      <c r="O69" t="s">
        <v>24</v>
      </c>
      <c r="P69" t="str">
        <f>IF(Cases!E69="Y","INTC","")</f>
        <v/>
      </c>
      <c r="Q69" t="str">
        <f>CONCATENATE(IF(AND(Cases!D69&lt;&gt;"AV",Cases!C69="K"),Accounts!B$1,""),IF(AND(Cases!D69&lt;&gt;"AV",Cases!C69="E"),Accounts!B$3,""),IF(AND(Cases!D69&lt;&gt;"AV",Cases!C69="Z"),Accounts!B$2,""),IF(AND(Cases!D69&lt;&gt;"AV",Cases!C69="B"),Accounts!B$4,""),IF(AND(Cases!B69="E",Cases!D69="AV",Cases!C69="K"),Accounts!D$1,""),IF(AND(Cases!B69="E",Cases!D69="AV",Cases!C69="E"),Accounts!D$3,""),IF(AND(Cases!B69="E",Cases!D69="AV",Cases!C69="Z"),Accounts!D$2,""),IF(AND(Cases!B69="E",Cases!D69="AV",Cases!C69="B"),Accounts!D$4,""),IF(AND(Cases!B69=1,Cases!D69="AV",Cases!C69="K"),Accounts!F$1,""),IF(AND(Cases!B69=1,Cases!D69="AV",Cases!C69="E"),Accounts!F$3,""),IF(AND(Cases!B69=1,Cases!D69="AV",Cases!C69="Z"),Accounts!F$2,""),IF(AND(Cases!B69=1,Cases!D69="AV",Cases!C69="B"),Accounts!F$4,""))</f>
        <v>Zeusz céges kedvezm.</v>
      </c>
      <c r="R69" t="str">
        <f>CONCATENATE(IF(AND(Cases!D69&lt;&gt;"AV",Cases!C69="K"),Accounts!C$1,""),IF(AND(Cases!D69&lt;&gt;"AV",Cases!C69="E"),Accounts!C$3,""),IF(AND(Cases!D69&lt;&gt;"AV",Cases!C69="Z"),Accounts!C$2,""),IF(AND(Cases!D69&lt;&gt;"AV",Cases!C69="B"),Accounts!C$4,""),IF(AND(Cases!B69="E",Cases!D69="AV",Cases!C69="K"),Accounts!E$1,""),IF(AND(Cases!B69="E",Cases!D69="AV",Cases!C69="E"),Accounts!E$3,""),IF(AND(Cases!B69="E",Cases!D69="AV",Cases!C69="Z"),Accounts!E$2,""),IF(AND(Cases!B69="E",Cases!D69="AV",Cases!C69="B"),Accounts!E$4,""),IF(AND(Cases!B69=1,Cases!D69="AV",Cases!C69="K"),Accounts!G$1,""),IF(AND(Cases!B69=1,Cases!D69="AV",Cases!C69="E"),Accounts!G$3,""),IF(AND(Cases!B69=1,Cases!D69="AV",Cases!C69="Z"),Accounts!G$2,""),IF(AND(Cases!B69=1,Cases!D69="AV",Cases!C69="B"),Accounts!G$4,""))</f>
        <v>HU92104065006555535353531080</v>
      </c>
      <c r="S69" t="str">
        <f>Cases!I69</f>
        <v>Közlemény-Elektra/EbankKKV-BBZeus-Átvezetés-COT után-275</v>
      </c>
    </row>
    <row r="70" spans="1:19" x14ac:dyDescent="0.3">
      <c r="A70" t="str">
        <f>CONCATENATE(IF(B70="EB",CONCATENATE("EBNG",TEXT(Refszámok!$B$1+ROW()-2,"000000000000")),""),IF(B70="EL",CONCATENATE("E",TEXT(Refszámok!$B$2+ROW()-2,"0000000000"),"00001"),""),IF(B70="OA",CONCATENATE("OA",TEXT(Refszámok!$B$3+ROW()-2,"00000000000000")),""))</f>
        <v>E000000136800001</v>
      </c>
      <c r="B70" t="str">
        <f>IF(Cases!B70=1,"EL","EB")</f>
        <v>EL</v>
      </c>
      <c r="C70" t="str">
        <f t="shared" si="4"/>
        <v>E000000136800001</v>
      </c>
      <c r="D70" t="str">
        <f>IF(Cases!G70="Y","2018-11-10","")</f>
        <v/>
      </c>
      <c r="E70" s="6" t="str">
        <f>CONCATENATE(IF(Cases!B70="E",Accounts!B$7,""),IF(Cases!B70=1,Accounts!B$8,""))</f>
        <v>Electra számlatípus-művelettípus ts</v>
      </c>
      <c r="F70" s="6" t="str">
        <f>CONCATENATE(IF(Cases!B70="E",Accounts!C$7,""),IF(Cases!B70=1,Accounts!C$8,""))</f>
        <v>00021018F0100</v>
      </c>
      <c r="G70" t="s">
        <v>17</v>
      </c>
      <c r="H70" s="6" t="str">
        <f t="shared" si="5"/>
        <v>Electra számlatípus-művelettípus ts</v>
      </c>
      <c r="I70" t="s">
        <v>18</v>
      </c>
      <c r="J70" t="str">
        <f t="shared" si="6"/>
        <v>E000000136800001</v>
      </c>
      <c r="K70" t="str">
        <f t="shared" si="7"/>
        <v>E000000136800001</v>
      </c>
      <c r="L70" s="2" t="s">
        <v>22</v>
      </c>
      <c r="M70" t="str">
        <f>CONCATENATE(IF(Cases!A70="V","VI",""),IF(AND(Cases!D70="EA",Cases!A70&lt;&gt;"V"),"HA",""),IF(AND(Cases!D70="AV",Cases!A70&lt;&gt;"V"),"HV",""))</f>
        <v>HA</v>
      </c>
      <c r="N70" t="s">
        <v>23</v>
      </c>
      <c r="O70" t="s">
        <v>24</v>
      </c>
      <c r="P70" t="str">
        <f>IF(Cases!E70="Y","INTC","")</f>
        <v/>
      </c>
      <c r="Q70" t="str">
        <f>CONCATENATE(IF(AND(Cases!D70&lt;&gt;"AV",Cases!C70="K"),Accounts!B$1,""),IF(AND(Cases!D70&lt;&gt;"AV",Cases!C70="E"),Accounts!B$3,""),IF(AND(Cases!D70&lt;&gt;"AV",Cases!C70="Z"),Accounts!B$2,""),IF(AND(Cases!D70&lt;&gt;"AV",Cases!C70="B"),Accounts!B$4,""),IF(AND(Cases!B70="E",Cases!D70="AV",Cases!C70="K"),Accounts!D$1,""),IF(AND(Cases!B70="E",Cases!D70="AV",Cases!C70="E"),Accounts!D$3,""),IF(AND(Cases!B70="E",Cases!D70="AV",Cases!C70="Z"),Accounts!D$2,""),IF(AND(Cases!B70="E",Cases!D70="AV",Cases!C70="B"),Accounts!D$4,""),IF(AND(Cases!B70=1,Cases!D70="AV",Cases!C70="K"),Accounts!F$1,""),IF(AND(Cases!B70=1,Cases!D70="AV",Cases!C70="E"),Accounts!F$3,""),IF(AND(Cases!B70=1,Cases!D70="AV",Cases!C70="Z"),Accounts!F$2,""),IF(AND(Cases!B70=1,Cases!D70="AV",Cases!C70="B"),Accounts!F$4,""))</f>
        <v>Zeusz kedvezm.</v>
      </c>
      <c r="R70" t="str">
        <f>CONCATENATE(IF(AND(Cases!D70&lt;&gt;"AV",Cases!C70="K"),Accounts!C$1,""),IF(AND(Cases!D70&lt;&gt;"AV",Cases!C70="E"),Accounts!C$3,""),IF(AND(Cases!D70&lt;&gt;"AV",Cases!C70="Z"),Accounts!C$2,""),IF(AND(Cases!D70&lt;&gt;"AV",Cases!C70="B"),Accounts!C$4,""),IF(AND(Cases!B70="E",Cases!D70="AV",Cases!C70="K"),Accounts!E$1,""),IF(AND(Cases!B70="E",Cases!D70="AV",Cases!C70="E"),Accounts!E$3,""),IF(AND(Cases!B70="E",Cases!D70="AV",Cases!C70="Z"),Accounts!E$2,""),IF(AND(Cases!B70="E",Cases!D70="AV",Cases!C70="B"),Accounts!E$4,""),IF(AND(Cases!B70=1,Cases!D70="AV",Cases!C70="K"),Accounts!G$1,""),IF(AND(Cases!B70=1,Cases!D70="AV",Cases!C70="E"),Accounts!G$3,""),IF(AND(Cases!B70=1,Cases!D70="AV",Cases!C70="Z"),Accounts!G$2,""),IF(AND(Cases!B70=1,Cases!D70="AV",Cases!C70="B"),Accounts!G$4,""))</f>
        <v>HU39104065006755574848501038</v>
      </c>
      <c r="S70" t="str">
        <f>Cases!I70</f>
        <v>Közlemény-Elektra/EbankKKV-BBZeus-EsetiÁt.-COT után-274</v>
      </c>
    </row>
    <row r="71" spans="1:19" x14ac:dyDescent="0.3">
      <c r="A71" t="str">
        <f>CONCATENATE(IF(B71="EB",CONCATENATE("EBNG",TEXT(Refszámok!$B$1+ROW()-2,"000000000000")),""),IF(B71="EL",CONCATENATE("E",TEXT(Refszámok!$B$2+ROW()-2,"0000000000"),"00001"),""),IF(B71="OA",CONCATENATE("OA",TEXT(Refszámok!$B$3+ROW()-2,"00000000000000")),""))</f>
        <v>EBNG000000800469</v>
      </c>
      <c r="B71" t="str">
        <f>IF(Cases!B71=1,"EL","EB")</f>
        <v>EB</v>
      </c>
      <c r="C71" t="str">
        <f t="shared" si="4"/>
        <v>EBNG000000800469</v>
      </c>
      <c r="D71" t="str">
        <f>IF(Cases!G71="Y","2018-11-10","")</f>
        <v>2018-11-10</v>
      </c>
      <c r="E71" s="6" t="str">
        <f>CONCATENATE(IF(Cases!B71="E",Accounts!B$7,""),IF(Cases!B71=1,Accounts!B$8,""))</f>
        <v>KALOCZKAY JNÉ</v>
      </c>
      <c r="F71" s="6" t="str">
        <f>CONCATENATE(IF(Cases!B71="E",Accounts!C$7,""),IF(Cases!B71=1,Accounts!C$8,""))</f>
        <v>0002G94287100</v>
      </c>
      <c r="G71" t="s">
        <v>17</v>
      </c>
      <c r="H71" s="6" t="str">
        <f t="shared" si="5"/>
        <v>KALOCZKAY JNÉ</v>
      </c>
      <c r="I71" t="s">
        <v>18</v>
      </c>
      <c r="J71" t="str">
        <f t="shared" si="6"/>
        <v>EBNG000000800469</v>
      </c>
      <c r="K71" t="str">
        <f t="shared" si="7"/>
        <v>EBNG000000800469</v>
      </c>
      <c r="L71" s="2" t="s">
        <v>22</v>
      </c>
      <c r="M71" t="str">
        <f>CONCATENATE(IF(Cases!A71="V","VI",""),IF(AND(Cases!D71="EA",Cases!A71&lt;&gt;"V"),"HA",""),IF(AND(Cases!D71="AV",Cases!A71&lt;&gt;"V"),"HV",""))</f>
        <v>HA</v>
      </c>
      <c r="N71" t="s">
        <v>23</v>
      </c>
      <c r="O71" t="s">
        <v>24</v>
      </c>
      <c r="P71" t="str">
        <f>IF(Cases!E71="Y","INTC","")</f>
        <v/>
      </c>
      <c r="Q71" t="str">
        <f>CONCATENATE(IF(AND(Cases!D71&lt;&gt;"AV",Cases!C71="K"),Accounts!B$1,""),IF(AND(Cases!D71&lt;&gt;"AV",Cases!C71="E"),Accounts!B$3,""),IF(AND(Cases!D71&lt;&gt;"AV",Cases!C71="Z"),Accounts!B$2,""),IF(AND(Cases!D71&lt;&gt;"AV",Cases!C71="B"),Accounts!B$4,""),IF(AND(Cases!B71="E",Cases!D71="AV",Cases!C71="K"),Accounts!D$1,""),IF(AND(Cases!B71="E",Cases!D71="AV",Cases!C71="E"),Accounts!D$3,""),IF(AND(Cases!B71="E",Cases!D71="AV",Cases!C71="Z"),Accounts!D$2,""),IF(AND(Cases!B71="E",Cases!D71="AV",Cases!C71="B"),Accounts!D$4,""),IF(AND(Cases!B71=1,Cases!D71="AV",Cases!C71="K"),Accounts!F$1,""),IF(AND(Cases!B71=1,Cases!D71="AV",Cases!C71="E"),Accounts!F$3,""),IF(AND(Cases!B71=1,Cases!D71="AV",Cases!C71="Z"),Accounts!F$2,""),IF(AND(Cases!B71=1,Cases!D71="AV",Cases!C71="B"),Accounts!F$4,""))</f>
        <v>Bank kívüli Kedvezm.</v>
      </c>
      <c r="R71" t="str">
        <f>CONCATENATE(IF(AND(Cases!D71&lt;&gt;"AV",Cases!C71="K"),Accounts!C$1,""),IF(AND(Cases!D71&lt;&gt;"AV",Cases!C71="E"),Accounts!C$3,""),IF(AND(Cases!D71&lt;&gt;"AV",Cases!C71="Z"),Accounts!C$2,""),IF(AND(Cases!D71&lt;&gt;"AV",Cases!C71="B"),Accounts!C$4,""),IF(AND(Cases!B71="E",Cases!D71="AV",Cases!C71="K"),Accounts!E$1,""),IF(AND(Cases!B71="E",Cases!D71="AV",Cases!C71="E"),Accounts!E$3,""),IF(AND(Cases!B71="E",Cases!D71="AV",Cases!C71="Z"),Accounts!E$2,""),IF(AND(Cases!B71="E",Cases!D71="AV",Cases!C71="B"),Accounts!E$4,""),IF(AND(Cases!B71=1,Cases!D71="AV",Cases!C71="K"),Accounts!G$1,""),IF(AND(Cases!B71=1,Cases!D71="AV",Cases!C71="E"),Accounts!G$3,""),IF(AND(Cases!B71=1,Cases!D71="AV",Cases!C71="Z"),Accounts!G$2,""),IF(AND(Cases!B71=1,Cases!D71="AV",Cases!C71="B"),Accounts!G$4,""))</f>
        <v>HU71117490082015982100000000</v>
      </c>
      <c r="S71" t="str">
        <f>Cases!I71</f>
        <v>Közlemény-EbankLak-BKívül-EsetiÁt.-Értéknapos-COT után-H06</v>
      </c>
    </row>
    <row r="72" spans="1:19" x14ac:dyDescent="0.3">
      <c r="A72" t="str">
        <f>CONCATENATE(IF(B72="EB",CONCATENATE("EBNG",TEXT(Refszámok!$B$1+ROW()-2,"000000000000")),""),IF(B72="EL",CONCATENATE("E",TEXT(Refszámok!$B$2+ROW()-2,"0000000000"),"00001"),""),IF(B72="OA",CONCATENATE("OA",TEXT(Refszámok!$B$3+ROW()-2,"00000000000000")),""))</f>
        <v>E000000137000001</v>
      </c>
      <c r="B72" t="str">
        <f>IF(Cases!B72=1,"EL","EB")</f>
        <v>EL</v>
      </c>
      <c r="C72" t="str">
        <f t="shared" si="4"/>
        <v>E000000137000001</v>
      </c>
      <c r="D72" t="str">
        <f>IF(Cases!G72="Y","2018-11-10","")</f>
        <v>2018-11-10</v>
      </c>
      <c r="E72" s="6" t="str">
        <f>CONCATENATE(IF(Cases!B72="E",Accounts!B$7,""),IF(Cases!B72=1,Accounts!B$8,""))</f>
        <v>Electra számlatípus-művelettípus ts</v>
      </c>
      <c r="F72" s="6" t="str">
        <f>CONCATENATE(IF(Cases!B72="E",Accounts!C$7,""),IF(Cases!B72=1,Accounts!C$8,""))</f>
        <v>00021018F0100</v>
      </c>
      <c r="G72" t="s">
        <v>17</v>
      </c>
      <c r="H72" s="6" t="str">
        <f t="shared" si="5"/>
        <v>Electra számlatípus-művelettípus ts</v>
      </c>
      <c r="I72" t="s">
        <v>18</v>
      </c>
      <c r="J72" t="str">
        <f t="shared" si="6"/>
        <v>E000000137000001</v>
      </c>
      <c r="K72" t="str">
        <f t="shared" si="7"/>
        <v>E000000137000001</v>
      </c>
      <c r="L72" s="2" t="s">
        <v>22</v>
      </c>
      <c r="M72" t="str">
        <f>CONCATENATE(IF(Cases!A72="V","VI",""),IF(AND(Cases!D72="EA",Cases!A72&lt;&gt;"V"),"HA",""),IF(AND(Cases!D72="AV",Cases!A72&lt;&gt;"V"),"HV",""))</f>
        <v>HA</v>
      </c>
      <c r="N72" t="s">
        <v>23</v>
      </c>
      <c r="O72" t="s">
        <v>24</v>
      </c>
      <c r="P72" t="str">
        <f>IF(Cases!E72="Y","INTC","")</f>
        <v/>
      </c>
      <c r="Q72" t="str">
        <f>CONCATENATE(IF(AND(Cases!D72&lt;&gt;"AV",Cases!C72="K"),Accounts!B$1,""),IF(AND(Cases!D72&lt;&gt;"AV",Cases!C72="E"),Accounts!B$3,""),IF(AND(Cases!D72&lt;&gt;"AV",Cases!C72="Z"),Accounts!B$2,""),IF(AND(Cases!D72&lt;&gt;"AV",Cases!C72="B"),Accounts!B$4,""),IF(AND(Cases!B72="E",Cases!D72="AV",Cases!C72="K"),Accounts!D$1,""),IF(AND(Cases!B72="E",Cases!D72="AV",Cases!C72="E"),Accounts!D$3,""),IF(AND(Cases!B72="E",Cases!D72="AV",Cases!C72="Z"),Accounts!D$2,""),IF(AND(Cases!B72="E",Cases!D72="AV",Cases!C72="B"),Accounts!D$4,""),IF(AND(Cases!B72=1,Cases!D72="AV",Cases!C72="K"),Accounts!F$1,""),IF(AND(Cases!B72=1,Cases!D72="AV",Cases!C72="E"),Accounts!F$3,""),IF(AND(Cases!B72=1,Cases!D72="AV",Cases!C72="Z"),Accounts!F$2,""),IF(AND(Cases!B72=1,Cases!D72="AV",Cases!C72="B"),Accounts!F$4,""))</f>
        <v>Bank kívüli Kedvezm.</v>
      </c>
      <c r="R72" t="str">
        <f>CONCATENATE(IF(AND(Cases!D72&lt;&gt;"AV",Cases!C72="K"),Accounts!C$1,""),IF(AND(Cases!D72&lt;&gt;"AV",Cases!C72="E"),Accounts!C$3,""),IF(AND(Cases!D72&lt;&gt;"AV",Cases!C72="Z"),Accounts!C$2,""),IF(AND(Cases!D72&lt;&gt;"AV",Cases!C72="B"),Accounts!C$4,""),IF(AND(Cases!B72="E",Cases!D72="AV",Cases!C72="K"),Accounts!E$1,""),IF(AND(Cases!B72="E",Cases!D72="AV",Cases!C72="E"),Accounts!E$3,""),IF(AND(Cases!B72="E",Cases!D72="AV",Cases!C72="Z"),Accounts!E$2,""),IF(AND(Cases!B72="E",Cases!D72="AV",Cases!C72="B"),Accounts!E$4,""),IF(AND(Cases!B72=1,Cases!D72="AV",Cases!C72="K"),Accounts!G$1,""),IF(AND(Cases!B72=1,Cases!D72="AV",Cases!C72="E"),Accounts!G$3,""),IF(AND(Cases!B72=1,Cases!D72="AV",Cases!C72="Z"),Accounts!G$2,""),IF(AND(Cases!B72=1,Cases!D72="AV",Cases!C72="B"),Accounts!G$4,""))</f>
        <v>HU71117490082015982100000000</v>
      </c>
      <c r="S72" t="str">
        <f>Cases!I72</f>
        <v>Közlemény-Elektra/EbankKKV-BKívül-EsetiÁt.-Értéknapos-COT után-H08</v>
      </c>
    </row>
    <row r="73" spans="1:19" x14ac:dyDescent="0.3">
      <c r="A73" t="str">
        <f>CONCATENATE(IF(B73="EB",CONCATENATE("EBNG",TEXT(Refszámok!$B$1+ROW()-2,"000000000000")),""),IF(B73="EL",CONCATENATE("E",TEXT(Refszámok!$B$2+ROW()-2,"0000000000"),"00001"),""),IF(B73="OA",CONCATENATE("OA",TEXT(Refszámok!$B$3+ROW()-2,"00000000000000")),""))</f>
        <v>E000000137100001</v>
      </c>
      <c r="B73" t="str">
        <f>IF(Cases!B73=1,"EL","EB")</f>
        <v>EL</v>
      </c>
      <c r="C73" t="str">
        <f t="shared" si="4"/>
        <v>E000000137100001</v>
      </c>
      <c r="D73" t="str">
        <f>IF(Cases!G73="Y","2018-11-10","")</f>
        <v>2018-11-10</v>
      </c>
      <c r="E73" s="6" t="str">
        <f>CONCATENATE(IF(Cases!B73="E",Accounts!B$7,""),IF(Cases!B73=1,Accounts!B$8,""))</f>
        <v>Electra számlatípus-művelettípus ts</v>
      </c>
      <c r="F73" s="6" t="str">
        <f>CONCATENATE(IF(Cases!B73="E",Accounts!C$7,""),IF(Cases!B73=1,Accounts!C$8,""))</f>
        <v>00021018F0100</v>
      </c>
      <c r="G73" t="s">
        <v>17</v>
      </c>
      <c r="H73" s="6" t="str">
        <f t="shared" si="5"/>
        <v>Electra számlatípus-művelettípus ts</v>
      </c>
      <c r="I73" t="s">
        <v>18</v>
      </c>
      <c r="J73" t="str">
        <f t="shared" si="6"/>
        <v>E000000137100001</v>
      </c>
      <c r="K73" t="str">
        <f t="shared" si="7"/>
        <v>E000000137100001</v>
      </c>
      <c r="L73" s="2" t="s">
        <v>22</v>
      </c>
      <c r="M73" t="str">
        <f>CONCATENATE(IF(Cases!A73="V","VI",""),IF(AND(Cases!D73="EA",Cases!A73&lt;&gt;"V"),"HA",""),IF(AND(Cases!D73="AV",Cases!A73&lt;&gt;"V"),"HV",""))</f>
        <v>HA</v>
      </c>
      <c r="N73" t="s">
        <v>23</v>
      </c>
      <c r="O73" t="s">
        <v>24</v>
      </c>
      <c r="P73" t="str">
        <f>IF(Cases!E73="Y","INTC","")</f>
        <v>INTC</v>
      </c>
      <c r="Q73" t="str">
        <f>CONCATENATE(IF(AND(Cases!D73&lt;&gt;"AV",Cases!C73="K"),Accounts!B$1,""),IF(AND(Cases!D73&lt;&gt;"AV",Cases!C73="E"),Accounts!B$3,""),IF(AND(Cases!D73&lt;&gt;"AV",Cases!C73="Z"),Accounts!B$2,""),IF(AND(Cases!D73&lt;&gt;"AV",Cases!C73="B"),Accounts!B$4,""),IF(AND(Cases!B73="E",Cases!D73="AV",Cases!C73="K"),Accounts!D$1,""),IF(AND(Cases!B73="E",Cases!D73="AV",Cases!C73="E"),Accounts!D$3,""),IF(AND(Cases!B73="E",Cases!D73="AV",Cases!C73="Z"),Accounts!D$2,""),IF(AND(Cases!B73="E",Cases!D73="AV",Cases!C73="B"),Accounts!D$4,""),IF(AND(Cases!B73=1,Cases!D73="AV",Cases!C73="K"),Accounts!F$1,""),IF(AND(Cases!B73=1,Cases!D73="AV",Cases!C73="E"),Accounts!F$3,""),IF(AND(Cases!B73=1,Cases!D73="AV",Cases!C73="Z"),Accounts!F$2,""),IF(AND(Cases!B73=1,Cases!D73="AV",Cases!C73="B"),Accounts!F$4,""))</f>
        <v>Bank kívüli Kedvezm.</v>
      </c>
      <c r="R73" t="str">
        <f>CONCATENATE(IF(AND(Cases!D73&lt;&gt;"AV",Cases!C73="K"),Accounts!C$1,""),IF(AND(Cases!D73&lt;&gt;"AV",Cases!C73="E"),Accounts!C$3,""),IF(AND(Cases!D73&lt;&gt;"AV",Cases!C73="Z"),Accounts!C$2,""),IF(AND(Cases!D73&lt;&gt;"AV",Cases!C73="B"),Accounts!C$4,""),IF(AND(Cases!B73="E",Cases!D73="AV",Cases!C73="K"),Accounts!E$1,""),IF(AND(Cases!B73="E",Cases!D73="AV",Cases!C73="E"),Accounts!E$3,""),IF(AND(Cases!B73="E",Cases!D73="AV",Cases!C73="Z"),Accounts!E$2,""),IF(AND(Cases!B73="E",Cases!D73="AV",Cases!C73="B"),Accounts!E$4,""),IF(AND(Cases!B73=1,Cases!D73="AV",Cases!C73="K"),Accounts!G$1,""),IF(AND(Cases!B73=1,Cases!D73="AV",Cases!C73="E"),Accounts!G$3,""),IF(AND(Cases!B73=1,Cases!D73="AV",Cases!C73="Z"),Accounts!G$2,""),IF(AND(Cases!B73=1,Cases!D73="AV",Cases!C73="B"),Accounts!G$4,""))</f>
        <v>HU71117490082015982100000000</v>
      </c>
      <c r="S73" t="str">
        <f>Cases!I73</f>
        <v>Közlemény-Elektra/EbankKKV-BKívül-EsetiÁt.-InterComp.-Értéknapos-COT után-H10</v>
      </c>
    </row>
    <row r="74" spans="1:19" x14ac:dyDescent="0.3">
      <c r="A74" t="str">
        <f>CONCATENATE(IF(B74="EB",CONCATENATE("EBNG",TEXT(Refszámok!$B$1+ROW()-2,"000000000000")),""),IF(B74="EL",CONCATENATE("E",TEXT(Refszámok!$B$2+ROW()-2,"0000000000"),"00001"),""),IF(B74="OA",CONCATENATE("OA",TEXT(Refszámok!$B$3+ROW()-2,"00000000000000")),""))</f>
        <v>E000000137200001</v>
      </c>
      <c r="B74" t="str">
        <f>IF(Cases!B74=1,"EL","EB")</f>
        <v>EL</v>
      </c>
      <c r="C74" t="str">
        <f t="shared" si="4"/>
        <v>E000000137200001</v>
      </c>
      <c r="D74" t="str">
        <f>IF(Cases!G74="Y","2018-11-10","")</f>
        <v>2018-11-10</v>
      </c>
      <c r="E74" s="6" t="str">
        <f>CONCATENATE(IF(Cases!B74="E",Accounts!B$7,""),IF(Cases!B74=1,Accounts!B$8,""))</f>
        <v>Electra számlatípus-művelettípus ts</v>
      </c>
      <c r="F74" s="6" t="str">
        <f>CONCATENATE(IF(Cases!B74="E",Accounts!C$7,""),IF(Cases!B74=1,Accounts!C$8,""))</f>
        <v>00021018F0100</v>
      </c>
      <c r="G74" t="s">
        <v>17</v>
      </c>
      <c r="H74" s="6" t="str">
        <f t="shared" si="5"/>
        <v>Electra számlatípus-művelettípus ts</v>
      </c>
      <c r="I74" t="s">
        <v>18</v>
      </c>
      <c r="J74" t="str">
        <f t="shared" si="6"/>
        <v>E000000137200001</v>
      </c>
      <c r="K74" t="str">
        <f t="shared" si="7"/>
        <v>E000000137200001</v>
      </c>
      <c r="L74" s="2" t="s">
        <v>22</v>
      </c>
      <c r="M74" t="str">
        <f>CONCATENATE(IF(Cases!A74="V","VI",""),IF(AND(Cases!D74="EA",Cases!A74&lt;&gt;"V"),"HA",""),IF(AND(Cases!D74="AV",Cases!A74&lt;&gt;"V"),"HV",""))</f>
        <v>VI</v>
      </c>
      <c r="N74" t="s">
        <v>23</v>
      </c>
      <c r="O74" t="s">
        <v>24</v>
      </c>
      <c r="P74" t="str">
        <f>IF(Cases!E74="Y","INTC","")</f>
        <v/>
      </c>
      <c r="Q74" t="str">
        <f>CONCATENATE(IF(AND(Cases!D74&lt;&gt;"AV",Cases!C74="K"),Accounts!B$1,""),IF(AND(Cases!D74&lt;&gt;"AV",Cases!C74="E"),Accounts!B$3,""),IF(AND(Cases!D74&lt;&gt;"AV",Cases!C74="Z"),Accounts!B$2,""),IF(AND(Cases!D74&lt;&gt;"AV",Cases!C74="B"),Accounts!B$4,""),IF(AND(Cases!B74="E",Cases!D74="AV",Cases!C74="K"),Accounts!D$1,""),IF(AND(Cases!B74="E",Cases!D74="AV",Cases!C74="E"),Accounts!D$3,""),IF(AND(Cases!B74="E",Cases!D74="AV",Cases!C74="Z"),Accounts!D$2,""),IF(AND(Cases!B74="E",Cases!D74="AV",Cases!C74="B"),Accounts!D$4,""),IF(AND(Cases!B74=1,Cases!D74="AV",Cases!C74="K"),Accounts!F$1,""),IF(AND(Cases!B74=1,Cases!D74="AV",Cases!C74="E"),Accounts!F$3,""),IF(AND(Cases!B74=1,Cases!D74="AV",Cases!C74="Z"),Accounts!F$2,""),IF(AND(Cases!B74=1,Cases!D74="AV",Cases!C74="B"),Accounts!F$4,""))</f>
        <v>Bank kívüli Kedvezm.</v>
      </c>
      <c r="R74" t="str">
        <f>CONCATENATE(IF(AND(Cases!D74&lt;&gt;"AV",Cases!C74="K"),Accounts!C$1,""),IF(AND(Cases!D74&lt;&gt;"AV",Cases!C74="E"),Accounts!C$3,""),IF(AND(Cases!D74&lt;&gt;"AV",Cases!C74="Z"),Accounts!C$2,""),IF(AND(Cases!D74&lt;&gt;"AV",Cases!C74="B"),Accounts!C$4,""),IF(AND(Cases!B74="E",Cases!D74="AV",Cases!C74="K"),Accounts!E$1,""),IF(AND(Cases!B74="E",Cases!D74="AV",Cases!C74="E"),Accounts!E$3,""),IF(AND(Cases!B74="E",Cases!D74="AV",Cases!C74="Z"),Accounts!E$2,""),IF(AND(Cases!B74="E",Cases!D74="AV",Cases!C74="B"),Accounts!E$4,""),IF(AND(Cases!B74=1,Cases!D74="AV",Cases!C74="K"),Accounts!G$1,""),IF(AND(Cases!B74=1,Cases!D74="AV",Cases!C74="E"),Accounts!G$3,""),IF(AND(Cases!B74=1,Cases!D74="AV",Cases!C74="Z"),Accounts!G$2,""),IF(AND(Cases!B74=1,Cases!D74="AV",Cases!C74="B"),Accounts!G$4,""))</f>
        <v>HU71117490082015982100000000</v>
      </c>
      <c r="S74" t="str">
        <f>Cases!I74</f>
        <v>Közlemény-Elektra/EbankKKV-BKívül-EsetiÁt.-Értéknapos-COT után-453</v>
      </c>
    </row>
    <row r="75" spans="1:19" x14ac:dyDescent="0.3">
      <c r="A75" t="str">
        <f>CONCATENATE(IF(B75="EB",CONCATENATE("EBNG",TEXT(Refszámok!$B$1+ROW()-2,"000000000000")),""),IF(B75="EL",CONCATENATE("E",TEXT(Refszámok!$B$2+ROW()-2,"0000000000"),"00001"),""),IF(B75="OA",CONCATENATE("OA",TEXT(Refszámok!$B$3+ROW()-2,"00000000000000")),""))</f>
        <v>E000000137300001</v>
      </c>
      <c r="B75" t="str">
        <f>IF(Cases!B75=1,"EL","EB")</f>
        <v>EL</v>
      </c>
      <c r="C75" t="str">
        <f t="shared" si="4"/>
        <v>E000000137300001</v>
      </c>
      <c r="D75" t="str">
        <f>IF(Cases!G75="Y","2018-11-10","")</f>
        <v>2018-11-10</v>
      </c>
      <c r="E75" s="6" t="str">
        <f>CONCATENATE(IF(Cases!B75="E",Accounts!B$7,""),IF(Cases!B75=1,Accounts!B$8,""))</f>
        <v>Electra számlatípus-művelettípus ts</v>
      </c>
      <c r="F75" s="6" t="str">
        <f>CONCATENATE(IF(Cases!B75="E",Accounts!C$7,""),IF(Cases!B75=1,Accounts!C$8,""))</f>
        <v>00021018F0100</v>
      </c>
      <c r="G75" t="s">
        <v>17</v>
      </c>
      <c r="H75" s="6" t="str">
        <f t="shared" si="5"/>
        <v>Electra számlatípus-művelettípus ts</v>
      </c>
      <c r="I75" t="s">
        <v>18</v>
      </c>
      <c r="J75" t="str">
        <f t="shared" si="6"/>
        <v>E000000137300001</v>
      </c>
      <c r="K75" t="str">
        <f t="shared" si="7"/>
        <v>E000000137300001</v>
      </c>
      <c r="L75" s="2" t="s">
        <v>22</v>
      </c>
      <c r="M75" t="str">
        <f>CONCATENATE(IF(Cases!A75="V","VI",""),IF(AND(Cases!D75="EA",Cases!A75&lt;&gt;"V"),"HA",""),IF(AND(Cases!D75="AV",Cases!A75&lt;&gt;"V"),"HV",""))</f>
        <v>VI</v>
      </c>
      <c r="N75" t="s">
        <v>23</v>
      </c>
      <c r="O75" t="s">
        <v>24</v>
      </c>
      <c r="P75" t="str">
        <f>IF(Cases!E75="Y","INTC","")</f>
        <v>INTC</v>
      </c>
      <c r="Q75" t="str">
        <f>CONCATENATE(IF(AND(Cases!D75&lt;&gt;"AV",Cases!C75="K"),Accounts!B$1,""),IF(AND(Cases!D75&lt;&gt;"AV",Cases!C75="E"),Accounts!B$3,""),IF(AND(Cases!D75&lt;&gt;"AV",Cases!C75="Z"),Accounts!B$2,""),IF(AND(Cases!D75&lt;&gt;"AV",Cases!C75="B"),Accounts!B$4,""),IF(AND(Cases!B75="E",Cases!D75="AV",Cases!C75="K"),Accounts!D$1,""),IF(AND(Cases!B75="E",Cases!D75="AV",Cases!C75="E"),Accounts!D$3,""),IF(AND(Cases!B75="E",Cases!D75="AV",Cases!C75="Z"),Accounts!D$2,""),IF(AND(Cases!B75="E",Cases!D75="AV",Cases!C75="B"),Accounts!D$4,""),IF(AND(Cases!B75=1,Cases!D75="AV",Cases!C75="K"),Accounts!F$1,""),IF(AND(Cases!B75=1,Cases!D75="AV",Cases!C75="E"),Accounts!F$3,""),IF(AND(Cases!B75=1,Cases!D75="AV",Cases!C75="Z"),Accounts!F$2,""),IF(AND(Cases!B75=1,Cases!D75="AV",Cases!C75="B"),Accounts!F$4,""))</f>
        <v>Bank kívüli Kedvezm.</v>
      </c>
      <c r="R75" t="str">
        <f>CONCATENATE(IF(AND(Cases!D75&lt;&gt;"AV",Cases!C75="K"),Accounts!C$1,""),IF(AND(Cases!D75&lt;&gt;"AV",Cases!C75="E"),Accounts!C$3,""),IF(AND(Cases!D75&lt;&gt;"AV",Cases!C75="Z"),Accounts!C$2,""),IF(AND(Cases!D75&lt;&gt;"AV",Cases!C75="B"),Accounts!C$4,""),IF(AND(Cases!B75="E",Cases!D75="AV",Cases!C75="K"),Accounts!E$1,""),IF(AND(Cases!B75="E",Cases!D75="AV",Cases!C75="E"),Accounts!E$3,""),IF(AND(Cases!B75="E",Cases!D75="AV",Cases!C75="Z"),Accounts!E$2,""),IF(AND(Cases!B75="E",Cases!D75="AV",Cases!C75="B"),Accounts!E$4,""),IF(AND(Cases!B75=1,Cases!D75="AV",Cases!C75="K"),Accounts!G$1,""),IF(AND(Cases!B75=1,Cases!D75="AV",Cases!C75="E"),Accounts!G$3,""),IF(AND(Cases!B75=1,Cases!D75="AV",Cases!C75="Z"),Accounts!G$2,""),IF(AND(Cases!B75=1,Cases!D75="AV",Cases!C75="B"),Accounts!G$4,""))</f>
        <v>HU71117490082015982100000000</v>
      </c>
      <c r="S75" t="str">
        <f>Cases!I75</f>
        <v>Közlemény-Elektra/EbankKKV-BKívül-EsetiÁt.-InterComp.-Értéknapos-COT után-432</v>
      </c>
    </row>
    <row r="76" spans="1:19" x14ac:dyDescent="0.3">
      <c r="A76" t="str">
        <f>CONCATENATE(IF(B76="EB",CONCATENATE("EBNG",TEXT(Refszámok!$B$1+ROW()-2,"000000000000")),""),IF(B76="EL",CONCATENATE("E",TEXT(Refszámok!$B$2+ROW()-2,"0000000000"),"00001"),""),IF(B76="OA",CONCATENATE("OA",TEXT(Refszámok!$B$3+ROW()-2,"00000000000000")),""))</f>
        <v>E000000137400001</v>
      </c>
      <c r="B76" t="str">
        <f>IF(Cases!B76=1,"EL","EB")</f>
        <v>EL</v>
      </c>
      <c r="C76" t="str">
        <f t="shared" si="4"/>
        <v>E000000137400001</v>
      </c>
      <c r="D76" t="str">
        <f>IF(Cases!G76="Y","2018-11-10","")</f>
        <v>2018-11-10</v>
      </c>
      <c r="E76" s="6" t="str">
        <f>CONCATENATE(IF(Cases!B76="E",Accounts!B$7,""),IF(Cases!B76=1,Accounts!B$8,""))</f>
        <v>Electra számlatípus-művelettípus ts</v>
      </c>
      <c r="F76" s="6" t="str">
        <f>CONCATENATE(IF(Cases!B76="E",Accounts!C$7,""),IF(Cases!B76=1,Accounts!C$8,""))</f>
        <v>00021018F0100</v>
      </c>
      <c r="G76" t="s">
        <v>17</v>
      </c>
      <c r="H76" s="6" t="str">
        <f t="shared" si="5"/>
        <v>Electra számlatípus-művelettípus ts</v>
      </c>
      <c r="I76" t="s">
        <v>18</v>
      </c>
      <c r="J76" t="str">
        <f t="shared" si="6"/>
        <v>E000000137400001</v>
      </c>
      <c r="K76" t="str">
        <f t="shared" si="7"/>
        <v>E000000137400001</v>
      </c>
      <c r="L76" s="2" t="s">
        <v>22</v>
      </c>
      <c r="M76" t="str">
        <f>CONCATENATE(IF(Cases!A76="V","VI",""),IF(AND(Cases!D76="EA",Cases!A76&lt;&gt;"V"),"HA",""),IF(AND(Cases!D76="AV",Cases!A76&lt;&gt;"V"),"HV",""))</f>
        <v>VI</v>
      </c>
      <c r="N76" t="s">
        <v>23</v>
      </c>
      <c r="O76" t="s">
        <v>24</v>
      </c>
      <c r="P76" t="str">
        <f>IF(Cases!E76="Y","INTC","")</f>
        <v/>
      </c>
      <c r="Q76" t="str">
        <f>CONCATENATE(IF(AND(Cases!D76&lt;&gt;"AV",Cases!C76="K"),Accounts!B$1,""),IF(AND(Cases!D76&lt;&gt;"AV",Cases!C76="E"),Accounts!B$3,""),IF(AND(Cases!D76&lt;&gt;"AV",Cases!C76="Z"),Accounts!B$2,""),IF(AND(Cases!D76&lt;&gt;"AV",Cases!C76="B"),Accounts!B$4,""),IF(AND(Cases!B76="E",Cases!D76="AV",Cases!C76="K"),Accounts!D$1,""),IF(AND(Cases!B76="E",Cases!D76="AV",Cases!C76="E"),Accounts!D$3,""),IF(AND(Cases!B76="E",Cases!D76="AV",Cases!C76="Z"),Accounts!D$2,""),IF(AND(Cases!B76="E",Cases!D76="AV",Cases!C76="B"),Accounts!D$4,""),IF(AND(Cases!B76=1,Cases!D76="AV",Cases!C76="K"),Accounts!F$1,""),IF(AND(Cases!B76=1,Cases!D76="AV",Cases!C76="E"),Accounts!F$3,""),IF(AND(Cases!B76=1,Cases!D76="AV",Cases!C76="Z"),Accounts!F$2,""),IF(AND(Cases!B76=1,Cases!D76="AV",Cases!C76="B"),Accounts!F$4,""))</f>
        <v>Bank kívüli Kedvezm.</v>
      </c>
      <c r="R76" t="str">
        <f>CONCATENATE(IF(AND(Cases!D76&lt;&gt;"AV",Cases!C76="K"),Accounts!C$1,""),IF(AND(Cases!D76&lt;&gt;"AV",Cases!C76="E"),Accounts!C$3,""),IF(AND(Cases!D76&lt;&gt;"AV",Cases!C76="Z"),Accounts!C$2,""),IF(AND(Cases!D76&lt;&gt;"AV",Cases!C76="B"),Accounts!C$4,""),IF(AND(Cases!B76="E",Cases!D76="AV",Cases!C76="K"),Accounts!E$1,""),IF(AND(Cases!B76="E",Cases!D76="AV",Cases!C76="E"),Accounts!E$3,""),IF(AND(Cases!B76="E",Cases!D76="AV",Cases!C76="Z"),Accounts!E$2,""),IF(AND(Cases!B76="E",Cases!D76="AV",Cases!C76="B"),Accounts!E$4,""),IF(AND(Cases!B76=1,Cases!D76="AV",Cases!C76="K"),Accounts!G$1,""),IF(AND(Cases!B76=1,Cases!D76="AV",Cases!C76="E"),Accounts!G$3,""),IF(AND(Cases!B76=1,Cases!D76="AV",Cases!C76="Z"),Accounts!G$2,""),IF(AND(Cases!B76=1,Cases!D76="AV",Cases!C76="B"),Accounts!G$4,""))</f>
        <v>HU71117490082015982100000000</v>
      </c>
      <c r="S76" t="str">
        <f>Cases!I76</f>
        <v>Közlemény-Elektra/EbankKKV-BKívül-ViberÁt.-Értéknapos-COT után-454</v>
      </c>
    </row>
    <row r="77" spans="1:19" x14ac:dyDescent="0.3">
      <c r="A77" t="str">
        <f>CONCATENATE(IF(B77="EB",CONCATENATE("EBNG",TEXT(Refszámok!$B$1+ROW()-2,"000000000000")),""),IF(B77="EL",CONCATENATE("E",TEXT(Refszámok!$B$2+ROW()-2,"0000000000"),"00001"),""),IF(B77="OA",CONCATENATE("OA",TEXT(Refszámok!$B$3+ROW()-2,"00000000000000")),""))</f>
        <v>E000000137500001</v>
      </c>
      <c r="B77" t="str">
        <f>IF(Cases!B77=1,"EL","EB")</f>
        <v>EL</v>
      </c>
      <c r="C77" t="str">
        <f t="shared" si="4"/>
        <v>E000000137500001</v>
      </c>
      <c r="D77" t="str">
        <f>IF(Cases!G77="Y","2018-11-10","")</f>
        <v>2018-11-10</v>
      </c>
      <c r="E77" s="6" t="str">
        <f>CONCATENATE(IF(Cases!B77="E",Accounts!B$7,""),IF(Cases!B77=1,Accounts!B$8,""))</f>
        <v>Electra számlatípus-művelettípus ts</v>
      </c>
      <c r="F77" s="6" t="str">
        <f>CONCATENATE(IF(Cases!B77="E",Accounts!C$7,""),IF(Cases!B77=1,Accounts!C$8,""))</f>
        <v>00021018F0100</v>
      </c>
      <c r="G77" t="s">
        <v>17</v>
      </c>
      <c r="H77" s="6" t="str">
        <f t="shared" si="5"/>
        <v>Electra számlatípus-művelettípus ts</v>
      </c>
      <c r="I77" t="s">
        <v>18</v>
      </c>
      <c r="J77" t="str">
        <f t="shared" si="6"/>
        <v>E000000137500001</v>
      </c>
      <c r="K77" t="str">
        <f t="shared" si="7"/>
        <v>E000000137500001</v>
      </c>
      <c r="L77" s="2" t="s">
        <v>22</v>
      </c>
      <c r="M77" t="str">
        <f>CONCATENATE(IF(Cases!A77="V","VI",""),IF(AND(Cases!D77="EA",Cases!A77&lt;&gt;"V"),"HA",""),IF(AND(Cases!D77="AV",Cases!A77&lt;&gt;"V"),"HV",""))</f>
        <v>VI</v>
      </c>
      <c r="N77" t="s">
        <v>23</v>
      </c>
      <c r="O77" t="s">
        <v>24</v>
      </c>
      <c r="P77" t="str">
        <f>IF(Cases!E77="Y","INTC","")</f>
        <v>INTC</v>
      </c>
      <c r="Q77" t="str">
        <f>CONCATENATE(IF(AND(Cases!D77&lt;&gt;"AV",Cases!C77="K"),Accounts!B$1,""),IF(AND(Cases!D77&lt;&gt;"AV",Cases!C77="E"),Accounts!B$3,""),IF(AND(Cases!D77&lt;&gt;"AV",Cases!C77="Z"),Accounts!B$2,""),IF(AND(Cases!D77&lt;&gt;"AV",Cases!C77="B"),Accounts!B$4,""),IF(AND(Cases!B77="E",Cases!D77="AV",Cases!C77="K"),Accounts!D$1,""),IF(AND(Cases!B77="E",Cases!D77="AV",Cases!C77="E"),Accounts!D$3,""),IF(AND(Cases!B77="E",Cases!D77="AV",Cases!C77="Z"),Accounts!D$2,""),IF(AND(Cases!B77="E",Cases!D77="AV",Cases!C77="B"),Accounts!D$4,""),IF(AND(Cases!B77=1,Cases!D77="AV",Cases!C77="K"),Accounts!F$1,""),IF(AND(Cases!B77=1,Cases!D77="AV",Cases!C77="E"),Accounts!F$3,""),IF(AND(Cases!B77=1,Cases!D77="AV",Cases!C77="Z"),Accounts!F$2,""),IF(AND(Cases!B77=1,Cases!D77="AV",Cases!C77="B"),Accounts!F$4,""))</f>
        <v>Bank kívüli Kedvezm.</v>
      </c>
      <c r="R77" t="str">
        <f>CONCATENATE(IF(AND(Cases!D77&lt;&gt;"AV",Cases!C77="K"),Accounts!C$1,""),IF(AND(Cases!D77&lt;&gt;"AV",Cases!C77="E"),Accounts!C$3,""),IF(AND(Cases!D77&lt;&gt;"AV",Cases!C77="Z"),Accounts!C$2,""),IF(AND(Cases!D77&lt;&gt;"AV",Cases!C77="B"),Accounts!C$4,""),IF(AND(Cases!B77="E",Cases!D77="AV",Cases!C77="K"),Accounts!E$1,""),IF(AND(Cases!B77="E",Cases!D77="AV",Cases!C77="E"),Accounts!E$3,""),IF(AND(Cases!B77="E",Cases!D77="AV",Cases!C77="Z"),Accounts!E$2,""),IF(AND(Cases!B77="E",Cases!D77="AV",Cases!C77="B"),Accounts!E$4,""),IF(AND(Cases!B77=1,Cases!D77="AV",Cases!C77="K"),Accounts!G$1,""),IF(AND(Cases!B77=1,Cases!D77="AV",Cases!C77="E"),Accounts!G$3,""),IF(AND(Cases!B77=1,Cases!D77="AV",Cases!C77="Z"),Accounts!G$2,""),IF(AND(Cases!B77=1,Cases!D77="AV",Cases!C77="B"),Accounts!G$4,""))</f>
        <v>HU71117490082015982100000000</v>
      </c>
      <c r="S77" t="str">
        <f>Cases!I77</f>
        <v>Közlemény-Elektra/EbankKKV-BKívül-ViberÁt.-InterComp.-Értéknapos-COT után-433</v>
      </c>
    </row>
    <row r="78" spans="1:19" x14ac:dyDescent="0.3">
      <c r="A78" t="str">
        <f>CONCATENATE(IF(B78="EB",CONCATENATE("EBNG",TEXT(Refszámok!$B$1+ROW()-2,"000000000000")),""),IF(B78="EL",CONCATENATE("E",TEXT(Refszámok!$B$2+ROW()-2,"0000000000"),"00001"),""),IF(B78="OA",CONCATENATE("OA",TEXT(Refszámok!$B$3+ROW()-2,"00000000000000")),""))</f>
        <v>EBNG000000800476</v>
      </c>
      <c r="B78" t="str">
        <f>IF(Cases!B78=1,"EL","EB")</f>
        <v>EB</v>
      </c>
      <c r="C78" t="str">
        <f t="shared" si="4"/>
        <v>EBNG000000800476</v>
      </c>
      <c r="D78" t="str">
        <f>IF(Cases!G78="Y","2018-11-10","")</f>
        <v>2018-11-10</v>
      </c>
      <c r="E78" s="6" t="str">
        <f>CONCATENATE(IF(Cases!B78="E",Accounts!B$7,""),IF(Cases!B78=1,Accounts!B$8,""))</f>
        <v>KALOCZKAY JNÉ</v>
      </c>
      <c r="F78" s="6" t="str">
        <f>CONCATENATE(IF(Cases!B78="E",Accounts!C$7,""),IF(Cases!B78=1,Accounts!C$8,""))</f>
        <v>0002G94287100</v>
      </c>
      <c r="G78" t="s">
        <v>17</v>
      </c>
      <c r="H78" s="6" t="str">
        <f t="shared" si="5"/>
        <v>KALOCZKAY JNÉ</v>
      </c>
      <c r="I78" t="s">
        <v>18</v>
      </c>
      <c r="J78" t="str">
        <f t="shared" si="6"/>
        <v>EBNG000000800476</v>
      </c>
      <c r="K78" t="str">
        <f t="shared" si="7"/>
        <v>EBNG000000800476</v>
      </c>
      <c r="L78" s="2" t="s">
        <v>22</v>
      </c>
      <c r="M78" t="str">
        <f>CONCATENATE(IF(Cases!A78="V","VI",""),IF(AND(Cases!D78="EA",Cases!A78&lt;&gt;"V"),"HA",""),IF(AND(Cases!D78="AV",Cases!A78&lt;&gt;"V"),"HV",""))</f>
        <v>HV</v>
      </c>
      <c r="N78" t="s">
        <v>23</v>
      </c>
      <c r="O78" t="s">
        <v>24</v>
      </c>
      <c r="P78" t="str">
        <f>IF(Cases!E78="Y","INTC","")</f>
        <v/>
      </c>
      <c r="Q78" t="str">
        <f>CONCATENATE(IF(AND(Cases!D78&lt;&gt;"AV",Cases!C78="K"),Accounts!B$1,""),IF(AND(Cases!D78&lt;&gt;"AV",Cases!C78="E"),Accounts!B$3,""),IF(AND(Cases!D78&lt;&gt;"AV",Cases!C78="Z"),Accounts!B$2,""),IF(AND(Cases!D78&lt;&gt;"AV",Cases!C78="B"),Accounts!B$4,""),IF(AND(Cases!B78="E",Cases!D78="AV",Cases!C78="K"),Accounts!D$1,""),IF(AND(Cases!B78="E",Cases!D78="AV",Cases!C78="E"),Accounts!D$3,""),IF(AND(Cases!B78="E",Cases!D78="AV",Cases!C78="Z"),Accounts!D$2,""),IF(AND(Cases!B78="E",Cases!D78="AV",Cases!C78="B"),Accounts!D$4,""),IF(AND(Cases!B78=1,Cases!D78="AV",Cases!C78="K"),Accounts!F$1,""),IF(AND(Cases!B78=1,Cases!D78="AV",Cases!C78="E"),Accounts!F$3,""),IF(AND(Cases!B78=1,Cases!D78="AV",Cases!C78="Z"),Accounts!F$2,""),IF(AND(Cases!B78=1,Cases!D78="AV",Cases!C78="B"),Accounts!F$4,""))</f>
        <v>KALOCZKAY JNÉ</v>
      </c>
      <c r="R78" t="str">
        <f>CONCATENATE(IF(AND(Cases!D78&lt;&gt;"AV",Cases!C78="K"),Accounts!C$1,""),IF(AND(Cases!D78&lt;&gt;"AV",Cases!C78="E"),Accounts!C$3,""),IF(AND(Cases!D78&lt;&gt;"AV",Cases!C78="Z"),Accounts!C$2,""),IF(AND(Cases!D78&lt;&gt;"AV",Cases!C78="B"),Accounts!C$4,""),IF(AND(Cases!B78="E",Cases!D78="AV",Cases!C78="K"),Accounts!E$1,""),IF(AND(Cases!B78="E",Cases!D78="AV",Cases!C78="E"),Accounts!E$3,""),IF(AND(Cases!B78="E",Cases!D78="AV",Cases!C78="Z"),Accounts!E$2,""),IF(AND(Cases!B78="E",Cases!D78="AV",Cases!C78="B"),Accounts!E$4,""),IF(AND(Cases!B78=1,Cases!D78="AV",Cases!C78="K"),Accounts!G$1,""),IF(AND(Cases!B78=1,Cases!D78="AV",Cases!C78="E"),Accounts!G$3,""),IF(AND(Cases!B78=1,Cases!D78="AV",Cases!C78="Z"),Accounts!G$2,""),IF(AND(Cases!B78=1,Cases!D78="AV",Cases!C78="B"),Accounts!G$4,""))</f>
        <v>HU72104000237157525056551015</v>
      </c>
      <c r="S78" t="str">
        <f>Cases!I78</f>
        <v>Közlemény-EbankLak-BBEq-Átvezetés-Értéknapos-COT után-082</v>
      </c>
    </row>
    <row r="79" spans="1:19" x14ac:dyDescent="0.3">
      <c r="A79" t="str">
        <f>CONCATENATE(IF(B79="EB",CONCATENATE("EBNG",TEXT(Refszámok!$B$1+ROW()-2,"000000000000")),""),IF(B79="EL",CONCATENATE("E",TEXT(Refszámok!$B$2+ROW()-2,"0000000000"),"00001"),""),IF(B79="OA",CONCATENATE("OA",TEXT(Refszámok!$B$3+ROW()-2,"00000000000000")),""))</f>
        <v>EBNG000000800477</v>
      </c>
      <c r="B79" t="str">
        <f>IF(Cases!B79=1,"EL","EB")</f>
        <v>EB</v>
      </c>
      <c r="C79" t="str">
        <f t="shared" si="4"/>
        <v>EBNG000000800477</v>
      </c>
      <c r="D79" t="str">
        <f>IF(Cases!G79="Y","2018-11-10","")</f>
        <v>2018-11-10</v>
      </c>
      <c r="E79" s="6" t="str">
        <f>CONCATENATE(IF(Cases!B79="E",Accounts!B$7,""),IF(Cases!B79=1,Accounts!B$8,""))</f>
        <v>KALOCZKAY JNÉ</v>
      </c>
      <c r="F79" s="6" t="str">
        <f>CONCATENATE(IF(Cases!B79="E",Accounts!C$7,""),IF(Cases!B79=1,Accounts!C$8,""))</f>
        <v>0002G94287100</v>
      </c>
      <c r="G79" t="s">
        <v>17</v>
      </c>
      <c r="H79" s="6" t="str">
        <f t="shared" si="5"/>
        <v>KALOCZKAY JNÉ</v>
      </c>
      <c r="I79" t="s">
        <v>18</v>
      </c>
      <c r="J79" t="str">
        <f t="shared" si="6"/>
        <v>EBNG000000800477</v>
      </c>
      <c r="K79" t="str">
        <f t="shared" si="7"/>
        <v>EBNG000000800477</v>
      </c>
      <c r="L79" s="2" t="s">
        <v>22</v>
      </c>
      <c r="M79" t="str">
        <f>CONCATENATE(IF(Cases!A79="V","VI",""),IF(AND(Cases!D79="EA",Cases!A79&lt;&gt;"V"),"HA",""),IF(AND(Cases!D79="AV",Cases!A79&lt;&gt;"V"),"HV",""))</f>
        <v>HA</v>
      </c>
      <c r="N79" t="s">
        <v>23</v>
      </c>
      <c r="O79" t="s">
        <v>24</v>
      </c>
      <c r="P79" t="str">
        <f>IF(Cases!E79="Y","INTC","")</f>
        <v/>
      </c>
      <c r="Q79" t="str">
        <f>CONCATENATE(IF(AND(Cases!D79&lt;&gt;"AV",Cases!C79="K"),Accounts!B$1,""),IF(AND(Cases!D79&lt;&gt;"AV",Cases!C79="E"),Accounts!B$3,""),IF(AND(Cases!D79&lt;&gt;"AV",Cases!C79="Z"),Accounts!B$2,""),IF(AND(Cases!D79&lt;&gt;"AV",Cases!C79="B"),Accounts!B$4,""),IF(AND(Cases!B79="E",Cases!D79="AV",Cases!C79="K"),Accounts!D$1,""),IF(AND(Cases!B79="E",Cases!D79="AV",Cases!C79="E"),Accounts!D$3,""),IF(AND(Cases!B79="E",Cases!D79="AV",Cases!C79="Z"),Accounts!D$2,""),IF(AND(Cases!B79="E",Cases!D79="AV",Cases!C79="B"),Accounts!D$4,""),IF(AND(Cases!B79=1,Cases!D79="AV",Cases!C79="K"),Accounts!F$1,""),IF(AND(Cases!B79=1,Cases!D79="AV",Cases!C79="E"),Accounts!F$3,""),IF(AND(Cases!B79=1,Cases!D79="AV",Cases!C79="Z"),Accounts!F$2,""),IF(AND(Cases!B79=1,Cases!D79="AV",Cases!C79="B"),Accounts!F$4,""))</f>
        <v>SZIKSZAI TAMARA</v>
      </c>
      <c r="R79" t="str">
        <f>CONCATENATE(IF(AND(Cases!D79&lt;&gt;"AV",Cases!C79="K"),Accounts!C$1,""),IF(AND(Cases!D79&lt;&gt;"AV",Cases!C79="E"),Accounts!C$3,""),IF(AND(Cases!D79&lt;&gt;"AV",Cases!C79="Z"),Accounts!C$2,""),IF(AND(Cases!D79&lt;&gt;"AV",Cases!C79="B"),Accounts!C$4,""),IF(AND(Cases!B79="E",Cases!D79="AV",Cases!C79="K"),Accounts!E$1,""),IF(AND(Cases!B79="E",Cases!D79="AV",Cases!C79="E"),Accounts!E$3,""),IF(AND(Cases!B79="E",Cases!D79="AV",Cases!C79="Z"),Accounts!E$2,""),IF(AND(Cases!B79="E",Cases!D79="AV",Cases!C79="B"),Accounts!E$4,""),IF(AND(Cases!B79=1,Cases!D79="AV",Cases!C79="K"),Accounts!G$1,""),IF(AND(Cases!B79=1,Cases!D79="AV",Cases!C79="E"),Accounts!G$3,""),IF(AND(Cases!B79=1,Cases!D79="AV",Cases!C79="Z"),Accounts!G$2,""),IF(AND(Cases!B79=1,Cases!D79="AV",Cases!C79="B"),Accounts!G$4,""))</f>
        <v>HU20104000237157565454551000</v>
      </c>
      <c r="S79" t="str">
        <f>Cases!I79</f>
        <v>Közlemény-EbankLak-BBEq-EsetiÁt.-Értéknapos-COT után-088</v>
      </c>
    </row>
    <row r="80" spans="1:19" x14ac:dyDescent="0.3">
      <c r="A80" t="str">
        <f>CONCATENATE(IF(B80="EB",CONCATENATE("EBNG",TEXT(Refszámok!$B$1+ROW()-2,"000000000000")),""),IF(B80="EL",CONCATENATE("E",TEXT(Refszámok!$B$2+ROW()-2,"0000000000"),"00001"),""),IF(B80="OA",CONCATENATE("OA",TEXT(Refszámok!$B$3+ROW()-2,"00000000000000")),""))</f>
        <v>EBNG000000800478</v>
      </c>
      <c r="B80" t="str">
        <f>IF(Cases!B80=1,"EL","EB")</f>
        <v>EB</v>
      </c>
      <c r="C80" t="str">
        <f t="shared" si="4"/>
        <v>EBNG000000800478</v>
      </c>
      <c r="D80" t="str">
        <f>IF(Cases!G80="Y","2018-11-10","")</f>
        <v>2018-11-10</v>
      </c>
      <c r="E80" s="6" t="str">
        <f>CONCATENATE(IF(Cases!B80="E",Accounts!B$7,""),IF(Cases!B80=1,Accounts!B$8,""))</f>
        <v>KALOCZKAY JNÉ</v>
      </c>
      <c r="F80" s="6" t="str">
        <f>CONCATENATE(IF(Cases!B80="E",Accounts!C$7,""),IF(Cases!B80=1,Accounts!C$8,""))</f>
        <v>0002G94287100</v>
      </c>
      <c r="G80" t="s">
        <v>17</v>
      </c>
      <c r="H80" s="6" t="str">
        <f t="shared" si="5"/>
        <v>KALOCZKAY JNÉ</v>
      </c>
      <c r="I80" t="s">
        <v>18</v>
      </c>
      <c r="J80" t="str">
        <f t="shared" si="6"/>
        <v>EBNG000000800478</v>
      </c>
      <c r="K80" t="str">
        <f t="shared" si="7"/>
        <v>EBNG000000800478</v>
      </c>
      <c r="L80" s="2" t="s">
        <v>22</v>
      </c>
      <c r="M80" t="str">
        <f>CONCATENATE(IF(Cases!A80="V","VI",""),IF(AND(Cases!D80="EA",Cases!A80&lt;&gt;"V"),"HA",""),IF(AND(Cases!D80="AV",Cases!A80&lt;&gt;"V"),"HV",""))</f>
        <v>HV</v>
      </c>
      <c r="N80" t="s">
        <v>23</v>
      </c>
      <c r="O80" t="s">
        <v>24</v>
      </c>
      <c r="P80" t="str">
        <f>IF(Cases!E80="Y","INTC","")</f>
        <v/>
      </c>
      <c r="Q80" t="str">
        <f>CONCATENATE(IF(AND(Cases!D80&lt;&gt;"AV",Cases!C80="K"),Accounts!B$1,""),IF(AND(Cases!D80&lt;&gt;"AV",Cases!C80="E"),Accounts!B$3,""),IF(AND(Cases!D80&lt;&gt;"AV",Cases!C80="Z"),Accounts!B$2,""),IF(AND(Cases!D80&lt;&gt;"AV",Cases!C80="B"),Accounts!B$4,""),IF(AND(Cases!B80="E",Cases!D80="AV",Cases!C80="K"),Accounts!D$1,""),IF(AND(Cases!B80="E",Cases!D80="AV",Cases!C80="E"),Accounts!D$3,""),IF(AND(Cases!B80="E",Cases!D80="AV",Cases!C80="Z"),Accounts!D$2,""),IF(AND(Cases!B80="E",Cases!D80="AV",Cases!C80="B"),Accounts!D$4,""),IF(AND(Cases!B80=1,Cases!D80="AV",Cases!C80="K"),Accounts!F$1,""),IF(AND(Cases!B80=1,Cases!D80="AV",Cases!C80="E"),Accounts!F$3,""),IF(AND(Cases!B80=1,Cases!D80="AV",Cases!C80="Z"),Accounts!F$2,""),IF(AND(Cases!B80=1,Cases!D80="AV",Cases!C80="B"),Accounts!F$4,""))</f>
        <v>Haidai Viachesl</v>
      </c>
      <c r="R80" t="str">
        <f>CONCATENATE(IF(AND(Cases!D80&lt;&gt;"AV",Cases!C80="K"),Accounts!C$1,""),IF(AND(Cases!D80&lt;&gt;"AV",Cases!C80="E"),Accounts!C$3,""),IF(AND(Cases!D80&lt;&gt;"AV",Cases!C80="Z"),Accounts!C$2,""),IF(AND(Cases!D80&lt;&gt;"AV",Cases!C80="B"),Accounts!C$4,""),IF(AND(Cases!B80="E",Cases!D80="AV",Cases!C80="K"),Accounts!E$1,""),IF(AND(Cases!B80="E",Cases!D80="AV",Cases!C80="E"),Accounts!E$3,""),IF(AND(Cases!B80="E",Cases!D80="AV",Cases!C80="Z"),Accounts!E$2,""),IF(AND(Cases!B80="E",Cases!D80="AV",Cases!C80="B"),Accounts!E$4,""),IF(AND(Cases!B80=1,Cases!D80="AV",Cases!C80="K"),Accounts!G$1,""),IF(AND(Cases!B80=1,Cases!D80="AV",Cases!C80="E"),Accounts!G$3,""),IF(AND(Cases!B80=1,Cases!D80="AV",Cases!C80="Z"),Accounts!G$2,""),IF(AND(Cases!B80=1,Cases!D80="AV",Cases!C80="B"),Accounts!G$4,""))</f>
        <v>HU24104075017811111100480681</v>
      </c>
      <c r="S80" t="str">
        <f>Cases!I80</f>
        <v>Közlemény-EbankLak-BBelül-Átvezetés-Értéknapos-COT után-25E</v>
      </c>
    </row>
    <row r="81" spans="1:19" x14ac:dyDescent="0.3">
      <c r="A81" t="str">
        <f>CONCATENATE(IF(B81="EB",CONCATENATE("EBNG",TEXT(Refszámok!$B$1+ROW()-2,"000000000000")),""),IF(B81="EL",CONCATENATE("E",TEXT(Refszámok!$B$2+ROW()-2,"0000000000"),"00001"),""),IF(B81="OA",CONCATENATE("OA",TEXT(Refszámok!$B$3+ROW()-2,"00000000000000")),""))</f>
        <v>EBNG000000800479</v>
      </c>
      <c r="B81" t="str">
        <f>IF(Cases!B81=1,"EL","EB")</f>
        <v>EB</v>
      </c>
      <c r="C81" t="str">
        <f t="shared" si="4"/>
        <v>EBNG000000800479</v>
      </c>
      <c r="D81" t="str">
        <f>IF(Cases!G81="Y","2018-11-10","")</f>
        <v>2018-11-10</v>
      </c>
      <c r="E81" s="6" t="str">
        <f>CONCATENATE(IF(Cases!B81="E",Accounts!B$7,""),IF(Cases!B81=1,Accounts!B$8,""))</f>
        <v>KALOCZKAY JNÉ</v>
      </c>
      <c r="F81" s="6" t="str">
        <f>CONCATENATE(IF(Cases!B81="E",Accounts!C$7,""),IF(Cases!B81=1,Accounts!C$8,""))</f>
        <v>0002G94287100</v>
      </c>
      <c r="G81" t="s">
        <v>17</v>
      </c>
      <c r="H81" s="6" t="str">
        <f t="shared" si="5"/>
        <v>KALOCZKAY JNÉ</v>
      </c>
      <c r="I81" t="s">
        <v>18</v>
      </c>
      <c r="J81" t="str">
        <f t="shared" si="6"/>
        <v>EBNG000000800479</v>
      </c>
      <c r="K81" t="str">
        <f t="shared" si="7"/>
        <v>EBNG000000800479</v>
      </c>
      <c r="L81" s="2" t="s">
        <v>22</v>
      </c>
      <c r="M81" t="str">
        <f>CONCATENATE(IF(Cases!A81="V","VI",""),IF(AND(Cases!D81="EA",Cases!A81&lt;&gt;"V"),"HA",""),IF(AND(Cases!D81="AV",Cases!A81&lt;&gt;"V"),"HV",""))</f>
        <v>HA</v>
      </c>
      <c r="N81" t="s">
        <v>23</v>
      </c>
      <c r="O81" t="s">
        <v>24</v>
      </c>
      <c r="P81" t="str">
        <f>IF(Cases!E81="Y","INTC","")</f>
        <v/>
      </c>
      <c r="Q81" t="str">
        <f>CONCATENATE(IF(AND(Cases!D81&lt;&gt;"AV",Cases!C81="K"),Accounts!B$1,""),IF(AND(Cases!D81&lt;&gt;"AV",Cases!C81="E"),Accounts!B$3,""),IF(AND(Cases!D81&lt;&gt;"AV",Cases!C81="Z"),Accounts!B$2,""),IF(AND(Cases!D81&lt;&gt;"AV",Cases!C81="B"),Accounts!B$4,""),IF(AND(Cases!B81="E",Cases!D81="AV",Cases!C81="K"),Accounts!D$1,""),IF(AND(Cases!B81="E",Cases!D81="AV",Cases!C81="E"),Accounts!D$3,""),IF(AND(Cases!B81="E",Cases!D81="AV",Cases!C81="Z"),Accounts!D$2,""),IF(AND(Cases!B81="E",Cases!D81="AV",Cases!C81="B"),Accounts!D$4,""),IF(AND(Cases!B81=1,Cases!D81="AV",Cases!C81="K"),Accounts!F$1,""),IF(AND(Cases!B81=1,Cases!D81="AV",Cases!C81="E"),Accounts!F$3,""),IF(AND(Cases!B81=1,Cases!D81="AV",Cases!C81="Z"),Accounts!F$2,""),IF(AND(Cases!B81=1,Cases!D81="AV",Cases!C81="B"),Accounts!F$4,""))</f>
        <v>UPC Magyarország</v>
      </c>
      <c r="R81" t="str">
        <f>CONCATENATE(IF(AND(Cases!D81&lt;&gt;"AV",Cases!C81="K"),Accounts!C$1,""),IF(AND(Cases!D81&lt;&gt;"AV",Cases!C81="E"),Accounts!C$3,""),IF(AND(Cases!D81&lt;&gt;"AV",Cases!C81="Z"),Accounts!C$2,""),IF(AND(Cases!D81&lt;&gt;"AV",Cases!C81="B"),Accounts!C$4,""),IF(AND(Cases!B81="E",Cases!D81="AV",Cases!C81="K"),Accounts!E$1,""),IF(AND(Cases!B81="E",Cases!D81="AV",Cases!C81="E"),Accounts!E$3,""),IF(AND(Cases!B81="E",Cases!D81="AV",Cases!C81="Z"),Accounts!E$2,""),IF(AND(Cases!B81="E",Cases!D81="AV",Cases!C81="B"),Accounts!E$4,""),IF(AND(Cases!B81=1,Cases!D81="AV",Cases!C81="K"),Accounts!G$1,""),IF(AND(Cases!B81=1,Cases!D81="AV",Cases!C81="E"),Accounts!G$3,""),IF(AND(Cases!B81=1,Cases!D81="AV",Cases!C81="Z"),Accounts!G$2,""),IF(AND(Cases!B81=1,Cases!D81="AV",Cases!C81="B"),Accounts!G$4,""))</f>
        <v>HU78104100220021994330000100</v>
      </c>
      <c r="S81" t="str">
        <f>Cases!I81</f>
        <v>Közlemény-EbankLak-BBelül-EsetiÁt.-Értéknapos-COT után-255</v>
      </c>
    </row>
    <row r="82" spans="1:19" x14ac:dyDescent="0.3">
      <c r="A82" t="str">
        <f>CONCATENATE(IF(B82="EB",CONCATENATE("EBNG",TEXT(Refszámok!$B$1+ROW()-2,"000000000000")),""),IF(B82="EL",CONCATENATE("E",TEXT(Refszámok!$B$2+ROW()-2,"0000000000"),"00001"),""),IF(B82="OA",CONCATENATE("OA",TEXT(Refszámok!$B$3+ROW()-2,"00000000000000")),""))</f>
        <v>EBNG000000800480</v>
      </c>
      <c r="B82" t="str">
        <f>IF(Cases!B82=1,"EL","EB")</f>
        <v>EB</v>
      </c>
      <c r="C82" t="str">
        <f t="shared" si="4"/>
        <v>EBNG000000800480</v>
      </c>
      <c r="D82" t="str">
        <f>IF(Cases!G82="Y","2018-11-10","")</f>
        <v>2018-11-10</v>
      </c>
      <c r="E82" s="6" t="str">
        <f>CONCATENATE(IF(Cases!B82="E",Accounts!B$7,""),IF(Cases!B82=1,Accounts!B$8,""))</f>
        <v>KALOCZKAY JNÉ</v>
      </c>
      <c r="F82" s="6" t="str">
        <f>CONCATENATE(IF(Cases!B82="E",Accounts!C$7,""),IF(Cases!B82=1,Accounts!C$8,""))</f>
        <v>0002G94287100</v>
      </c>
      <c r="G82" t="s">
        <v>17</v>
      </c>
      <c r="H82" s="6" t="str">
        <f t="shared" si="5"/>
        <v>KALOCZKAY JNÉ</v>
      </c>
      <c r="I82" t="s">
        <v>18</v>
      </c>
      <c r="J82" t="str">
        <f t="shared" si="6"/>
        <v>EBNG000000800480</v>
      </c>
      <c r="K82" t="str">
        <f t="shared" si="7"/>
        <v>EBNG000000800480</v>
      </c>
      <c r="L82" s="2" t="s">
        <v>22</v>
      </c>
      <c r="M82" t="str">
        <f>CONCATENATE(IF(Cases!A82="V","VI",""),IF(AND(Cases!D82="EA",Cases!A82&lt;&gt;"V"),"HA",""),IF(AND(Cases!D82="AV",Cases!A82&lt;&gt;"V"),"HV",""))</f>
        <v>HV</v>
      </c>
      <c r="N82" t="s">
        <v>23</v>
      </c>
      <c r="O82" t="s">
        <v>24</v>
      </c>
      <c r="P82" t="str">
        <f>IF(Cases!E82="Y","INTC","")</f>
        <v/>
      </c>
      <c r="Q82" t="str">
        <f>CONCATENATE(IF(AND(Cases!D82&lt;&gt;"AV",Cases!C82="K"),Accounts!B$1,""),IF(AND(Cases!D82&lt;&gt;"AV",Cases!C82="E"),Accounts!B$3,""),IF(AND(Cases!D82&lt;&gt;"AV",Cases!C82="Z"),Accounts!B$2,""),IF(AND(Cases!D82&lt;&gt;"AV",Cases!C82="B"),Accounts!B$4,""),IF(AND(Cases!B82="E",Cases!D82="AV",Cases!C82="K"),Accounts!D$1,""),IF(AND(Cases!B82="E",Cases!D82="AV",Cases!C82="E"),Accounts!D$3,""),IF(AND(Cases!B82="E",Cases!D82="AV",Cases!C82="Z"),Accounts!D$2,""),IF(AND(Cases!B82="E",Cases!D82="AV",Cases!C82="B"),Accounts!D$4,""),IF(AND(Cases!B82=1,Cases!D82="AV",Cases!C82="K"),Accounts!F$1,""),IF(AND(Cases!B82=1,Cases!D82="AV",Cases!C82="E"),Accounts!F$3,""),IF(AND(Cases!B82=1,Cases!D82="AV",Cases!C82="Z"),Accounts!F$2,""),IF(AND(Cases!B82=1,Cases!D82="AV",Cases!C82="B"),Accounts!F$4,""))</f>
        <v>Zeusz kedvezm.</v>
      </c>
      <c r="R82" t="str">
        <f>CONCATENATE(IF(AND(Cases!D82&lt;&gt;"AV",Cases!C82="K"),Accounts!C$1,""),IF(AND(Cases!D82&lt;&gt;"AV",Cases!C82="E"),Accounts!C$3,""),IF(AND(Cases!D82&lt;&gt;"AV",Cases!C82="Z"),Accounts!C$2,""),IF(AND(Cases!D82&lt;&gt;"AV",Cases!C82="B"),Accounts!C$4,""),IF(AND(Cases!B82="E",Cases!D82="AV",Cases!C82="K"),Accounts!E$1,""),IF(AND(Cases!B82="E",Cases!D82="AV",Cases!C82="E"),Accounts!E$3,""),IF(AND(Cases!B82="E",Cases!D82="AV",Cases!C82="Z"),Accounts!E$2,""),IF(AND(Cases!B82="E",Cases!D82="AV",Cases!C82="B"),Accounts!E$4,""),IF(AND(Cases!B82=1,Cases!D82="AV",Cases!C82="K"),Accounts!G$1,""),IF(AND(Cases!B82=1,Cases!D82="AV",Cases!C82="E"),Accounts!G$3,""),IF(AND(Cases!B82=1,Cases!D82="AV",Cases!C82="Z"),Accounts!G$2,""),IF(AND(Cases!B82=1,Cases!D82="AV",Cases!C82="B"),Accounts!G$4,""))</f>
        <v>HU49104065000051158700000016</v>
      </c>
      <c r="S82" t="str">
        <f>Cases!I82</f>
        <v>Közlemény-EbankLak-BBZeus-Átvezetés-Értéknapos-COT után-275</v>
      </c>
    </row>
    <row r="83" spans="1:19" x14ac:dyDescent="0.3">
      <c r="A83" t="str">
        <f>CONCATENATE(IF(B83="EB",CONCATENATE("EBNG",TEXT(Refszámok!$B$1+ROW()-2,"000000000000")),""),IF(B83="EL",CONCATENATE("E",TEXT(Refszámok!$B$2+ROW()-2,"0000000000"),"00001"),""),IF(B83="OA",CONCATENATE("OA",TEXT(Refszámok!$B$3+ROW()-2,"00000000000000")),""))</f>
        <v>EBNG000000800481</v>
      </c>
      <c r="B83" t="str">
        <f>IF(Cases!B83=1,"EL","EB")</f>
        <v>EB</v>
      </c>
      <c r="C83" t="str">
        <f t="shared" si="4"/>
        <v>EBNG000000800481</v>
      </c>
      <c r="D83" t="str">
        <f>IF(Cases!G83="Y","2018-11-10","")</f>
        <v>2018-11-10</v>
      </c>
      <c r="E83" s="6" t="str">
        <f>CONCATENATE(IF(Cases!B83="E",Accounts!B$7,""),IF(Cases!B83=1,Accounts!B$8,""))</f>
        <v>KALOCZKAY JNÉ</v>
      </c>
      <c r="F83" s="6" t="str">
        <f>CONCATENATE(IF(Cases!B83="E",Accounts!C$7,""),IF(Cases!B83=1,Accounts!C$8,""))</f>
        <v>0002G94287100</v>
      </c>
      <c r="G83" t="s">
        <v>17</v>
      </c>
      <c r="H83" s="6" t="str">
        <f t="shared" si="5"/>
        <v>KALOCZKAY JNÉ</v>
      </c>
      <c r="I83" t="s">
        <v>18</v>
      </c>
      <c r="J83" t="str">
        <f t="shared" si="6"/>
        <v>EBNG000000800481</v>
      </c>
      <c r="K83" t="str">
        <f t="shared" si="7"/>
        <v>EBNG000000800481</v>
      </c>
      <c r="L83" s="2" t="s">
        <v>22</v>
      </c>
      <c r="M83" t="str">
        <f>CONCATENATE(IF(Cases!A83="V","VI",""),IF(AND(Cases!D83="EA",Cases!A83&lt;&gt;"V"),"HA",""),IF(AND(Cases!D83="AV",Cases!A83&lt;&gt;"V"),"HV",""))</f>
        <v>HA</v>
      </c>
      <c r="N83" t="s">
        <v>23</v>
      </c>
      <c r="O83" t="s">
        <v>24</v>
      </c>
      <c r="P83" t="str">
        <f>IF(Cases!E83="Y","INTC","")</f>
        <v/>
      </c>
      <c r="Q83" t="str">
        <f>CONCATENATE(IF(AND(Cases!D83&lt;&gt;"AV",Cases!C83="K"),Accounts!B$1,""),IF(AND(Cases!D83&lt;&gt;"AV",Cases!C83="E"),Accounts!B$3,""),IF(AND(Cases!D83&lt;&gt;"AV",Cases!C83="Z"),Accounts!B$2,""),IF(AND(Cases!D83&lt;&gt;"AV",Cases!C83="B"),Accounts!B$4,""),IF(AND(Cases!B83="E",Cases!D83="AV",Cases!C83="K"),Accounts!D$1,""),IF(AND(Cases!B83="E",Cases!D83="AV",Cases!C83="E"),Accounts!D$3,""),IF(AND(Cases!B83="E",Cases!D83="AV",Cases!C83="Z"),Accounts!D$2,""),IF(AND(Cases!B83="E",Cases!D83="AV",Cases!C83="B"),Accounts!D$4,""),IF(AND(Cases!B83=1,Cases!D83="AV",Cases!C83="K"),Accounts!F$1,""),IF(AND(Cases!B83=1,Cases!D83="AV",Cases!C83="E"),Accounts!F$3,""),IF(AND(Cases!B83=1,Cases!D83="AV",Cases!C83="Z"),Accounts!F$2,""),IF(AND(Cases!B83=1,Cases!D83="AV",Cases!C83="B"),Accounts!F$4,""))</f>
        <v>Zeusz kedvezm.</v>
      </c>
      <c r="R83" t="str">
        <f>CONCATENATE(IF(AND(Cases!D83&lt;&gt;"AV",Cases!C83="K"),Accounts!C$1,""),IF(AND(Cases!D83&lt;&gt;"AV",Cases!C83="E"),Accounts!C$3,""),IF(AND(Cases!D83&lt;&gt;"AV",Cases!C83="Z"),Accounts!C$2,""),IF(AND(Cases!D83&lt;&gt;"AV",Cases!C83="B"),Accounts!C$4,""),IF(AND(Cases!B83="E",Cases!D83="AV",Cases!C83="K"),Accounts!E$1,""),IF(AND(Cases!B83="E",Cases!D83="AV",Cases!C83="E"),Accounts!E$3,""),IF(AND(Cases!B83="E",Cases!D83="AV",Cases!C83="Z"),Accounts!E$2,""),IF(AND(Cases!B83="E",Cases!D83="AV",Cases!C83="B"),Accounts!E$4,""),IF(AND(Cases!B83=1,Cases!D83="AV",Cases!C83="K"),Accounts!G$1,""),IF(AND(Cases!B83=1,Cases!D83="AV",Cases!C83="E"),Accounts!G$3,""),IF(AND(Cases!B83=1,Cases!D83="AV",Cases!C83="Z"),Accounts!G$2,""),IF(AND(Cases!B83=1,Cases!D83="AV",Cases!C83="B"),Accounts!G$4,""))</f>
        <v>HU39104065006755574848501038</v>
      </c>
      <c r="S83" t="str">
        <f>Cases!I83</f>
        <v>Közlemény-EbankLak-BBZeus-EsetiÁt.-Értéknapos-COT után-274</v>
      </c>
    </row>
    <row r="84" spans="1:19" x14ac:dyDescent="0.3">
      <c r="A84" t="str">
        <f>CONCATENATE(IF(B84="EB",CONCATENATE("EBNG",TEXT(Refszámok!$B$1+ROW()-2,"000000000000")),""),IF(B84="EL",CONCATENATE("E",TEXT(Refszámok!$B$2+ROW()-2,"0000000000"),"00001"),""),IF(B84="OA",CONCATENATE("OA",TEXT(Refszámok!$B$3+ROW()-2,"00000000000000")),""))</f>
        <v>E000000138200001</v>
      </c>
      <c r="B84" t="str">
        <f>IF(Cases!B84=1,"EL","EB")</f>
        <v>EL</v>
      </c>
      <c r="C84" t="str">
        <f t="shared" si="4"/>
        <v>E000000138200001</v>
      </c>
      <c r="D84" t="str">
        <f>IF(Cases!G84="Y","2018-11-10","")</f>
        <v>2018-11-10</v>
      </c>
      <c r="E84" s="6" t="str">
        <f>CONCATENATE(IF(Cases!B84="E",Accounts!B$7,""),IF(Cases!B84=1,Accounts!B$8,""))</f>
        <v>Electra számlatípus-művelettípus ts</v>
      </c>
      <c r="F84" s="6" t="str">
        <f>CONCATENATE(IF(Cases!B84="E",Accounts!C$7,""),IF(Cases!B84=1,Accounts!C$8,""))</f>
        <v>00021018F0100</v>
      </c>
      <c r="G84" t="s">
        <v>17</v>
      </c>
      <c r="H84" s="6" t="str">
        <f t="shared" si="5"/>
        <v>Electra számlatípus-művelettípus ts</v>
      </c>
      <c r="I84" t="s">
        <v>18</v>
      </c>
      <c r="J84" t="str">
        <f t="shared" si="6"/>
        <v>E000000138200001</v>
      </c>
      <c r="K84" t="str">
        <f t="shared" si="7"/>
        <v>E000000138200001</v>
      </c>
      <c r="L84" s="2" t="s">
        <v>22</v>
      </c>
      <c r="M84" t="str">
        <f>CONCATENATE(IF(Cases!A84="V","VI",""),IF(AND(Cases!D84="EA",Cases!A84&lt;&gt;"V"),"HA",""),IF(AND(Cases!D84="AV",Cases!A84&lt;&gt;"V"),"HV",""))</f>
        <v>HV</v>
      </c>
      <c r="N84" t="s">
        <v>23</v>
      </c>
      <c r="O84" t="s">
        <v>24</v>
      </c>
      <c r="P84" t="str">
        <f>IF(Cases!E84="Y","INTC","")</f>
        <v/>
      </c>
      <c r="Q84" t="str">
        <f>CONCATENATE(IF(AND(Cases!D84&lt;&gt;"AV",Cases!C84="K"),Accounts!B$1,""),IF(AND(Cases!D84&lt;&gt;"AV",Cases!C84="E"),Accounts!B$3,""),IF(AND(Cases!D84&lt;&gt;"AV",Cases!C84="Z"),Accounts!B$2,""),IF(AND(Cases!D84&lt;&gt;"AV",Cases!C84="B"),Accounts!B$4,""),IF(AND(Cases!B84="E",Cases!D84="AV",Cases!C84="K"),Accounts!D$1,""),IF(AND(Cases!B84="E",Cases!D84="AV",Cases!C84="E"),Accounts!D$3,""),IF(AND(Cases!B84="E",Cases!D84="AV",Cases!C84="Z"),Accounts!D$2,""),IF(AND(Cases!B84="E",Cases!D84="AV",Cases!C84="B"),Accounts!D$4,""),IF(AND(Cases!B84=1,Cases!D84="AV",Cases!C84="K"),Accounts!F$1,""),IF(AND(Cases!B84=1,Cases!D84="AV",Cases!C84="E"),Accounts!F$3,""),IF(AND(Cases!B84=1,Cases!D84="AV",Cases!C84="Z"),Accounts!F$2,""),IF(AND(Cases!B84=1,Cases!D84="AV",Cases!C84="B"),Accounts!F$4,""))</f>
        <v>Electra számlatípus-művelettípus ts</v>
      </c>
      <c r="R84" t="str">
        <f>CONCATENATE(IF(AND(Cases!D84&lt;&gt;"AV",Cases!C84="K"),Accounts!C$1,""),IF(AND(Cases!D84&lt;&gt;"AV",Cases!C84="E"),Accounts!C$3,""),IF(AND(Cases!D84&lt;&gt;"AV",Cases!C84="Z"),Accounts!C$2,""),IF(AND(Cases!D84&lt;&gt;"AV",Cases!C84="B"),Accounts!C$4,""),IF(AND(Cases!B84="E",Cases!D84="AV",Cases!C84="K"),Accounts!E$1,""),IF(AND(Cases!B84="E",Cases!D84="AV",Cases!C84="E"),Accounts!E$3,""),IF(AND(Cases!B84="E",Cases!D84="AV",Cases!C84="Z"),Accounts!E$2,""),IF(AND(Cases!B84="E",Cases!D84="AV",Cases!C84="B"),Accounts!E$4,""),IF(AND(Cases!B84=1,Cases!D84="AV",Cases!C84="K"),Accounts!G$1,""),IF(AND(Cases!B84=1,Cases!D84="AV",Cases!C84="E"),Accounts!G$3,""),IF(AND(Cases!B84=1,Cases!D84="AV",Cases!C84="Z"),Accounts!G$2,""),IF(AND(Cases!B84=1,Cases!D84="AV",Cases!C84="B"),Accounts!G$4,""))</f>
        <v>HU23104000234948495670481016</v>
      </c>
      <c r="S84" t="str">
        <f>Cases!I84</f>
        <v>Közlemény-Elektra/EbankKKV-BBEq-Átvezetés-Értéknapos-COT után-104</v>
      </c>
    </row>
    <row r="85" spans="1:19" x14ac:dyDescent="0.3">
      <c r="A85" t="str">
        <f>CONCATENATE(IF(B85="EB",CONCATENATE("EBNG",TEXT(Refszámok!$B$1+ROW()-2,"000000000000")),""),IF(B85="EL",CONCATENATE("E",TEXT(Refszámok!$B$2+ROW()-2,"0000000000"),"00001"),""),IF(B85="OA",CONCATENATE("OA",TEXT(Refszámok!$B$3+ROW()-2,"00000000000000")),""))</f>
        <v>E000000138300001</v>
      </c>
      <c r="B85" t="str">
        <f>IF(Cases!B85=1,"EL","EB")</f>
        <v>EL</v>
      </c>
      <c r="C85" t="str">
        <f t="shared" si="4"/>
        <v>E000000138300001</v>
      </c>
      <c r="D85" t="str">
        <f>IF(Cases!G85="Y","2018-11-10","")</f>
        <v>2018-11-10</v>
      </c>
      <c r="E85" s="6" t="str">
        <f>CONCATENATE(IF(Cases!B85="E",Accounts!B$7,""),IF(Cases!B85=1,Accounts!B$8,""))</f>
        <v>Electra számlatípus-művelettípus ts</v>
      </c>
      <c r="F85" s="6" t="str">
        <f>CONCATENATE(IF(Cases!B85="E",Accounts!C$7,""),IF(Cases!B85=1,Accounts!C$8,""))</f>
        <v>00021018F0100</v>
      </c>
      <c r="G85" t="s">
        <v>17</v>
      </c>
      <c r="H85" s="6" t="str">
        <f t="shared" si="5"/>
        <v>Electra számlatípus-művelettípus ts</v>
      </c>
      <c r="I85" t="s">
        <v>18</v>
      </c>
      <c r="J85" t="str">
        <f t="shared" si="6"/>
        <v>E000000138300001</v>
      </c>
      <c r="K85" t="str">
        <f t="shared" si="7"/>
        <v>E000000138300001</v>
      </c>
      <c r="L85" s="2" t="s">
        <v>22</v>
      </c>
      <c r="M85" t="str">
        <f>CONCATENATE(IF(Cases!A85="V","VI",""),IF(AND(Cases!D85="EA",Cases!A85&lt;&gt;"V"),"HA",""),IF(AND(Cases!D85="AV",Cases!A85&lt;&gt;"V"),"HV",""))</f>
        <v>HV</v>
      </c>
      <c r="N85" t="s">
        <v>23</v>
      </c>
      <c r="O85" t="s">
        <v>24</v>
      </c>
      <c r="P85" t="str">
        <f>IF(Cases!E85="Y","INTC","")</f>
        <v>INTC</v>
      </c>
      <c r="Q85" t="str">
        <f>CONCATENATE(IF(AND(Cases!D85&lt;&gt;"AV",Cases!C85="K"),Accounts!B$1,""),IF(AND(Cases!D85&lt;&gt;"AV",Cases!C85="E"),Accounts!B$3,""),IF(AND(Cases!D85&lt;&gt;"AV",Cases!C85="Z"),Accounts!B$2,""),IF(AND(Cases!D85&lt;&gt;"AV",Cases!C85="B"),Accounts!B$4,""),IF(AND(Cases!B85="E",Cases!D85="AV",Cases!C85="K"),Accounts!D$1,""),IF(AND(Cases!B85="E",Cases!D85="AV",Cases!C85="E"),Accounts!D$3,""),IF(AND(Cases!B85="E",Cases!D85="AV",Cases!C85="Z"),Accounts!D$2,""),IF(AND(Cases!B85="E",Cases!D85="AV",Cases!C85="B"),Accounts!D$4,""),IF(AND(Cases!B85=1,Cases!D85="AV",Cases!C85="K"),Accounts!F$1,""),IF(AND(Cases!B85=1,Cases!D85="AV",Cases!C85="E"),Accounts!F$3,""),IF(AND(Cases!B85=1,Cases!D85="AV",Cases!C85="Z"),Accounts!F$2,""),IF(AND(Cases!B85=1,Cases!D85="AV",Cases!C85="B"),Accounts!F$4,""))</f>
        <v>Electra számlatípus-művelettípus ts</v>
      </c>
      <c r="R85" t="str">
        <f>CONCATENATE(IF(AND(Cases!D85&lt;&gt;"AV",Cases!C85="K"),Accounts!C$1,""),IF(AND(Cases!D85&lt;&gt;"AV",Cases!C85="E"),Accounts!C$3,""),IF(AND(Cases!D85&lt;&gt;"AV",Cases!C85="Z"),Accounts!C$2,""),IF(AND(Cases!D85&lt;&gt;"AV",Cases!C85="B"),Accounts!C$4,""),IF(AND(Cases!B85="E",Cases!D85="AV",Cases!C85="K"),Accounts!E$1,""),IF(AND(Cases!B85="E",Cases!D85="AV",Cases!C85="E"),Accounts!E$3,""),IF(AND(Cases!B85="E",Cases!D85="AV",Cases!C85="Z"),Accounts!E$2,""),IF(AND(Cases!B85="E",Cases!D85="AV",Cases!C85="B"),Accounts!E$4,""),IF(AND(Cases!B85=1,Cases!D85="AV",Cases!C85="K"),Accounts!G$1,""),IF(AND(Cases!B85=1,Cases!D85="AV",Cases!C85="E"),Accounts!G$3,""),IF(AND(Cases!B85=1,Cases!D85="AV",Cases!C85="Z"),Accounts!G$2,""),IF(AND(Cases!B85=1,Cases!D85="AV",Cases!C85="B"),Accounts!G$4,""))</f>
        <v>HU23104000234948495670481016</v>
      </c>
      <c r="S85" t="str">
        <f>Cases!I85</f>
        <v>Közlemény-Elektra/EbankKKV-BBEq-Átvezetés-InterComp.-Értéknapos-COT után-124</v>
      </c>
    </row>
    <row r="86" spans="1:19" x14ac:dyDescent="0.3">
      <c r="A86" t="str">
        <f>CONCATENATE(IF(B86="EB",CONCATENATE("EBNG",TEXT(Refszámok!$B$1+ROW()-2,"000000000000")),""),IF(B86="EL",CONCATENATE("E",TEXT(Refszámok!$B$2+ROW()-2,"0000000000"),"00001"),""),IF(B86="OA",CONCATENATE("OA",TEXT(Refszámok!$B$3+ROW()-2,"00000000000000")),""))</f>
        <v>E000000138400001</v>
      </c>
      <c r="B86" t="str">
        <f>IF(Cases!B86=1,"EL","EB")</f>
        <v>EL</v>
      </c>
      <c r="C86" t="str">
        <f t="shared" si="4"/>
        <v>E000000138400001</v>
      </c>
      <c r="D86" t="str">
        <f>IF(Cases!G86="Y","2018-11-10","")</f>
        <v>2018-11-10</v>
      </c>
      <c r="E86" s="6" t="str">
        <f>CONCATENATE(IF(Cases!B86="E",Accounts!B$7,""),IF(Cases!B86=1,Accounts!B$8,""))</f>
        <v>Electra számlatípus-művelettípus ts</v>
      </c>
      <c r="F86" s="6" t="str">
        <f>CONCATENATE(IF(Cases!B86="E",Accounts!C$7,""),IF(Cases!B86=1,Accounts!C$8,""))</f>
        <v>00021018F0100</v>
      </c>
      <c r="G86" t="s">
        <v>17</v>
      </c>
      <c r="H86" s="6" t="str">
        <f t="shared" si="5"/>
        <v>Electra számlatípus-művelettípus ts</v>
      </c>
      <c r="I86" t="s">
        <v>18</v>
      </c>
      <c r="J86" t="str">
        <f t="shared" si="6"/>
        <v>E000000138400001</v>
      </c>
      <c r="K86" t="str">
        <f t="shared" si="7"/>
        <v>E000000138400001</v>
      </c>
      <c r="L86" s="2" t="s">
        <v>22</v>
      </c>
      <c r="M86" t="str">
        <f>CONCATENATE(IF(Cases!A86="V","VI",""),IF(AND(Cases!D86="EA",Cases!A86&lt;&gt;"V"),"HA",""),IF(AND(Cases!D86="AV",Cases!A86&lt;&gt;"V"),"HV",""))</f>
        <v>HA</v>
      </c>
      <c r="N86" t="s">
        <v>23</v>
      </c>
      <c r="O86" t="s">
        <v>24</v>
      </c>
      <c r="P86" t="str">
        <f>IF(Cases!E86="Y","INTC","")</f>
        <v/>
      </c>
      <c r="Q86" t="str">
        <f>CONCATENATE(IF(AND(Cases!D86&lt;&gt;"AV",Cases!C86="K"),Accounts!B$1,""),IF(AND(Cases!D86&lt;&gt;"AV",Cases!C86="E"),Accounts!B$3,""),IF(AND(Cases!D86&lt;&gt;"AV",Cases!C86="Z"),Accounts!B$2,""),IF(AND(Cases!D86&lt;&gt;"AV",Cases!C86="B"),Accounts!B$4,""),IF(AND(Cases!B86="E",Cases!D86="AV",Cases!C86="K"),Accounts!D$1,""),IF(AND(Cases!B86="E",Cases!D86="AV",Cases!C86="E"),Accounts!D$3,""),IF(AND(Cases!B86="E",Cases!D86="AV",Cases!C86="Z"),Accounts!D$2,""),IF(AND(Cases!B86="E",Cases!D86="AV",Cases!C86="B"),Accounts!D$4,""),IF(AND(Cases!B86=1,Cases!D86="AV",Cases!C86="K"),Accounts!F$1,""),IF(AND(Cases!B86=1,Cases!D86="AV",Cases!C86="E"),Accounts!F$3,""),IF(AND(Cases!B86=1,Cases!D86="AV",Cases!C86="Z"),Accounts!F$2,""),IF(AND(Cases!B86=1,Cases!D86="AV",Cases!C86="B"),Accounts!F$4,""))</f>
        <v>SZIKSZAI TAMARA</v>
      </c>
      <c r="R86" t="str">
        <f>CONCATENATE(IF(AND(Cases!D86&lt;&gt;"AV",Cases!C86="K"),Accounts!C$1,""),IF(AND(Cases!D86&lt;&gt;"AV",Cases!C86="E"),Accounts!C$3,""),IF(AND(Cases!D86&lt;&gt;"AV",Cases!C86="Z"),Accounts!C$2,""),IF(AND(Cases!D86&lt;&gt;"AV",Cases!C86="B"),Accounts!C$4,""),IF(AND(Cases!B86="E",Cases!D86="AV",Cases!C86="K"),Accounts!E$1,""),IF(AND(Cases!B86="E",Cases!D86="AV",Cases!C86="E"),Accounts!E$3,""),IF(AND(Cases!B86="E",Cases!D86="AV",Cases!C86="Z"),Accounts!E$2,""),IF(AND(Cases!B86="E",Cases!D86="AV",Cases!C86="B"),Accounts!E$4,""),IF(AND(Cases!B86=1,Cases!D86="AV",Cases!C86="K"),Accounts!G$1,""),IF(AND(Cases!B86=1,Cases!D86="AV",Cases!C86="E"),Accounts!G$3,""),IF(AND(Cases!B86=1,Cases!D86="AV",Cases!C86="Z"),Accounts!G$2,""),IF(AND(Cases!B86=1,Cases!D86="AV",Cases!C86="B"),Accounts!G$4,""))</f>
        <v>HU20104000237157565454551000</v>
      </c>
      <c r="S86" t="str">
        <f>Cases!I86</f>
        <v>Közlemény-Elektra/EbankKKV-BBEq-EsetiÁt.-Értéknapos-COT után-105</v>
      </c>
    </row>
    <row r="87" spans="1:19" x14ac:dyDescent="0.3">
      <c r="A87" t="str">
        <f>CONCATENATE(IF(B87="EB",CONCATENATE("EBNG",TEXT(Refszámok!$B$1+ROW()-2,"000000000000")),""),IF(B87="EL",CONCATENATE("E",TEXT(Refszámok!$B$2+ROW()-2,"0000000000"),"00001"),""),IF(B87="OA",CONCATENATE("OA",TEXT(Refszámok!$B$3+ROW()-2,"00000000000000")),""))</f>
        <v>E000000138500001</v>
      </c>
      <c r="B87" t="str">
        <f>IF(Cases!B87=1,"EL","EB")</f>
        <v>EL</v>
      </c>
      <c r="C87" t="str">
        <f t="shared" si="4"/>
        <v>E000000138500001</v>
      </c>
      <c r="D87" t="str">
        <f>IF(Cases!G87="Y","2018-11-10","")</f>
        <v>2018-11-10</v>
      </c>
      <c r="E87" s="6" t="str">
        <f>CONCATENATE(IF(Cases!B87="E",Accounts!B$7,""),IF(Cases!B87=1,Accounts!B$8,""))</f>
        <v>Electra számlatípus-művelettípus ts</v>
      </c>
      <c r="F87" s="6" t="str">
        <f>CONCATENATE(IF(Cases!B87="E",Accounts!C$7,""),IF(Cases!B87=1,Accounts!C$8,""))</f>
        <v>00021018F0100</v>
      </c>
      <c r="G87" t="s">
        <v>17</v>
      </c>
      <c r="H87" s="6" t="str">
        <f t="shared" si="5"/>
        <v>Electra számlatípus-művelettípus ts</v>
      </c>
      <c r="I87" t="s">
        <v>18</v>
      </c>
      <c r="J87" t="str">
        <f t="shared" si="6"/>
        <v>E000000138500001</v>
      </c>
      <c r="K87" t="str">
        <f t="shared" si="7"/>
        <v>E000000138500001</v>
      </c>
      <c r="L87" s="2" t="s">
        <v>22</v>
      </c>
      <c r="M87" t="str">
        <f>CONCATENATE(IF(Cases!A87="V","VI",""),IF(AND(Cases!D87="EA",Cases!A87&lt;&gt;"V"),"HA",""),IF(AND(Cases!D87="AV",Cases!A87&lt;&gt;"V"),"HV",""))</f>
        <v>HA</v>
      </c>
      <c r="N87" t="s">
        <v>23</v>
      </c>
      <c r="O87" t="s">
        <v>24</v>
      </c>
      <c r="P87" t="str">
        <f>IF(Cases!E87="Y","INTC","")</f>
        <v>INTC</v>
      </c>
      <c r="Q87" t="str">
        <f>CONCATENATE(IF(AND(Cases!D87&lt;&gt;"AV",Cases!C87="K"),Accounts!B$1,""),IF(AND(Cases!D87&lt;&gt;"AV",Cases!C87="E"),Accounts!B$3,""),IF(AND(Cases!D87&lt;&gt;"AV",Cases!C87="Z"),Accounts!B$2,""),IF(AND(Cases!D87&lt;&gt;"AV",Cases!C87="B"),Accounts!B$4,""),IF(AND(Cases!B87="E",Cases!D87="AV",Cases!C87="K"),Accounts!D$1,""),IF(AND(Cases!B87="E",Cases!D87="AV",Cases!C87="E"),Accounts!D$3,""),IF(AND(Cases!B87="E",Cases!D87="AV",Cases!C87="Z"),Accounts!D$2,""),IF(AND(Cases!B87="E",Cases!D87="AV",Cases!C87="B"),Accounts!D$4,""),IF(AND(Cases!B87=1,Cases!D87="AV",Cases!C87="K"),Accounts!F$1,""),IF(AND(Cases!B87=1,Cases!D87="AV",Cases!C87="E"),Accounts!F$3,""),IF(AND(Cases!B87=1,Cases!D87="AV",Cases!C87="Z"),Accounts!F$2,""),IF(AND(Cases!B87=1,Cases!D87="AV",Cases!C87="B"),Accounts!F$4,""))</f>
        <v>SZIKSZAI TAMARA</v>
      </c>
      <c r="R87" t="str">
        <f>CONCATENATE(IF(AND(Cases!D87&lt;&gt;"AV",Cases!C87="K"),Accounts!C$1,""),IF(AND(Cases!D87&lt;&gt;"AV",Cases!C87="E"),Accounts!C$3,""),IF(AND(Cases!D87&lt;&gt;"AV",Cases!C87="Z"),Accounts!C$2,""),IF(AND(Cases!D87&lt;&gt;"AV",Cases!C87="B"),Accounts!C$4,""),IF(AND(Cases!B87="E",Cases!D87="AV",Cases!C87="K"),Accounts!E$1,""),IF(AND(Cases!B87="E",Cases!D87="AV",Cases!C87="E"),Accounts!E$3,""),IF(AND(Cases!B87="E",Cases!D87="AV",Cases!C87="Z"),Accounts!E$2,""),IF(AND(Cases!B87="E",Cases!D87="AV",Cases!C87="B"),Accounts!E$4,""),IF(AND(Cases!B87=1,Cases!D87="AV",Cases!C87="K"),Accounts!G$1,""),IF(AND(Cases!B87=1,Cases!D87="AV",Cases!C87="E"),Accounts!G$3,""),IF(AND(Cases!B87=1,Cases!D87="AV",Cases!C87="Z"),Accounts!G$2,""),IF(AND(Cases!B87=1,Cases!D87="AV",Cases!C87="B"),Accounts!G$4,""))</f>
        <v>HU20104000237157565454551000</v>
      </c>
      <c r="S87" t="str">
        <f>Cases!I87</f>
        <v>Közlemény-Elektra/EbankKKV-BBEq-EsetiÁt.-InterComp.-Értéknapos-COT után-125</v>
      </c>
    </row>
    <row r="88" spans="1:19" x14ac:dyDescent="0.3">
      <c r="A88" t="str">
        <f>CONCATENATE(IF(B88="EB",CONCATENATE("EBNG",TEXT(Refszámok!$B$1+ROW()-2,"000000000000")),""),IF(B88="EL",CONCATENATE("E",TEXT(Refszámok!$B$2+ROW()-2,"0000000000"),"00001"),""),IF(B88="OA",CONCATENATE("OA",TEXT(Refszámok!$B$3+ROW()-2,"00000000000000")),""))</f>
        <v>E000000138600001</v>
      </c>
      <c r="B88" t="str">
        <f>IF(Cases!B88=1,"EL","EB")</f>
        <v>EL</v>
      </c>
      <c r="C88" t="str">
        <f t="shared" si="4"/>
        <v>E000000138600001</v>
      </c>
      <c r="D88" t="str">
        <f>IF(Cases!G88="Y","2018-11-10","")</f>
        <v>2018-11-10</v>
      </c>
      <c r="E88" s="6" t="str">
        <f>CONCATENATE(IF(Cases!B88="E",Accounts!B$7,""),IF(Cases!B88=1,Accounts!B$8,""))</f>
        <v>Electra számlatípus-művelettípus ts</v>
      </c>
      <c r="F88" s="6" t="str">
        <f>CONCATENATE(IF(Cases!B88="E",Accounts!C$7,""),IF(Cases!B88=1,Accounts!C$8,""))</f>
        <v>00021018F0100</v>
      </c>
      <c r="G88" t="s">
        <v>17</v>
      </c>
      <c r="H88" s="6" t="str">
        <f t="shared" si="5"/>
        <v>Electra számlatípus-művelettípus ts</v>
      </c>
      <c r="I88" t="s">
        <v>18</v>
      </c>
      <c r="J88" t="str">
        <f t="shared" si="6"/>
        <v>E000000138600001</v>
      </c>
      <c r="K88" t="str">
        <f t="shared" si="7"/>
        <v>E000000138600001</v>
      </c>
      <c r="L88" s="2" t="s">
        <v>22</v>
      </c>
      <c r="M88" t="str">
        <f>CONCATENATE(IF(Cases!A88="V","VI",""),IF(AND(Cases!D88="EA",Cases!A88&lt;&gt;"V"),"HA",""),IF(AND(Cases!D88="AV",Cases!A88&lt;&gt;"V"),"HV",""))</f>
        <v>HV</v>
      </c>
      <c r="N88" t="s">
        <v>23</v>
      </c>
      <c r="O88" t="s">
        <v>24</v>
      </c>
      <c r="P88" t="str">
        <f>IF(Cases!E88="Y","INTC","")</f>
        <v/>
      </c>
      <c r="Q88" t="str">
        <f>CONCATENATE(IF(AND(Cases!D88&lt;&gt;"AV",Cases!C88="K"),Accounts!B$1,""),IF(AND(Cases!D88&lt;&gt;"AV",Cases!C88="E"),Accounts!B$3,""),IF(AND(Cases!D88&lt;&gt;"AV",Cases!C88="Z"),Accounts!B$2,""),IF(AND(Cases!D88&lt;&gt;"AV",Cases!C88="B"),Accounts!B$4,""),IF(AND(Cases!B88="E",Cases!D88="AV",Cases!C88="K"),Accounts!D$1,""),IF(AND(Cases!B88="E",Cases!D88="AV",Cases!C88="E"),Accounts!D$3,""),IF(AND(Cases!B88="E",Cases!D88="AV",Cases!C88="Z"),Accounts!D$2,""),IF(AND(Cases!B88="E",Cases!D88="AV",Cases!C88="B"),Accounts!D$4,""),IF(AND(Cases!B88=1,Cases!D88="AV",Cases!C88="K"),Accounts!F$1,""),IF(AND(Cases!B88=1,Cases!D88="AV",Cases!C88="E"),Accounts!F$3,""),IF(AND(Cases!B88=1,Cases!D88="AV",Cases!C88="Z"),Accounts!F$2,""),IF(AND(Cases!B88=1,Cases!D88="AV",Cases!C88="B"),Accounts!F$4,""))</f>
        <v>Electra számlatípus Arksys</v>
      </c>
      <c r="R88" t="str">
        <f>CONCATENATE(IF(AND(Cases!D88&lt;&gt;"AV",Cases!C88="K"),Accounts!C$1,""),IF(AND(Cases!D88&lt;&gt;"AV",Cases!C88="E"),Accounts!C$3,""),IF(AND(Cases!D88&lt;&gt;"AV",Cases!C88="Z"),Accounts!C$2,""),IF(AND(Cases!D88&lt;&gt;"AV",Cases!C88="B"),Accounts!C$4,""),IF(AND(Cases!B88="E",Cases!D88="AV",Cases!C88="K"),Accounts!E$1,""),IF(AND(Cases!B88="E",Cases!D88="AV",Cases!C88="E"),Accounts!E$3,""),IF(AND(Cases!B88="E",Cases!D88="AV",Cases!C88="Z"),Accounts!E$2,""),IF(AND(Cases!B88="E",Cases!D88="AV",Cases!C88="B"),Accounts!E$4,""),IF(AND(Cases!B88=1,Cases!D88="AV",Cases!C88="K"),Accounts!G$1,""),IF(AND(Cases!B88=1,Cases!D88="AV",Cases!C88="E"),Accounts!G$3,""),IF(AND(Cases!B88=1,Cases!D88="AV",Cases!C88="Z"),Accounts!G$2,""),IF(AND(Cases!B88=1,Cases!D88="AV",Cases!C88="B"),Accounts!G$4,""))</f>
        <v>HU51104075017811100019080840</v>
      </c>
      <c r="S88" t="str">
        <f>Cases!I88</f>
        <v>Közlemény-Elektra/EbankKKV-BBelül-Átvezetés-Értéknapos-COT után-25G</v>
      </c>
    </row>
    <row r="89" spans="1:19" x14ac:dyDescent="0.3">
      <c r="A89" t="str">
        <f>CONCATENATE(IF(B89="EB",CONCATENATE("EBNG",TEXT(Refszámok!$B$1+ROW()-2,"000000000000")),""),IF(B89="EL",CONCATENATE("E",TEXT(Refszámok!$B$2+ROW()-2,"0000000000"),"00001"),""),IF(B89="OA",CONCATENATE("OA",TEXT(Refszámok!$B$3+ROW()-2,"00000000000000")),""))</f>
        <v>E000000138700001</v>
      </c>
      <c r="B89" t="str">
        <f>IF(Cases!B89=1,"EL","EB")</f>
        <v>EL</v>
      </c>
      <c r="C89" t="str">
        <f t="shared" si="4"/>
        <v>E000000138700001</v>
      </c>
      <c r="D89" t="str">
        <f>IF(Cases!G89="Y","2018-11-10","")</f>
        <v>2018-11-10</v>
      </c>
      <c r="E89" s="6" t="str">
        <f>CONCATENATE(IF(Cases!B89="E",Accounts!B$7,""),IF(Cases!B89=1,Accounts!B$8,""))</f>
        <v>Electra számlatípus-művelettípus ts</v>
      </c>
      <c r="F89" s="6" t="str">
        <f>CONCATENATE(IF(Cases!B89="E",Accounts!C$7,""),IF(Cases!B89=1,Accounts!C$8,""))</f>
        <v>00021018F0100</v>
      </c>
      <c r="G89" t="s">
        <v>17</v>
      </c>
      <c r="H89" s="6" t="str">
        <f t="shared" si="5"/>
        <v>Electra számlatípus-művelettípus ts</v>
      </c>
      <c r="I89" t="s">
        <v>18</v>
      </c>
      <c r="J89" t="str">
        <f t="shared" si="6"/>
        <v>E000000138700001</v>
      </c>
      <c r="K89" t="str">
        <f t="shared" si="7"/>
        <v>E000000138700001</v>
      </c>
      <c r="L89" s="2" t="s">
        <v>22</v>
      </c>
      <c r="M89" t="str">
        <f>CONCATENATE(IF(Cases!A89="V","VI",""),IF(AND(Cases!D89="EA",Cases!A89&lt;&gt;"V"),"HA",""),IF(AND(Cases!D89="AV",Cases!A89&lt;&gt;"V"),"HV",""))</f>
        <v>HV</v>
      </c>
      <c r="N89" t="s">
        <v>23</v>
      </c>
      <c r="O89" t="s">
        <v>24</v>
      </c>
      <c r="P89" t="str">
        <f>IF(Cases!E89="Y","INTC","")</f>
        <v>INTC</v>
      </c>
      <c r="Q89" t="str">
        <f>CONCATENATE(IF(AND(Cases!D89&lt;&gt;"AV",Cases!C89="K"),Accounts!B$1,""),IF(AND(Cases!D89&lt;&gt;"AV",Cases!C89="E"),Accounts!B$3,""),IF(AND(Cases!D89&lt;&gt;"AV",Cases!C89="Z"),Accounts!B$2,""),IF(AND(Cases!D89&lt;&gt;"AV",Cases!C89="B"),Accounts!B$4,""),IF(AND(Cases!B89="E",Cases!D89="AV",Cases!C89="K"),Accounts!D$1,""),IF(AND(Cases!B89="E",Cases!D89="AV",Cases!C89="E"),Accounts!D$3,""),IF(AND(Cases!B89="E",Cases!D89="AV",Cases!C89="Z"),Accounts!D$2,""),IF(AND(Cases!B89="E",Cases!D89="AV",Cases!C89="B"),Accounts!D$4,""),IF(AND(Cases!B89=1,Cases!D89="AV",Cases!C89="K"),Accounts!F$1,""),IF(AND(Cases!B89=1,Cases!D89="AV",Cases!C89="E"),Accounts!F$3,""),IF(AND(Cases!B89=1,Cases!D89="AV",Cases!C89="Z"),Accounts!F$2,""),IF(AND(Cases!B89=1,Cases!D89="AV",Cases!C89="B"),Accounts!F$4,""))</f>
        <v>Electra számlatípus Arksys</v>
      </c>
      <c r="R89" t="str">
        <f>CONCATENATE(IF(AND(Cases!D89&lt;&gt;"AV",Cases!C89="K"),Accounts!C$1,""),IF(AND(Cases!D89&lt;&gt;"AV",Cases!C89="E"),Accounts!C$3,""),IF(AND(Cases!D89&lt;&gt;"AV",Cases!C89="Z"),Accounts!C$2,""),IF(AND(Cases!D89&lt;&gt;"AV",Cases!C89="B"),Accounts!C$4,""),IF(AND(Cases!B89="E",Cases!D89="AV",Cases!C89="K"),Accounts!E$1,""),IF(AND(Cases!B89="E",Cases!D89="AV",Cases!C89="E"),Accounts!E$3,""),IF(AND(Cases!B89="E",Cases!D89="AV",Cases!C89="Z"),Accounts!E$2,""),IF(AND(Cases!B89="E",Cases!D89="AV",Cases!C89="B"),Accounts!E$4,""),IF(AND(Cases!B89=1,Cases!D89="AV",Cases!C89="K"),Accounts!G$1,""),IF(AND(Cases!B89=1,Cases!D89="AV",Cases!C89="E"),Accounts!G$3,""),IF(AND(Cases!B89=1,Cases!D89="AV",Cases!C89="Z"),Accounts!G$2,""),IF(AND(Cases!B89=1,Cases!D89="AV",Cases!C89="B"),Accounts!G$4,""))</f>
        <v>HU51104075017811100019080840</v>
      </c>
      <c r="S89" t="str">
        <f>Cases!I89</f>
        <v>Közlemény-Elektra/EbankKKV-BBelül-Átvezetés-InterComp.-Értéknapos-COT után-25K</v>
      </c>
    </row>
    <row r="90" spans="1:19" x14ac:dyDescent="0.3">
      <c r="A90" t="str">
        <f>CONCATENATE(IF(B90="EB",CONCATENATE("EBNG",TEXT(Refszámok!$B$1+ROW()-2,"000000000000")),""),IF(B90="EL",CONCATENATE("E",TEXT(Refszámok!$B$2+ROW()-2,"0000000000"),"00001"),""),IF(B90="OA",CONCATENATE("OA",TEXT(Refszámok!$B$3+ROW()-2,"00000000000000")),""))</f>
        <v>E000000138800001</v>
      </c>
      <c r="B90" t="str">
        <f>IF(Cases!B90=1,"EL","EB")</f>
        <v>EL</v>
      </c>
      <c r="C90" t="str">
        <f t="shared" si="4"/>
        <v>E000000138800001</v>
      </c>
      <c r="D90" t="str">
        <f>IF(Cases!G90="Y","2018-11-10","")</f>
        <v>2018-11-10</v>
      </c>
      <c r="E90" s="6" t="str">
        <f>CONCATENATE(IF(Cases!B90="E",Accounts!B$7,""),IF(Cases!B90=1,Accounts!B$8,""))</f>
        <v>Electra számlatípus-művelettípus ts</v>
      </c>
      <c r="F90" s="6" t="str">
        <f>CONCATENATE(IF(Cases!B90="E",Accounts!C$7,""),IF(Cases!B90=1,Accounts!C$8,""))</f>
        <v>00021018F0100</v>
      </c>
      <c r="G90" t="s">
        <v>17</v>
      </c>
      <c r="H90" s="6" t="str">
        <f t="shared" si="5"/>
        <v>Electra számlatípus-művelettípus ts</v>
      </c>
      <c r="I90" t="s">
        <v>18</v>
      </c>
      <c r="J90" t="str">
        <f t="shared" si="6"/>
        <v>E000000138800001</v>
      </c>
      <c r="K90" t="str">
        <f t="shared" si="7"/>
        <v>E000000138800001</v>
      </c>
      <c r="L90" s="2" t="s">
        <v>22</v>
      </c>
      <c r="M90" t="str">
        <f>CONCATENATE(IF(Cases!A90="V","VI",""),IF(AND(Cases!D90="EA",Cases!A90&lt;&gt;"V"),"HA",""),IF(AND(Cases!D90="AV",Cases!A90&lt;&gt;"V"),"HV",""))</f>
        <v>HA</v>
      </c>
      <c r="N90" t="s">
        <v>23</v>
      </c>
      <c r="O90" t="s">
        <v>24</v>
      </c>
      <c r="P90" t="str">
        <f>IF(Cases!E90="Y","INTC","")</f>
        <v/>
      </c>
      <c r="Q90" t="str">
        <f>CONCATENATE(IF(AND(Cases!D90&lt;&gt;"AV",Cases!C90="K"),Accounts!B$1,""),IF(AND(Cases!D90&lt;&gt;"AV",Cases!C90="E"),Accounts!B$3,""),IF(AND(Cases!D90&lt;&gt;"AV",Cases!C90="Z"),Accounts!B$2,""),IF(AND(Cases!D90&lt;&gt;"AV",Cases!C90="B"),Accounts!B$4,""),IF(AND(Cases!B90="E",Cases!D90="AV",Cases!C90="K"),Accounts!D$1,""),IF(AND(Cases!B90="E",Cases!D90="AV",Cases!C90="E"),Accounts!D$3,""),IF(AND(Cases!B90="E",Cases!D90="AV",Cases!C90="Z"),Accounts!D$2,""),IF(AND(Cases!B90="E",Cases!D90="AV",Cases!C90="B"),Accounts!D$4,""),IF(AND(Cases!B90=1,Cases!D90="AV",Cases!C90="K"),Accounts!F$1,""),IF(AND(Cases!B90=1,Cases!D90="AV",Cases!C90="E"),Accounts!F$3,""),IF(AND(Cases!B90=1,Cases!D90="AV",Cases!C90="Z"),Accounts!F$2,""),IF(AND(Cases!B90=1,Cases!D90="AV",Cases!C90="B"),Accounts!F$4,""))</f>
        <v>UPC Magyarország</v>
      </c>
      <c r="R90" t="str">
        <f>CONCATENATE(IF(AND(Cases!D90&lt;&gt;"AV",Cases!C90="K"),Accounts!C$1,""),IF(AND(Cases!D90&lt;&gt;"AV",Cases!C90="E"),Accounts!C$3,""),IF(AND(Cases!D90&lt;&gt;"AV",Cases!C90="Z"),Accounts!C$2,""),IF(AND(Cases!D90&lt;&gt;"AV",Cases!C90="B"),Accounts!C$4,""),IF(AND(Cases!B90="E",Cases!D90="AV",Cases!C90="K"),Accounts!E$1,""),IF(AND(Cases!B90="E",Cases!D90="AV",Cases!C90="E"),Accounts!E$3,""),IF(AND(Cases!B90="E",Cases!D90="AV",Cases!C90="Z"),Accounts!E$2,""),IF(AND(Cases!B90="E",Cases!D90="AV",Cases!C90="B"),Accounts!E$4,""),IF(AND(Cases!B90=1,Cases!D90="AV",Cases!C90="K"),Accounts!G$1,""),IF(AND(Cases!B90=1,Cases!D90="AV",Cases!C90="E"),Accounts!G$3,""),IF(AND(Cases!B90=1,Cases!D90="AV",Cases!C90="Z"),Accounts!G$2,""),IF(AND(Cases!B90=1,Cases!D90="AV",Cases!C90="B"),Accounts!G$4,""))</f>
        <v>HU78104100220021994330000100</v>
      </c>
      <c r="S90" t="str">
        <f>Cases!I90</f>
        <v>Közlemény-Elektra/EbankKKV-BBelül-EsetiÁt.-Értéknapos-COT után-266</v>
      </c>
    </row>
    <row r="91" spans="1:19" x14ac:dyDescent="0.3">
      <c r="A91" t="str">
        <f>CONCATENATE(IF(B91="EB",CONCATENATE("EBNG",TEXT(Refszámok!$B$1+ROW()-2,"000000000000")),""),IF(B91="EL",CONCATENATE("E",TEXT(Refszámok!$B$2+ROW()-2,"0000000000"),"00001"),""),IF(B91="OA",CONCATENATE("OA",TEXT(Refszámok!$B$3+ROW()-2,"00000000000000")),""))</f>
        <v>E000000138900001</v>
      </c>
      <c r="B91" t="str">
        <f>IF(Cases!B91=1,"EL","EB")</f>
        <v>EL</v>
      </c>
      <c r="C91" t="str">
        <f t="shared" si="4"/>
        <v>E000000138900001</v>
      </c>
      <c r="D91" t="str">
        <f>IF(Cases!G91="Y","2018-11-10","")</f>
        <v>2018-11-10</v>
      </c>
      <c r="E91" s="6" t="str">
        <f>CONCATENATE(IF(Cases!B91="E",Accounts!B$7,""),IF(Cases!B91=1,Accounts!B$8,""))</f>
        <v>Electra számlatípus-művelettípus ts</v>
      </c>
      <c r="F91" s="6" t="str">
        <f>CONCATENATE(IF(Cases!B91="E",Accounts!C$7,""),IF(Cases!B91=1,Accounts!C$8,""))</f>
        <v>00021018F0100</v>
      </c>
      <c r="G91" t="s">
        <v>17</v>
      </c>
      <c r="H91" s="6" t="str">
        <f t="shared" si="5"/>
        <v>Electra számlatípus-művelettípus ts</v>
      </c>
      <c r="I91" t="s">
        <v>18</v>
      </c>
      <c r="J91" t="str">
        <f t="shared" si="6"/>
        <v>E000000138900001</v>
      </c>
      <c r="K91" t="str">
        <f t="shared" si="7"/>
        <v>E000000138900001</v>
      </c>
      <c r="L91" s="2" t="s">
        <v>22</v>
      </c>
      <c r="M91" t="str">
        <f>CONCATENATE(IF(Cases!A91="V","VI",""),IF(AND(Cases!D91="EA",Cases!A91&lt;&gt;"V"),"HA",""),IF(AND(Cases!D91="AV",Cases!A91&lt;&gt;"V"),"HV",""))</f>
        <v>HA</v>
      </c>
      <c r="N91" t="s">
        <v>23</v>
      </c>
      <c r="O91" t="s">
        <v>24</v>
      </c>
      <c r="P91" t="str">
        <f>IF(Cases!E91="Y","INTC","")</f>
        <v>INTC</v>
      </c>
      <c r="Q91" t="str">
        <f>CONCATENATE(IF(AND(Cases!D91&lt;&gt;"AV",Cases!C91="K"),Accounts!B$1,""),IF(AND(Cases!D91&lt;&gt;"AV",Cases!C91="E"),Accounts!B$3,""),IF(AND(Cases!D91&lt;&gt;"AV",Cases!C91="Z"),Accounts!B$2,""),IF(AND(Cases!D91&lt;&gt;"AV",Cases!C91="B"),Accounts!B$4,""),IF(AND(Cases!B91="E",Cases!D91="AV",Cases!C91="K"),Accounts!D$1,""),IF(AND(Cases!B91="E",Cases!D91="AV",Cases!C91="E"),Accounts!D$3,""),IF(AND(Cases!B91="E",Cases!D91="AV",Cases!C91="Z"),Accounts!D$2,""),IF(AND(Cases!B91="E",Cases!D91="AV",Cases!C91="B"),Accounts!D$4,""),IF(AND(Cases!B91=1,Cases!D91="AV",Cases!C91="K"),Accounts!F$1,""),IF(AND(Cases!B91=1,Cases!D91="AV",Cases!C91="E"),Accounts!F$3,""),IF(AND(Cases!B91=1,Cases!D91="AV",Cases!C91="Z"),Accounts!F$2,""),IF(AND(Cases!B91=1,Cases!D91="AV",Cases!C91="B"),Accounts!F$4,""))</f>
        <v>UPC Magyarország</v>
      </c>
      <c r="R91" t="str">
        <f>CONCATENATE(IF(AND(Cases!D91&lt;&gt;"AV",Cases!C91="K"),Accounts!C$1,""),IF(AND(Cases!D91&lt;&gt;"AV",Cases!C91="E"),Accounts!C$3,""),IF(AND(Cases!D91&lt;&gt;"AV",Cases!C91="Z"),Accounts!C$2,""),IF(AND(Cases!D91&lt;&gt;"AV",Cases!C91="B"),Accounts!C$4,""),IF(AND(Cases!B91="E",Cases!D91="AV",Cases!C91="K"),Accounts!E$1,""),IF(AND(Cases!B91="E",Cases!D91="AV",Cases!C91="E"),Accounts!E$3,""),IF(AND(Cases!B91="E",Cases!D91="AV",Cases!C91="Z"),Accounts!E$2,""),IF(AND(Cases!B91="E",Cases!D91="AV",Cases!C91="B"),Accounts!E$4,""),IF(AND(Cases!B91=1,Cases!D91="AV",Cases!C91="K"),Accounts!G$1,""),IF(AND(Cases!B91=1,Cases!D91="AV",Cases!C91="E"),Accounts!G$3,""),IF(AND(Cases!B91=1,Cases!D91="AV",Cases!C91="Z"),Accounts!G$2,""),IF(AND(Cases!B91=1,Cases!D91="AV",Cases!C91="B"),Accounts!G$4,""))</f>
        <v>HU78104100220021994330000100</v>
      </c>
      <c r="S91" t="str">
        <f>Cases!I91</f>
        <v>Közlemény-Elektra/EbankKKV-BBelül-EsetiÁt.-InterComp.-Értéknapos-COT után-292</v>
      </c>
    </row>
    <row r="92" spans="1:19" x14ac:dyDescent="0.3">
      <c r="A92" t="str">
        <f>CONCATENATE(IF(B92="EB",CONCATENATE("EBNG",TEXT(Refszámok!$B$1+ROW()-2,"000000000000")),""),IF(B92="EL",CONCATENATE("E",TEXT(Refszámok!$B$2+ROW()-2,"0000000000"),"00001"),""),IF(B92="OA",CONCATENATE("OA",TEXT(Refszámok!$B$3+ROW()-2,"00000000000000")),""))</f>
        <v>E000000139000001</v>
      </c>
      <c r="B92" t="str">
        <f>IF(Cases!B92=1,"EL","EB")</f>
        <v>EL</v>
      </c>
      <c r="C92" t="str">
        <f t="shared" si="4"/>
        <v>E000000139000001</v>
      </c>
      <c r="D92" t="str">
        <f>IF(Cases!G92="Y","2018-11-10","")</f>
        <v>2018-11-10</v>
      </c>
      <c r="E92" s="6" t="str">
        <f>CONCATENATE(IF(Cases!B92="E",Accounts!B$7,""),IF(Cases!B92=1,Accounts!B$8,""))</f>
        <v>Electra számlatípus-művelettípus ts</v>
      </c>
      <c r="F92" s="6" t="str">
        <f>CONCATENATE(IF(Cases!B92="E",Accounts!C$7,""),IF(Cases!B92=1,Accounts!C$8,""))</f>
        <v>00021018F0100</v>
      </c>
      <c r="G92" t="s">
        <v>17</v>
      </c>
      <c r="H92" s="6" t="str">
        <f t="shared" si="5"/>
        <v>Electra számlatípus-művelettípus ts</v>
      </c>
      <c r="I92" t="s">
        <v>18</v>
      </c>
      <c r="J92" t="str">
        <f t="shared" si="6"/>
        <v>E000000139000001</v>
      </c>
      <c r="K92" t="str">
        <f t="shared" si="7"/>
        <v>E000000139000001</v>
      </c>
      <c r="L92" s="2" t="s">
        <v>22</v>
      </c>
      <c r="M92" t="str">
        <f>CONCATENATE(IF(Cases!A92="V","VI",""),IF(AND(Cases!D92="EA",Cases!A92&lt;&gt;"V"),"HA",""),IF(AND(Cases!D92="AV",Cases!A92&lt;&gt;"V"),"HV",""))</f>
        <v>HV</v>
      </c>
      <c r="N92" t="s">
        <v>23</v>
      </c>
      <c r="O92" t="s">
        <v>24</v>
      </c>
      <c r="P92" t="str">
        <f>IF(Cases!E92="Y","INTC","")</f>
        <v/>
      </c>
      <c r="Q92" t="str">
        <f>CONCATENATE(IF(AND(Cases!D92&lt;&gt;"AV",Cases!C92="K"),Accounts!B$1,""),IF(AND(Cases!D92&lt;&gt;"AV",Cases!C92="E"),Accounts!B$3,""),IF(AND(Cases!D92&lt;&gt;"AV",Cases!C92="Z"),Accounts!B$2,""),IF(AND(Cases!D92&lt;&gt;"AV",Cases!C92="B"),Accounts!B$4,""),IF(AND(Cases!B92="E",Cases!D92="AV",Cases!C92="K"),Accounts!D$1,""),IF(AND(Cases!B92="E",Cases!D92="AV",Cases!C92="E"),Accounts!D$3,""),IF(AND(Cases!B92="E",Cases!D92="AV",Cases!C92="Z"),Accounts!D$2,""),IF(AND(Cases!B92="E",Cases!D92="AV",Cases!C92="B"),Accounts!D$4,""),IF(AND(Cases!B92=1,Cases!D92="AV",Cases!C92="K"),Accounts!F$1,""),IF(AND(Cases!B92=1,Cases!D92="AV",Cases!C92="E"),Accounts!F$3,""),IF(AND(Cases!B92=1,Cases!D92="AV",Cases!C92="Z"),Accounts!F$2,""),IF(AND(Cases!B92=1,Cases!D92="AV",Cases!C92="B"),Accounts!F$4,""))</f>
        <v>Zeusz céges kedvezm.</v>
      </c>
      <c r="R92" t="str">
        <f>CONCATENATE(IF(AND(Cases!D92&lt;&gt;"AV",Cases!C92="K"),Accounts!C$1,""),IF(AND(Cases!D92&lt;&gt;"AV",Cases!C92="E"),Accounts!C$3,""),IF(AND(Cases!D92&lt;&gt;"AV",Cases!C92="Z"),Accounts!C$2,""),IF(AND(Cases!D92&lt;&gt;"AV",Cases!C92="B"),Accounts!C$4,""),IF(AND(Cases!B92="E",Cases!D92="AV",Cases!C92="K"),Accounts!E$1,""),IF(AND(Cases!B92="E",Cases!D92="AV",Cases!C92="E"),Accounts!E$3,""),IF(AND(Cases!B92="E",Cases!D92="AV",Cases!C92="Z"),Accounts!E$2,""),IF(AND(Cases!B92="E",Cases!D92="AV",Cases!C92="B"),Accounts!E$4,""),IF(AND(Cases!B92=1,Cases!D92="AV",Cases!C92="K"),Accounts!G$1,""),IF(AND(Cases!B92=1,Cases!D92="AV",Cases!C92="E"),Accounts!G$3,""),IF(AND(Cases!B92=1,Cases!D92="AV",Cases!C92="Z"),Accounts!G$2,""),IF(AND(Cases!B92=1,Cases!D92="AV",Cases!C92="B"),Accounts!G$4,""))</f>
        <v>HU92104065006555535353531080</v>
      </c>
      <c r="S92" t="str">
        <f>Cases!I92</f>
        <v>Közlemény-Elektra/EbankKKV-BBZeus-Átvezetés-Értéknapos-COT után-275</v>
      </c>
    </row>
    <row r="93" spans="1:19" x14ac:dyDescent="0.3">
      <c r="A93" t="str">
        <f>CONCATENATE(IF(B93="EB",CONCATENATE("EBNG",TEXT(Refszámok!$B$1+ROW()-2,"000000000000")),""),IF(B93="EL",CONCATENATE("E",TEXT(Refszámok!$B$2+ROW()-2,"0000000000"),"00001"),""),IF(B93="OA",CONCATENATE("OA",TEXT(Refszámok!$B$3+ROW()-2,"00000000000000")),""))</f>
        <v>E000000139100001</v>
      </c>
      <c r="B93" t="str">
        <f>IF(Cases!B93=1,"EL","EB")</f>
        <v>EL</v>
      </c>
      <c r="C93" t="str">
        <f t="shared" si="4"/>
        <v>E000000139100001</v>
      </c>
      <c r="D93" t="str">
        <f>IF(Cases!G93="Y","2018-11-10","")</f>
        <v>2018-11-10</v>
      </c>
      <c r="E93" s="6" t="str">
        <f>CONCATENATE(IF(Cases!B93="E",Accounts!B$7,""),IF(Cases!B93=1,Accounts!B$8,""))</f>
        <v>Electra számlatípus-művelettípus ts</v>
      </c>
      <c r="F93" s="6" t="str">
        <f>CONCATENATE(IF(Cases!B93="E",Accounts!C$7,""),IF(Cases!B93=1,Accounts!C$8,""))</f>
        <v>00021018F0100</v>
      </c>
      <c r="G93" t="s">
        <v>17</v>
      </c>
      <c r="H93" s="6" t="str">
        <f t="shared" si="5"/>
        <v>Electra számlatípus-művelettípus ts</v>
      </c>
      <c r="I93" t="s">
        <v>18</v>
      </c>
      <c r="J93" t="str">
        <f t="shared" si="6"/>
        <v>E000000139100001</v>
      </c>
      <c r="K93" t="str">
        <f t="shared" si="7"/>
        <v>E000000139100001</v>
      </c>
      <c r="L93" s="2" t="s">
        <v>22</v>
      </c>
      <c r="M93" t="str">
        <f>CONCATENATE(IF(Cases!A93="V","VI",""),IF(AND(Cases!D93="EA",Cases!A93&lt;&gt;"V"),"HA",""),IF(AND(Cases!D93="AV",Cases!A93&lt;&gt;"V"),"HV",""))</f>
        <v>HA</v>
      </c>
      <c r="N93" t="s">
        <v>23</v>
      </c>
      <c r="O93" t="s">
        <v>24</v>
      </c>
      <c r="P93" t="str">
        <f>IF(Cases!E93="Y","INTC","")</f>
        <v/>
      </c>
      <c r="Q93" t="str">
        <f>CONCATENATE(IF(AND(Cases!D93&lt;&gt;"AV",Cases!C93="K"),Accounts!B$1,""),IF(AND(Cases!D93&lt;&gt;"AV",Cases!C93="E"),Accounts!B$3,""),IF(AND(Cases!D93&lt;&gt;"AV",Cases!C93="Z"),Accounts!B$2,""),IF(AND(Cases!D93&lt;&gt;"AV",Cases!C93="B"),Accounts!B$4,""),IF(AND(Cases!B93="E",Cases!D93="AV",Cases!C93="K"),Accounts!D$1,""),IF(AND(Cases!B93="E",Cases!D93="AV",Cases!C93="E"),Accounts!D$3,""),IF(AND(Cases!B93="E",Cases!D93="AV",Cases!C93="Z"),Accounts!D$2,""),IF(AND(Cases!B93="E",Cases!D93="AV",Cases!C93="B"),Accounts!D$4,""),IF(AND(Cases!B93=1,Cases!D93="AV",Cases!C93="K"),Accounts!F$1,""),IF(AND(Cases!B93=1,Cases!D93="AV",Cases!C93="E"),Accounts!F$3,""),IF(AND(Cases!B93=1,Cases!D93="AV",Cases!C93="Z"),Accounts!F$2,""),IF(AND(Cases!B93=1,Cases!D93="AV",Cases!C93="B"),Accounts!F$4,""))</f>
        <v>Zeusz kedvezm.</v>
      </c>
      <c r="R93" t="str">
        <f>CONCATENATE(IF(AND(Cases!D93&lt;&gt;"AV",Cases!C93="K"),Accounts!C$1,""),IF(AND(Cases!D93&lt;&gt;"AV",Cases!C93="E"),Accounts!C$3,""),IF(AND(Cases!D93&lt;&gt;"AV",Cases!C93="Z"),Accounts!C$2,""),IF(AND(Cases!D93&lt;&gt;"AV",Cases!C93="B"),Accounts!C$4,""),IF(AND(Cases!B93="E",Cases!D93="AV",Cases!C93="K"),Accounts!E$1,""),IF(AND(Cases!B93="E",Cases!D93="AV",Cases!C93="E"),Accounts!E$3,""),IF(AND(Cases!B93="E",Cases!D93="AV",Cases!C93="Z"),Accounts!E$2,""),IF(AND(Cases!B93="E",Cases!D93="AV",Cases!C93="B"),Accounts!E$4,""),IF(AND(Cases!B93=1,Cases!D93="AV",Cases!C93="K"),Accounts!G$1,""),IF(AND(Cases!B93=1,Cases!D93="AV",Cases!C93="E"),Accounts!G$3,""),IF(AND(Cases!B93=1,Cases!D93="AV",Cases!C93="Z"),Accounts!G$2,""),IF(AND(Cases!B93=1,Cases!D93="AV",Cases!C93="B"),Accounts!G$4,""))</f>
        <v>HU39104065006755574848501038</v>
      </c>
      <c r="S93" t="str">
        <f>Cases!I93</f>
        <v>Közlemény-Elektra/EbankKKV-BBZeus-EsetiÁt.-Értéknapos-COT után-274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7296-BF65-496D-AD56-05B559477306}">
  <dimension ref="A1:J93"/>
  <sheetViews>
    <sheetView workbookViewId="0">
      <selection activeCell="A9" sqref="A9"/>
    </sheetView>
  </sheetViews>
  <sheetFormatPr defaultRowHeight="14.4" x14ac:dyDescent="0.3"/>
  <cols>
    <col min="1" max="1" width="5.88671875" bestFit="1" customWidth="1"/>
    <col min="2" max="2" width="8.33203125" bestFit="1" customWidth="1"/>
    <col min="3" max="3" width="21.33203125" bestFit="1" customWidth="1"/>
    <col min="4" max="4" width="16.44140625" bestFit="1" customWidth="1"/>
    <col min="5" max="5" width="12.33203125" bestFit="1" customWidth="1"/>
    <col min="6" max="6" width="12.44140625" bestFit="1" customWidth="1"/>
    <col min="7" max="7" width="10.109375" bestFit="1" customWidth="1"/>
    <col min="8" max="8" width="7" bestFit="1" customWidth="1"/>
    <col min="9" max="9" width="72.44140625" bestFit="1" customWidth="1"/>
  </cols>
  <sheetData>
    <row r="1" spans="1:10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4" t="s">
        <v>33</v>
      </c>
      <c r="G1" s="3" t="s">
        <v>34</v>
      </c>
      <c r="H1" s="3" t="s">
        <v>35</v>
      </c>
      <c r="I1" s="5" t="s">
        <v>36</v>
      </c>
      <c r="J1" s="3"/>
    </row>
    <row r="2" spans="1:10" x14ac:dyDescent="0.3">
      <c r="A2" s="3">
        <v>2</v>
      </c>
      <c r="B2" s="3" t="s">
        <v>37</v>
      </c>
      <c r="C2" s="3" t="s">
        <v>38</v>
      </c>
      <c r="D2" s="3" t="s">
        <v>39</v>
      </c>
      <c r="E2" s="3" t="s">
        <v>40</v>
      </c>
      <c r="F2" s="4" t="s">
        <v>41</v>
      </c>
      <c r="G2" s="3" t="s">
        <v>40</v>
      </c>
      <c r="H2" s="3" t="s">
        <v>40</v>
      </c>
      <c r="I2" s="5" t="str">
        <f>CONCATENATE("Közlemény",IF(B2=1,"-Elektra/EbankKKV",IF(B2="E","-EbankLak")),IF(C2="K","-BKívül",""),IF(C2="B","-BBelül",""),IF(C2="E","-BBEq",""),IF(C2="Z","-BBZeus",""),IF(D2="EA","-EsetiÁt.",""),IF(D2="AV","-Átvezetés",""),IF(D2="VF","-ViberÁt.",""),IF(E2="Y","-InterComp.",""),IF(G2="Y","-Értéknapos",""),IF(H2="Y","-COT után",""),"-",F2)</f>
        <v>Közlemény-EbankLak-BKívül-EsetiÁt.-H06</v>
      </c>
      <c r="J2" s="3"/>
    </row>
    <row r="3" spans="1:10" x14ac:dyDescent="0.3">
      <c r="A3" s="3">
        <v>2</v>
      </c>
      <c r="B3" s="3">
        <v>1</v>
      </c>
      <c r="C3" s="3" t="s">
        <v>38</v>
      </c>
      <c r="D3" s="3" t="s">
        <v>39</v>
      </c>
      <c r="E3" s="3" t="s">
        <v>40</v>
      </c>
      <c r="F3" s="4" t="s">
        <v>42</v>
      </c>
      <c r="G3" s="3" t="s">
        <v>40</v>
      </c>
      <c r="H3" s="3" t="s">
        <v>40</v>
      </c>
      <c r="I3" s="5" t="str">
        <f t="shared" ref="I3:I66" si="0">CONCATENATE("Közlemény",IF(B3=1,"-Elektra/EbankKKV",IF(B3="E","-EbankLak")),IF(C3="K","-BKívül",""),IF(C3="B","-BBelül",""),IF(C3="E","-BBEq",""),IF(C3="Z","-BBZeus",""),IF(D3="EA","-EsetiÁt.",""),IF(D3="AV","-Átvezetés",""),IF(D3="VF","-ViberÁt.",""),IF(E3="Y","-InterComp.",""),IF(G3="Y","-Értéknapos",""),IF(H3="Y","-COT után",""),"-",F3)</f>
        <v>Közlemény-Elektra/EbankKKV-BKívül-EsetiÁt.-H08</v>
      </c>
      <c r="J3" s="3"/>
    </row>
    <row r="4" spans="1:10" x14ac:dyDescent="0.3">
      <c r="A4" s="3">
        <v>2</v>
      </c>
      <c r="B4" s="3">
        <v>1</v>
      </c>
      <c r="C4" s="3" t="s">
        <v>38</v>
      </c>
      <c r="D4" s="3" t="s">
        <v>39</v>
      </c>
      <c r="E4" s="3" t="s">
        <v>43</v>
      </c>
      <c r="F4" s="4" t="s">
        <v>44</v>
      </c>
      <c r="G4" s="3" t="s">
        <v>40</v>
      </c>
      <c r="H4" s="3" t="s">
        <v>40</v>
      </c>
      <c r="I4" s="5" t="str">
        <f t="shared" si="0"/>
        <v>Közlemény-Elektra/EbankKKV-BKívül-EsetiÁt.-InterComp.-H10</v>
      </c>
      <c r="J4" s="3"/>
    </row>
    <row r="5" spans="1:10" x14ac:dyDescent="0.3">
      <c r="A5" s="3" t="s">
        <v>45</v>
      </c>
      <c r="B5" s="3">
        <v>1</v>
      </c>
      <c r="C5" s="3" t="s">
        <v>38</v>
      </c>
      <c r="D5" s="3" t="s">
        <v>39</v>
      </c>
      <c r="E5" s="3" t="s">
        <v>40</v>
      </c>
      <c r="F5" s="4">
        <v>453</v>
      </c>
      <c r="G5" s="3" t="s">
        <v>40</v>
      </c>
      <c r="H5" s="3" t="s">
        <v>40</v>
      </c>
      <c r="I5" s="5" t="str">
        <f t="shared" si="0"/>
        <v>Közlemény-Elektra/EbankKKV-BKívül-EsetiÁt.-453</v>
      </c>
      <c r="J5" s="3"/>
    </row>
    <row r="6" spans="1:10" x14ac:dyDescent="0.3">
      <c r="A6" s="3" t="s">
        <v>45</v>
      </c>
      <c r="B6" s="3">
        <v>1</v>
      </c>
      <c r="C6" s="3" t="s">
        <v>38</v>
      </c>
      <c r="D6" s="3" t="s">
        <v>39</v>
      </c>
      <c r="E6" s="3" t="s">
        <v>43</v>
      </c>
      <c r="F6" s="4">
        <v>432</v>
      </c>
      <c r="G6" s="3" t="s">
        <v>40</v>
      </c>
      <c r="H6" s="3" t="s">
        <v>40</v>
      </c>
      <c r="I6" s="5" t="str">
        <f t="shared" si="0"/>
        <v>Közlemény-Elektra/EbankKKV-BKívül-EsetiÁt.-InterComp.-432</v>
      </c>
      <c r="J6" s="3"/>
    </row>
    <row r="7" spans="1:10" x14ac:dyDescent="0.3">
      <c r="A7" s="3" t="s">
        <v>45</v>
      </c>
      <c r="B7" s="3">
        <v>1</v>
      </c>
      <c r="C7" s="3" t="s">
        <v>38</v>
      </c>
      <c r="D7" s="3" t="s">
        <v>46</v>
      </c>
      <c r="E7" s="3" t="s">
        <v>40</v>
      </c>
      <c r="F7" s="4">
        <v>454</v>
      </c>
      <c r="G7" s="3" t="s">
        <v>40</v>
      </c>
      <c r="H7" s="3" t="s">
        <v>40</v>
      </c>
      <c r="I7" s="5" t="str">
        <f t="shared" si="0"/>
        <v>Közlemény-Elektra/EbankKKV-BKívül-ViberÁt.-454</v>
      </c>
      <c r="J7" s="3"/>
    </row>
    <row r="8" spans="1:10" x14ac:dyDescent="0.3">
      <c r="A8" s="3" t="s">
        <v>45</v>
      </c>
      <c r="B8" s="3">
        <v>1</v>
      </c>
      <c r="C8" s="3" t="s">
        <v>38</v>
      </c>
      <c r="D8" s="3" t="s">
        <v>46</v>
      </c>
      <c r="E8" s="3" t="s">
        <v>43</v>
      </c>
      <c r="F8" s="4">
        <v>433</v>
      </c>
      <c r="G8" s="3" t="s">
        <v>40</v>
      </c>
      <c r="H8" s="3" t="s">
        <v>40</v>
      </c>
      <c r="I8" s="5" t="str">
        <f t="shared" si="0"/>
        <v>Közlemény-Elektra/EbankKKV-BKívül-ViberÁt.-InterComp.-433</v>
      </c>
      <c r="J8" s="3"/>
    </row>
    <row r="9" spans="1:10" x14ac:dyDescent="0.3">
      <c r="A9" s="3" t="s">
        <v>47</v>
      </c>
      <c r="B9" s="3" t="s">
        <v>37</v>
      </c>
      <c r="C9" s="3" t="s">
        <v>37</v>
      </c>
      <c r="D9" s="3" t="s">
        <v>48</v>
      </c>
      <c r="E9" s="3" t="s">
        <v>40</v>
      </c>
      <c r="F9" s="4" t="s">
        <v>49</v>
      </c>
      <c r="G9" s="3" t="s">
        <v>40</v>
      </c>
      <c r="H9" s="3" t="s">
        <v>40</v>
      </c>
      <c r="I9" s="5" t="str">
        <f t="shared" si="0"/>
        <v>Közlemény-EbankLak-BBEq-Átvezetés-082</v>
      </c>
      <c r="J9" s="3"/>
    </row>
    <row r="10" spans="1:10" x14ac:dyDescent="0.3">
      <c r="A10" s="3" t="s">
        <v>47</v>
      </c>
      <c r="B10" s="3" t="s">
        <v>37</v>
      </c>
      <c r="C10" s="3" t="s">
        <v>37</v>
      </c>
      <c r="D10" s="3" t="s">
        <v>39</v>
      </c>
      <c r="E10" s="3" t="s">
        <v>40</v>
      </c>
      <c r="F10" s="4" t="s">
        <v>50</v>
      </c>
      <c r="G10" s="3" t="s">
        <v>40</v>
      </c>
      <c r="H10" s="3" t="s">
        <v>40</v>
      </c>
      <c r="I10" s="5" t="str">
        <f t="shared" si="0"/>
        <v>Közlemény-EbankLak-BBEq-EsetiÁt.-088</v>
      </c>
      <c r="J10" s="3"/>
    </row>
    <row r="11" spans="1:10" x14ac:dyDescent="0.3">
      <c r="A11" s="3" t="s">
        <v>47</v>
      </c>
      <c r="B11" s="3" t="s">
        <v>37</v>
      </c>
      <c r="C11" s="3" t="s">
        <v>51</v>
      </c>
      <c r="D11" s="3" t="s">
        <v>48</v>
      </c>
      <c r="E11" s="3" t="s">
        <v>40</v>
      </c>
      <c r="F11" s="4" t="s">
        <v>52</v>
      </c>
      <c r="G11" s="3" t="s">
        <v>40</v>
      </c>
      <c r="H11" s="3" t="s">
        <v>40</v>
      </c>
      <c r="I11" s="5" t="str">
        <f t="shared" si="0"/>
        <v>Közlemény-EbankLak-BBelül-Átvezetés-25E</v>
      </c>
      <c r="J11" s="3"/>
    </row>
    <row r="12" spans="1:10" x14ac:dyDescent="0.3">
      <c r="A12" s="3" t="s">
        <v>47</v>
      </c>
      <c r="B12" s="3" t="s">
        <v>37</v>
      </c>
      <c r="C12" s="3" t="s">
        <v>51</v>
      </c>
      <c r="D12" s="3" t="s">
        <v>39</v>
      </c>
      <c r="E12" s="3" t="s">
        <v>40</v>
      </c>
      <c r="F12" s="4">
        <v>255</v>
      </c>
      <c r="G12" s="3" t="s">
        <v>40</v>
      </c>
      <c r="H12" s="3" t="s">
        <v>40</v>
      </c>
      <c r="I12" s="5" t="str">
        <f t="shared" si="0"/>
        <v>Közlemény-EbankLak-BBelül-EsetiÁt.-255</v>
      </c>
      <c r="J12" s="3"/>
    </row>
    <row r="13" spans="1:10" x14ac:dyDescent="0.3">
      <c r="A13" s="3" t="s">
        <v>47</v>
      </c>
      <c r="B13" s="3" t="s">
        <v>37</v>
      </c>
      <c r="C13" s="3" t="s">
        <v>53</v>
      </c>
      <c r="D13" s="3" t="s">
        <v>48</v>
      </c>
      <c r="E13" s="3" t="s">
        <v>40</v>
      </c>
      <c r="F13" s="4">
        <v>275</v>
      </c>
      <c r="G13" s="3" t="s">
        <v>40</v>
      </c>
      <c r="H13" s="3" t="s">
        <v>40</v>
      </c>
      <c r="I13" s="5" t="str">
        <f t="shared" si="0"/>
        <v>Közlemény-EbankLak-BBZeus-Átvezetés-275</v>
      </c>
      <c r="J13" s="3"/>
    </row>
    <row r="14" spans="1:10" x14ac:dyDescent="0.3">
      <c r="A14" s="3" t="s">
        <v>47</v>
      </c>
      <c r="B14" s="3" t="s">
        <v>37</v>
      </c>
      <c r="C14" s="3" t="s">
        <v>53</v>
      </c>
      <c r="D14" s="3" t="s">
        <v>39</v>
      </c>
      <c r="E14" s="3" t="s">
        <v>40</v>
      </c>
      <c r="F14" s="4">
        <v>274</v>
      </c>
      <c r="G14" s="3" t="s">
        <v>40</v>
      </c>
      <c r="H14" s="3" t="s">
        <v>40</v>
      </c>
      <c r="I14" s="5" t="str">
        <f t="shared" si="0"/>
        <v>Közlemény-EbankLak-BBZeus-EsetiÁt.-274</v>
      </c>
      <c r="J14" s="3"/>
    </row>
    <row r="15" spans="1:10" x14ac:dyDescent="0.3">
      <c r="A15" s="3" t="s">
        <v>47</v>
      </c>
      <c r="B15" s="3">
        <v>1</v>
      </c>
      <c r="C15" s="3" t="s">
        <v>37</v>
      </c>
      <c r="D15" s="3" t="s">
        <v>48</v>
      </c>
      <c r="E15" s="3" t="s">
        <v>40</v>
      </c>
      <c r="F15" s="4">
        <v>104</v>
      </c>
      <c r="G15" s="3" t="s">
        <v>40</v>
      </c>
      <c r="H15" s="3" t="s">
        <v>40</v>
      </c>
      <c r="I15" s="5" t="str">
        <f t="shared" si="0"/>
        <v>Közlemény-Elektra/EbankKKV-BBEq-Átvezetés-104</v>
      </c>
      <c r="J15" s="3"/>
    </row>
    <row r="16" spans="1:10" x14ac:dyDescent="0.3">
      <c r="A16" s="3" t="s">
        <v>47</v>
      </c>
      <c r="B16" s="3">
        <v>1</v>
      </c>
      <c r="C16" s="3" t="s">
        <v>37</v>
      </c>
      <c r="D16" s="3" t="s">
        <v>48</v>
      </c>
      <c r="E16" s="3" t="s">
        <v>43</v>
      </c>
      <c r="F16" s="4">
        <v>124</v>
      </c>
      <c r="G16" s="3" t="s">
        <v>40</v>
      </c>
      <c r="H16" s="3" t="s">
        <v>40</v>
      </c>
      <c r="I16" s="5" t="str">
        <f t="shared" si="0"/>
        <v>Közlemény-Elektra/EbankKKV-BBEq-Átvezetés-InterComp.-124</v>
      </c>
      <c r="J16" s="3"/>
    </row>
    <row r="17" spans="1:10" x14ac:dyDescent="0.3">
      <c r="A17" s="3" t="s">
        <v>47</v>
      </c>
      <c r="B17" s="3">
        <v>1</v>
      </c>
      <c r="C17" s="3" t="s">
        <v>37</v>
      </c>
      <c r="D17" s="3" t="s">
        <v>39</v>
      </c>
      <c r="E17" s="3" t="s">
        <v>40</v>
      </c>
      <c r="F17" s="4">
        <v>105</v>
      </c>
      <c r="G17" s="3" t="s">
        <v>40</v>
      </c>
      <c r="H17" s="3" t="s">
        <v>40</v>
      </c>
      <c r="I17" s="5" t="str">
        <f t="shared" si="0"/>
        <v>Közlemény-Elektra/EbankKKV-BBEq-EsetiÁt.-105</v>
      </c>
      <c r="J17" s="3"/>
    </row>
    <row r="18" spans="1:10" x14ac:dyDescent="0.3">
      <c r="A18" s="3" t="s">
        <v>47</v>
      </c>
      <c r="B18" s="3">
        <v>1</v>
      </c>
      <c r="C18" s="3" t="s">
        <v>37</v>
      </c>
      <c r="D18" s="3" t="s">
        <v>39</v>
      </c>
      <c r="E18" s="3" t="s">
        <v>43</v>
      </c>
      <c r="F18" s="4">
        <v>125</v>
      </c>
      <c r="G18" s="3" t="s">
        <v>40</v>
      </c>
      <c r="H18" s="3" t="s">
        <v>40</v>
      </c>
      <c r="I18" s="5" t="str">
        <f t="shared" si="0"/>
        <v>Közlemény-Elektra/EbankKKV-BBEq-EsetiÁt.-InterComp.-125</v>
      </c>
      <c r="J18" s="3"/>
    </row>
    <row r="19" spans="1:10" x14ac:dyDescent="0.3">
      <c r="A19" s="3" t="s">
        <v>47</v>
      </c>
      <c r="B19" s="3">
        <v>1</v>
      </c>
      <c r="C19" s="3" t="s">
        <v>51</v>
      </c>
      <c r="D19" s="3" t="s">
        <v>48</v>
      </c>
      <c r="E19" s="3" t="s">
        <v>40</v>
      </c>
      <c r="F19" s="4" t="s">
        <v>54</v>
      </c>
      <c r="G19" s="3" t="s">
        <v>40</v>
      </c>
      <c r="H19" s="3" t="s">
        <v>40</v>
      </c>
      <c r="I19" s="5" t="str">
        <f t="shared" si="0"/>
        <v>Közlemény-Elektra/EbankKKV-BBelül-Átvezetés-25G</v>
      </c>
      <c r="J19" s="3"/>
    </row>
    <row r="20" spans="1:10" x14ac:dyDescent="0.3">
      <c r="A20" s="3" t="s">
        <v>47</v>
      </c>
      <c r="B20" s="3">
        <v>1</v>
      </c>
      <c r="C20" s="3" t="s">
        <v>51</v>
      </c>
      <c r="D20" s="3" t="s">
        <v>48</v>
      </c>
      <c r="E20" s="3" t="s">
        <v>43</v>
      </c>
      <c r="F20" s="4" t="s">
        <v>55</v>
      </c>
      <c r="G20" s="3" t="s">
        <v>40</v>
      </c>
      <c r="H20" s="3" t="s">
        <v>40</v>
      </c>
      <c r="I20" s="5" t="str">
        <f t="shared" si="0"/>
        <v>Közlemény-Elektra/EbankKKV-BBelül-Átvezetés-InterComp.-25K</v>
      </c>
      <c r="J20" s="3"/>
    </row>
    <row r="21" spans="1:10" x14ac:dyDescent="0.3">
      <c r="A21" s="3" t="s">
        <v>47</v>
      </c>
      <c r="B21" s="3">
        <v>1</v>
      </c>
      <c r="C21" s="3" t="s">
        <v>51</v>
      </c>
      <c r="D21" s="3" t="s">
        <v>39</v>
      </c>
      <c r="E21" s="3" t="s">
        <v>40</v>
      </c>
      <c r="F21" s="4">
        <v>266</v>
      </c>
      <c r="G21" s="3" t="s">
        <v>40</v>
      </c>
      <c r="H21" s="3" t="s">
        <v>40</v>
      </c>
      <c r="I21" s="5" t="str">
        <f t="shared" si="0"/>
        <v>Közlemény-Elektra/EbankKKV-BBelül-EsetiÁt.-266</v>
      </c>
      <c r="J21" s="3"/>
    </row>
    <row r="22" spans="1:10" x14ac:dyDescent="0.3">
      <c r="A22" s="3" t="s">
        <v>47</v>
      </c>
      <c r="B22" s="3">
        <v>1</v>
      </c>
      <c r="C22" s="3" t="s">
        <v>51</v>
      </c>
      <c r="D22" s="3" t="s">
        <v>39</v>
      </c>
      <c r="E22" s="3" t="s">
        <v>43</v>
      </c>
      <c r="F22" s="4">
        <v>292</v>
      </c>
      <c r="G22" s="3" t="s">
        <v>40</v>
      </c>
      <c r="H22" s="3" t="s">
        <v>40</v>
      </c>
      <c r="I22" s="5" t="str">
        <f t="shared" si="0"/>
        <v>Közlemény-Elektra/EbankKKV-BBelül-EsetiÁt.-InterComp.-292</v>
      </c>
      <c r="J22" s="3"/>
    </row>
    <row r="23" spans="1:10" x14ac:dyDescent="0.3">
      <c r="A23" s="3" t="s">
        <v>47</v>
      </c>
      <c r="B23" s="3">
        <v>1</v>
      </c>
      <c r="C23" s="3" t="s">
        <v>53</v>
      </c>
      <c r="D23" s="3" t="s">
        <v>48</v>
      </c>
      <c r="E23" s="3" t="s">
        <v>40</v>
      </c>
      <c r="F23" s="4">
        <v>275</v>
      </c>
      <c r="G23" s="3" t="s">
        <v>40</v>
      </c>
      <c r="H23" s="3" t="s">
        <v>40</v>
      </c>
      <c r="I23" s="5" t="str">
        <f t="shared" si="0"/>
        <v>Közlemény-Elektra/EbankKKV-BBZeus-Átvezetés-275</v>
      </c>
      <c r="J23" s="3"/>
    </row>
    <row r="24" spans="1:10" x14ac:dyDescent="0.3">
      <c r="A24" s="3" t="s">
        <v>47</v>
      </c>
      <c r="B24" s="3">
        <v>1</v>
      </c>
      <c r="C24" s="3" t="s">
        <v>53</v>
      </c>
      <c r="D24" s="3" t="s">
        <v>39</v>
      </c>
      <c r="E24" s="3" t="s">
        <v>40</v>
      </c>
      <c r="F24" s="4">
        <v>274</v>
      </c>
      <c r="G24" s="3" t="s">
        <v>40</v>
      </c>
      <c r="H24" s="3" t="s">
        <v>40</v>
      </c>
      <c r="I24" s="5" t="str">
        <f t="shared" si="0"/>
        <v>Közlemény-Elektra/EbankKKV-BBZeus-EsetiÁt.-274</v>
      </c>
      <c r="J24" s="3"/>
    </row>
    <row r="25" spans="1:10" x14ac:dyDescent="0.3">
      <c r="A25" s="3">
        <v>2</v>
      </c>
      <c r="B25" s="3" t="s">
        <v>37</v>
      </c>
      <c r="C25" s="3" t="s">
        <v>38</v>
      </c>
      <c r="D25" s="3" t="s">
        <v>39</v>
      </c>
      <c r="E25" s="3" t="s">
        <v>40</v>
      </c>
      <c r="F25" s="4" t="s">
        <v>41</v>
      </c>
      <c r="G25" s="3" t="s">
        <v>43</v>
      </c>
      <c r="H25" s="3" t="s">
        <v>40</v>
      </c>
      <c r="I25" s="5" t="str">
        <f t="shared" si="0"/>
        <v>Közlemény-EbankLak-BKívül-EsetiÁt.-Értéknapos-H06</v>
      </c>
    </row>
    <row r="26" spans="1:10" x14ac:dyDescent="0.3">
      <c r="A26" s="3">
        <v>2</v>
      </c>
      <c r="B26" s="3">
        <v>1</v>
      </c>
      <c r="C26" s="3" t="s">
        <v>38</v>
      </c>
      <c r="D26" s="3" t="s">
        <v>39</v>
      </c>
      <c r="E26" s="3" t="s">
        <v>40</v>
      </c>
      <c r="F26" s="4" t="s">
        <v>42</v>
      </c>
      <c r="G26" s="3" t="s">
        <v>43</v>
      </c>
      <c r="H26" s="3" t="s">
        <v>40</v>
      </c>
      <c r="I26" s="5" t="str">
        <f t="shared" si="0"/>
        <v>Közlemény-Elektra/EbankKKV-BKívül-EsetiÁt.-Értéknapos-H08</v>
      </c>
    </row>
    <row r="27" spans="1:10" x14ac:dyDescent="0.3">
      <c r="A27" s="3">
        <v>2</v>
      </c>
      <c r="B27" s="3">
        <v>1</v>
      </c>
      <c r="C27" s="3" t="s">
        <v>38</v>
      </c>
      <c r="D27" s="3" t="s">
        <v>39</v>
      </c>
      <c r="E27" s="3" t="s">
        <v>43</v>
      </c>
      <c r="F27" s="4" t="s">
        <v>44</v>
      </c>
      <c r="G27" s="3" t="s">
        <v>43</v>
      </c>
      <c r="H27" s="3" t="s">
        <v>40</v>
      </c>
      <c r="I27" s="5" t="str">
        <f t="shared" si="0"/>
        <v>Közlemény-Elektra/EbankKKV-BKívül-EsetiÁt.-InterComp.-Értéknapos-H10</v>
      </c>
    </row>
    <row r="28" spans="1:10" x14ac:dyDescent="0.3">
      <c r="A28" s="3" t="s">
        <v>45</v>
      </c>
      <c r="B28" s="3">
        <v>1</v>
      </c>
      <c r="C28" s="3" t="s">
        <v>38</v>
      </c>
      <c r="D28" s="3" t="s">
        <v>39</v>
      </c>
      <c r="E28" s="3" t="s">
        <v>40</v>
      </c>
      <c r="F28" s="4">
        <v>453</v>
      </c>
      <c r="G28" s="3" t="s">
        <v>43</v>
      </c>
      <c r="H28" s="3" t="s">
        <v>40</v>
      </c>
      <c r="I28" s="5" t="str">
        <f t="shared" si="0"/>
        <v>Közlemény-Elektra/EbankKKV-BKívül-EsetiÁt.-Értéknapos-453</v>
      </c>
    </row>
    <row r="29" spans="1:10" x14ac:dyDescent="0.3">
      <c r="A29" s="3" t="s">
        <v>45</v>
      </c>
      <c r="B29" s="3">
        <v>1</v>
      </c>
      <c r="C29" s="3" t="s">
        <v>38</v>
      </c>
      <c r="D29" s="3" t="s">
        <v>39</v>
      </c>
      <c r="E29" s="3" t="s">
        <v>43</v>
      </c>
      <c r="F29" s="4">
        <v>432</v>
      </c>
      <c r="G29" s="3" t="s">
        <v>43</v>
      </c>
      <c r="H29" s="3" t="s">
        <v>40</v>
      </c>
      <c r="I29" s="5" t="str">
        <f t="shared" si="0"/>
        <v>Közlemény-Elektra/EbankKKV-BKívül-EsetiÁt.-InterComp.-Értéknapos-432</v>
      </c>
    </row>
    <row r="30" spans="1:10" x14ac:dyDescent="0.3">
      <c r="A30" s="3" t="s">
        <v>45</v>
      </c>
      <c r="B30" s="3">
        <v>1</v>
      </c>
      <c r="C30" s="3" t="s">
        <v>38</v>
      </c>
      <c r="D30" s="3" t="s">
        <v>46</v>
      </c>
      <c r="E30" s="3" t="s">
        <v>40</v>
      </c>
      <c r="F30" s="4">
        <v>454</v>
      </c>
      <c r="G30" s="3" t="s">
        <v>43</v>
      </c>
      <c r="H30" s="3" t="s">
        <v>40</v>
      </c>
      <c r="I30" s="5" t="str">
        <f t="shared" si="0"/>
        <v>Közlemény-Elektra/EbankKKV-BKívül-ViberÁt.-Értéknapos-454</v>
      </c>
    </row>
    <row r="31" spans="1:10" x14ac:dyDescent="0.3">
      <c r="A31" s="3" t="s">
        <v>45</v>
      </c>
      <c r="B31" s="3">
        <v>1</v>
      </c>
      <c r="C31" s="3" t="s">
        <v>38</v>
      </c>
      <c r="D31" s="3" t="s">
        <v>46</v>
      </c>
      <c r="E31" s="3" t="s">
        <v>43</v>
      </c>
      <c r="F31" s="4">
        <v>433</v>
      </c>
      <c r="G31" s="3" t="s">
        <v>43</v>
      </c>
      <c r="H31" s="3" t="s">
        <v>40</v>
      </c>
      <c r="I31" s="5" t="str">
        <f t="shared" si="0"/>
        <v>Közlemény-Elektra/EbankKKV-BKívül-ViberÁt.-InterComp.-Értéknapos-433</v>
      </c>
    </row>
    <row r="32" spans="1:10" x14ac:dyDescent="0.3">
      <c r="A32" s="3" t="s">
        <v>47</v>
      </c>
      <c r="B32" s="3" t="s">
        <v>37</v>
      </c>
      <c r="C32" s="3" t="s">
        <v>37</v>
      </c>
      <c r="D32" s="3" t="s">
        <v>48</v>
      </c>
      <c r="E32" s="3" t="s">
        <v>40</v>
      </c>
      <c r="F32" s="4" t="s">
        <v>49</v>
      </c>
      <c r="G32" s="3" t="s">
        <v>43</v>
      </c>
      <c r="H32" s="3" t="s">
        <v>40</v>
      </c>
      <c r="I32" s="5" t="str">
        <f t="shared" si="0"/>
        <v>Közlemény-EbankLak-BBEq-Átvezetés-Értéknapos-082</v>
      </c>
    </row>
    <row r="33" spans="1:9" x14ac:dyDescent="0.3">
      <c r="A33" s="3" t="s">
        <v>47</v>
      </c>
      <c r="B33" s="3" t="s">
        <v>37</v>
      </c>
      <c r="C33" s="3" t="s">
        <v>37</v>
      </c>
      <c r="D33" s="3" t="s">
        <v>39</v>
      </c>
      <c r="E33" s="3" t="s">
        <v>40</v>
      </c>
      <c r="F33" s="4" t="s">
        <v>50</v>
      </c>
      <c r="G33" s="3" t="s">
        <v>43</v>
      </c>
      <c r="H33" s="3" t="s">
        <v>40</v>
      </c>
      <c r="I33" s="5" t="str">
        <f t="shared" si="0"/>
        <v>Közlemény-EbankLak-BBEq-EsetiÁt.-Értéknapos-088</v>
      </c>
    </row>
    <row r="34" spans="1:9" x14ac:dyDescent="0.3">
      <c r="A34" s="3" t="s">
        <v>47</v>
      </c>
      <c r="B34" s="3" t="s">
        <v>37</v>
      </c>
      <c r="C34" s="3" t="s">
        <v>51</v>
      </c>
      <c r="D34" s="3" t="s">
        <v>48</v>
      </c>
      <c r="E34" s="3" t="s">
        <v>40</v>
      </c>
      <c r="F34" s="4" t="s">
        <v>52</v>
      </c>
      <c r="G34" s="3" t="s">
        <v>43</v>
      </c>
      <c r="H34" s="3" t="s">
        <v>40</v>
      </c>
      <c r="I34" s="5" t="str">
        <f t="shared" si="0"/>
        <v>Közlemény-EbankLak-BBelül-Átvezetés-Értéknapos-25E</v>
      </c>
    </row>
    <row r="35" spans="1:9" x14ac:dyDescent="0.3">
      <c r="A35" s="3" t="s">
        <v>47</v>
      </c>
      <c r="B35" s="3" t="s">
        <v>37</v>
      </c>
      <c r="C35" s="3" t="s">
        <v>51</v>
      </c>
      <c r="D35" s="3" t="s">
        <v>39</v>
      </c>
      <c r="E35" s="3" t="s">
        <v>40</v>
      </c>
      <c r="F35" s="4">
        <v>255</v>
      </c>
      <c r="G35" s="3" t="s">
        <v>43</v>
      </c>
      <c r="H35" s="3" t="s">
        <v>40</v>
      </c>
      <c r="I35" s="5" t="str">
        <f t="shared" si="0"/>
        <v>Közlemény-EbankLak-BBelül-EsetiÁt.-Értéknapos-255</v>
      </c>
    </row>
    <row r="36" spans="1:9" x14ac:dyDescent="0.3">
      <c r="A36" s="3" t="s">
        <v>47</v>
      </c>
      <c r="B36" s="3" t="s">
        <v>37</v>
      </c>
      <c r="C36" s="3" t="s">
        <v>53</v>
      </c>
      <c r="D36" s="3" t="s">
        <v>48</v>
      </c>
      <c r="E36" s="3" t="s">
        <v>40</v>
      </c>
      <c r="F36" s="4">
        <v>275</v>
      </c>
      <c r="G36" s="3" t="s">
        <v>43</v>
      </c>
      <c r="H36" s="3" t="s">
        <v>40</v>
      </c>
      <c r="I36" s="5" t="str">
        <f t="shared" si="0"/>
        <v>Közlemény-EbankLak-BBZeus-Átvezetés-Értéknapos-275</v>
      </c>
    </row>
    <row r="37" spans="1:9" x14ac:dyDescent="0.3">
      <c r="A37" s="3" t="s">
        <v>47</v>
      </c>
      <c r="B37" s="3" t="s">
        <v>37</v>
      </c>
      <c r="C37" s="3" t="s">
        <v>53</v>
      </c>
      <c r="D37" s="3" t="s">
        <v>39</v>
      </c>
      <c r="E37" s="3" t="s">
        <v>40</v>
      </c>
      <c r="F37" s="4">
        <v>274</v>
      </c>
      <c r="G37" s="3" t="s">
        <v>43</v>
      </c>
      <c r="H37" s="3" t="s">
        <v>40</v>
      </c>
      <c r="I37" s="5" t="str">
        <f t="shared" si="0"/>
        <v>Közlemény-EbankLak-BBZeus-EsetiÁt.-Értéknapos-274</v>
      </c>
    </row>
    <row r="38" spans="1:9" x14ac:dyDescent="0.3">
      <c r="A38" s="3" t="s">
        <v>47</v>
      </c>
      <c r="B38" s="3">
        <v>1</v>
      </c>
      <c r="C38" s="3" t="s">
        <v>37</v>
      </c>
      <c r="D38" s="3" t="s">
        <v>48</v>
      </c>
      <c r="E38" s="3" t="s">
        <v>40</v>
      </c>
      <c r="F38" s="4">
        <v>104</v>
      </c>
      <c r="G38" s="3" t="s">
        <v>43</v>
      </c>
      <c r="H38" s="3" t="s">
        <v>40</v>
      </c>
      <c r="I38" s="5" t="str">
        <f t="shared" si="0"/>
        <v>Közlemény-Elektra/EbankKKV-BBEq-Átvezetés-Értéknapos-104</v>
      </c>
    </row>
    <row r="39" spans="1:9" x14ac:dyDescent="0.3">
      <c r="A39" s="3" t="s">
        <v>47</v>
      </c>
      <c r="B39" s="3">
        <v>1</v>
      </c>
      <c r="C39" s="3" t="s">
        <v>37</v>
      </c>
      <c r="D39" s="3" t="s">
        <v>48</v>
      </c>
      <c r="E39" s="3" t="s">
        <v>43</v>
      </c>
      <c r="F39" s="4">
        <v>124</v>
      </c>
      <c r="G39" s="3" t="s">
        <v>43</v>
      </c>
      <c r="H39" s="3" t="s">
        <v>40</v>
      </c>
      <c r="I39" s="5" t="str">
        <f t="shared" si="0"/>
        <v>Közlemény-Elektra/EbankKKV-BBEq-Átvezetés-InterComp.-Értéknapos-124</v>
      </c>
    </row>
    <row r="40" spans="1:9" x14ac:dyDescent="0.3">
      <c r="A40" s="3" t="s">
        <v>47</v>
      </c>
      <c r="B40" s="3">
        <v>1</v>
      </c>
      <c r="C40" s="3" t="s">
        <v>37</v>
      </c>
      <c r="D40" s="3" t="s">
        <v>39</v>
      </c>
      <c r="E40" s="3" t="s">
        <v>40</v>
      </c>
      <c r="F40" s="4">
        <v>105</v>
      </c>
      <c r="G40" s="3" t="s">
        <v>43</v>
      </c>
      <c r="H40" s="3" t="s">
        <v>40</v>
      </c>
      <c r="I40" s="5" t="str">
        <f t="shared" si="0"/>
        <v>Közlemény-Elektra/EbankKKV-BBEq-EsetiÁt.-Értéknapos-105</v>
      </c>
    </row>
    <row r="41" spans="1:9" x14ac:dyDescent="0.3">
      <c r="A41" s="3" t="s">
        <v>47</v>
      </c>
      <c r="B41" s="3">
        <v>1</v>
      </c>
      <c r="C41" s="3" t="s">
        <v>37</v>
      </c>
      <c r="D41" s="3" t="s">
        <v>39</v>
      </c>
      <c r="E41" s="3" t="s">
        <v>43</v>
      </c>
      <c r="F41" s="4">
        <v>125</v>
      </c>
      <c r="G41" s="3" t="s">
        <v>43</v>
      </c>
      <c r="H41" s="3" t="s">
        <v>40</v>
      </c>
      <c r="I41" s="5" t="str">
        <f t="shared" si="0"/>
        <v>Közlemény-Elektra/EbankKKV-BBEq-EsetiÁt.-InterComp.-Értéknapos-125</v>
      </c>
    </row>
    <row r="42" spans="1:9" x14ac:dyDescent="0.3">
      <c r="A42" s="3" t="s">
        <v>47</v>
      </c>
      <c r="B42" s="3">
        <v>1</v>
      </c>
      <c r="C42" s="3" t="s">
        <v>51</v>
      </c>
      <c r="D42" s="3" t="s">
        <v>48</v>
      </c>
      <c r="E42" s="3" t="s">
        <v>40</v>
      </c>
      <c r="F42" s="4" t="s">
        <v>54</v>
      </c>
      <c r="G42" s="3" t="s">
        <v>43</v>
      </c>
      <c r="H42" s="3" t="s">
        <v>40</v>
      </c>
      <c r="I42" s="5" t="str">
        <f t="shared" si="0"/>
        <v>Közlemény-Elektra/EbankKKV-BBelül-Átvezetés-Értéknapos-25G</v>
      </c>
    </row>
    <row r="43" spans="1:9" x14ac:dyDescent="0.3">
      <c r="A43" s="3" t="s">
        <v>47</v>
      </c>
      <c r="B43" s="3">
        <v>1</v>
      </c>
      <c r="C43" s="3" t="s">
        <v>51</v>
      </c>
      <c r="D43" s="3" t="s">
        <v>48</v>
      </c>
      <c r="E43" s="3" t="s">
        <v>43</v>
      </c>
      <c r="F43" s="4" t="s">
        <v>55</v>
      </c>
      <c r="G43" s="3" t="s">
        <v>43</v>
      </c>
      <c r="H43" s="3" t="s">
        <v>40</v>
      </c>
      <c r="I43" s="5" t="str">
        <f t="shared" si="0"/>
        <v>Közlemény-Elektra/EbankKKV-BBelül-Átvezetés-InterComp.-Értéknapos-25K</v>
      </c>
    </row>
    <row r="44" spans="1:9" x14ac:dyDescent="0.3">
      <c r="A44" s="3" t="s">
        <v>47</v>
      </c>
      <c r="B44" s="3">
        <v>1</v>
      </c>
      <c r="C44" s="3" t="s">
        <v>51</v>
      </c>
      <c r="D44" s="3" t="s">
        <v>39</v>
      </c>
      <c r="E44" s="3" t="s">
        <v>40</v>
      </c>
      <c r="F44" s="4">
        <v>266</v>
      </c>
      <c r="G44" s="3" t="s">
        <v>43</v>
      </c>
      <c r="H44" s="3" t="s">
        <v>40</v>
      </c>
      <c r="I44" s="5" t="str">
        <f t="shared" si="0"/>
        <v>Közlemény-Elektra/EbankKKV-BBelül-EsetiÁt.-Értéknapos-266</v>
      </c>
    </row>
    <row r="45" spans="1:9" x14ac:dyDescent="0.3">
      <c r="A45" s="3" t="s">
        <v>47</v>
      </c>
      <c r="B45" s="3">
        <v>1</v>
      </c>
      <c r="C45" s="3" t="s">
        <v>51</v>
      </c>
      <c r="D45" s="3" t="s">
        <v>39</v>
      </c>
      <c r="E45" s="3" t="s">
        <v>43</v>
      </c>
      <c r="F45" s="4">
        <v>292</v>
      </c>
      <c r="G45" s="3" t="s">
        <v>43</v>
      </c>
      <c r="H45" s="3" t="s">
        <v>40</v>
      </c>
      <c r="I45" s="5" t="str">
        <f t="shared" si="0"/>
        <v>Közlemény-Elektra/EbankKKV-BBelül-EsetiÁt.-InterComp.-Értéknapos-292</v>
      </c>
    </row>
    <row r="46" spans="1:9" x14ac:dyDescent="0.3">
      <c r="A46" s="3" t="s">
        <v>47</v>
      </c>
      <c r="B46" s="3">
        <v>1</v>
      </c>
      <c r="C46" s="3" t="s">
        <v>53</v>
      </c>
      <c r="D46" s="3" t="s">
        <v>48</v>
      </c>
      <c r="E46" s="3" t="s">
        <v>40</v>
      </c>
      <c r="F46" s="4">
        <v>275</v>
      </c>
      <c r="G46" s="3" t="s">
        <v>43</v>
      </c>
      <c r="H46" s="3" t="s">
        <v>40</v>
      </c>
      <c r="I46" s="5" t="str">
        <f t="shared" si="0"/>
        <v>Közlemény-Elektra/EbankKKV-BBZeus-Átvezetés-Értéknapos-275</v>
      </c>
    </row>
    <row r="47" spans="1:9" x14ac:dyDescent="0.3">
      <c r="A47" s="3" t="s">
        <v>47</v>
      </c>
      <c r="B47" s="3">
        <v>1</v>
      </c>
      <c r="C47" s="3" t="s">
        <v>53</v>
      </c>
      <c r="D47" s="3" t="s">
        <v>39</v>
      </c>
      <c r="E47" s="3" t="s">
        <v>40</v>
      </c>
      <c r="F47" s="4">
        <v>274</v>
      </c>
      <c r="G47" s="3" t="s">
        <v>43</v>
      </c>
      <c r="H47" s="3" t="s">
        <v>40</v>
      </c>
      <c r="I47" s="5" t="str">
        <f t="shared" si="0"/>
        <v>Közlemény-Elektra/EbankKKV-BBZeus-EsetiÁt.-Értéknapos-274</v>
      </c>
    </row>
    <row r="48" spans="1:9" x14ac:dyDescent="0.3">
      <c r="A48" s="3">
        <v>2</v>
      </c>
      <c r="B48" s="3" t="s">
        <v>37</v>
      </c>
      <c r="C48" s="3" t="s">
        <v>38</v>
      </c>
      <c r="D48" s="3" t="s">
        <v>39</v>
      </c>
      <c r="E48" s="3" t="s">
        <v>40</v>
      </c>
      <c r="F48" s="4" t="s">
        <v>41</v>
      </c>
      <c r="G48" s="3" t="s">
        <v>40</v>
      </c>
      <c r="H48" s="3" t="s">
        <v>43</v>
      </c>
      <c r="I48" s="5" t="str">
        <f t="shared" si="0"/>
        <v>Közlemény-EbankLak-BKívül-EsetiÁt.-COT után-H06</v>
      </c>
    </row>
    <row r="49" spans="1:9" x14ac:dyDescent="0.3">
      <c r="A49" s="3">
        <v>2</v>
      </c>
      <c r="B49" s="3">
        <v>1</v>
      </c>
      <c r="C49" s="3" t="s">
        <v>38</v>
      </c>
      <c r="D49" s="3" t="s">
        <v>39</v>
      </c>
      <c r="E49" s="3" t="s">
        <v>40</v>
      </c>
      <c r="F49" s="4" t="s">
        <v>42</v>
      </c>
      <c r="G49" s="3" t="s">
        <v>40</v>
      </c>
      <c r="H49" s="3" t="s">
        <v>43</v>
      </c>
      <c r="I49" s="5" t="str">
        <f t="shared" si="0"/>
        <v>Közlemény-Elektra/EbankKKV-BKívül-EsetiÁt.-COT után-H08</v>
      </c>
    </row>
    <row r="50" spans="1:9" x14ac:dyDescent="0.3">
      <c r="A50" s="3">
        <v>2</v>
      </c>
      <c r="B50" s="3">
        <v>1</v>
      </c>
      <c r="C50" s="3" t="s">
        <v>38</v>
      </c>
      <c r="D50" s="3" t="s">
        <v>39</v>
      </c>
      <c r="E50" s="3" t="s">
        <v>43</v>
      </c>
      <c r="F50" s="4" t="s">
        <v>44</v>
      </c>
      <c r="G50" s="3" t="s">
        <v>40</v>
      </c>
      <c r="H50" s="3" t="s">
        <v>43</v>
      </c>
      <c r="I50" s="5" t="str">
        <f t="shared" si="0"/>
        <v>Közlemény-Elektra/EbankKKV-BKívül-EsetiÁt.-InterComp.-COT után-H10</v>
      </c>
    </row>
    <row r="51" spans="1:9" x14ac:dyDescent="0.3">
      <c r="A51" s="3" t="s">
        <v>45</v>
      </c>
      <c r="B51" s="3">
        <v>1</v>
      </c>
      <c r="C51" s="3" t="s">
        <v>38</v>
      </c>
      <c r="D51" s="3" t="s">
        <v>39</v>
      </c>
      <c r="E51" s="3" t="s">
        <v>40</v>
      </c>
      <c r="F51" s="4">
        <v>453</v>
      </c>
      <c r="G51" s="3" t="s">
        <v>40</v>
      </c>
      <c r="H51" s="3" t="s">
        <v>43</v>
      </c>
      <c r="I51" s="5" t="str">
        <f t="shared" si="0"/>
        <v>Közlemény-Elektra/EbankKKV-BKívül-EsetiÁt.-COT után-453</v>
      </c>
    </row>
    <row r="52" spans="1:9" x14ac:dyDescent="0.3">
      <c r="A52" s="3" t="s">
        <v>45</v>
      </c>
      <c r="B52" s="3">
        <v>1</v>
      </c>
      <c r="C52" s="3" t="s">
        <v>38</v>
      </c>
      <c r="D52" s="3" t="s">
        <v>39</v>
      </c>
      <c r="E52" s="3" t="s">
        <v>43</v>
      </c>
      <c r="F52" s="4">
        <v>432</v>
      </c>
      <c r="G52" s="3" t="s">
        <v>40</v>
      </c>
      <c r="H52" s="3" t="s">
        <v>43</v>
      </c>
      <c r="I52" s="5" t="str">
        <f t="shared" si="0"/>
        <v>Közlemény-Elektra/EbankKKV-BKívül-EsetiÁt.-InterComp.-COT után-432</v>
      </c>
    </row>
    <row r="53" spans="1:9" x14ac:dyDescent="0.3">
      <c r="A53" s="3" t="s">
        <v>45</v>
      </c>
      <c r="B53" s="3">
        <v>1</v>
      </c>
      <c r="C53" s="3" t="s">
        <v>38</v>
      </c>
      <c r="D53" s="3" t="s">
        <v>46</v>
      </c>
      <c r="E53" s="3" t="s">
        <v>40</v>
      </c>
      <c r="F53" s="4">
        <v>454</v>
      </c>
      <c r="G53" s="3" t="s">
        <v>40</v>
      </c>
      <c r="H53" s="3" t="s">
        <v>43</v>
      </c>
      <c r="I53" s="5" t="str">
        <f t="shared" si="0"/>
        <v>Közlemény-Elektra/EbankKKV-BKívül-ViberÁt.-COT után-454</v>
      </c>
    </row>
    <row r="54" spans="1:9" x14ac:dyDescent="0.3">
      <c r="A54" s="3" t="s">
        <v>45</v>
      </c>
      <c r="B54" s="3">
        <v>1</v>
      </c>
      <c r="C54" s="3" t="s">
        <v>38</v>
      </c>
      <c r="D54" s="3" t="s">
        <v>46</v>
      </c>
      <c r="E54" s="3" t="s">
        <v>43</v>
      </c>
      <c r="F54" s="4">
        <v>433</v>
      </c>
      <c r="G54" s="3" t="s">
        <v>40</v>
      </c>
      <c r="H54" s="3" t="s">
        <v>43</v>
      </c>
      <c r="I54" s="5" t="str">
        <f t="shared" si="0"/>
        <v>Közlemény-Elektra/EbankKKV-BKívül-ViberÁt.-InterComp.-COT után-433</v>
      </c>
    </row>
    <row r="55" spans="1:9" x14ac:dyDescent="0.3">
      <c r="A55" s="3" t="s">
        <v>47</v>
      </c>
      <c r="B55" s="3" t="s">
        <v>37</v>
      </c>
      <c r="C55" s="3" t="s">
        <v>37</v>
      </c>
      <c r="D55" s="3" t="s">
        <v>48</v>
      </c>
      <c r="E55" s="3" t="s">
        <v>40</v>
      </c>
      <c r="F55" s="4" t="s">
        <v>49</v>
      </c>
      <c r="G55" s="3" t="s">
        <v>40</v>
      </c>
      <c r="H55" s="3" t="s">
        <v>43</v>
      </c>
      <c r="I55" s="5" t="str">
        <f t="shared" si="0"/>
        <v>Közlemény-EbankLak-BBEq-Átvezetés-COT után-082</v>
      </c>
    </row>
    <row r="56" spans="1:9" x14ac:dyDescent="0.3">
      <c r="A56" s="3" t="s">
        <v>47</v>
      </c>
      <c r="B56" s="3" t="s">
        <v>37</v>
      </c>
      <c r="C56" s="3" t="s">
        <v>37</v>
      </c>
      <c r="D56" s="3" t="s">
        <v>39</v>
      </c>
      <c r="E56" s="3" t="s">
        <v>40</v>
      </c>
      <c r="F56" s="4" t="s">
        <v>50</v>
      </c>
      <c r="G56" s="3" t="s">
        <v>40</v>
      </c>
      <c r="H56" s="3" t="s">
        <v>43</v>
      </c>
      <c r="I56" s="5" t="str">
        <f t="shared" si="0"/>
        <v>Közlemény-EbankLak-BBEq-EsetiÁt.-COT után-088</v>
      </c>
    </row>
    <row r="57" spans="1:9" x14ac:dyDescent="0.3">
      <c r="A57" s="3" t="s">
        <v>47</v>
      </c>
      <c r="B57" s="3" t="s">
        <v>37</v>
      </c>
      <c r="C57" s="3" t="s">
        <v>51</v>
      </c>
      <c r="D57" s="3" t="s">
        <v>48</v>
      </c>
      <c r="E57" s="3" t="s">
        <v>40</v>
      </c>
      <c r="F57" s="4" t="s">
        <v>52</v>
      </c>
      <c r="G57" s="3" t="s">
        <v>40</v>
      </c>
      <c r="H57" s="3" t="s">
        <v>43</v>
      </c>
      <c r="I57" s="5" t="str">
        <f t="shared" si="0"/>
        <v>Közlemény-EbankLak-BBelül-Átvezetés-COT után-25E</v>
      </c>
    </row>
    <row r="58" spans="1:9" x14ac:dyDescent="0.3">
      <c r="A58" s="3" t="s">
        <v>47</v>
      </c>
      <c r="B58" s="3" t="s">
        <v>37</v>
      </c>
      <c r="C58" s="3" t="s">
        <v>51</v>
      </c>
      <c r="D58" s="3" t="s">
        <v>39</v>
      </c>
      <c r="E58" s="3" t="s">
        <v>40</v>
      </c>
      <c r="F58" s="4">
        <v>255</v>
      </c>
      <c r="G58" s="3" t="s">
        <v>40</v>
      </c>
      <c r="H58" s="3" t="s">
        <v>43</v>
      </c>
      <c r="I58" s="5" t="str">
        <f t="shared" si="0"/>
        <v>Közlemény-EbankLak-BBelül-EsetiÁt.-COT után-255</v>
      </c>
    </row>
    <row r="59" spans="1:9" x14ac:dyDescent="0.3">
      <c r="A59" s="3" t="s">
        <v>47</v>
      </c>
      <c r="B59" s="3" t="s">
        <v>37</v>
      </c>
      <c r="C59" s="3" t="s">
        <v>53</v>
      </c>
      <c r="D59" s="3" t="s">
        <v>48</v>
      </c>
      <c r="E59" s="3" t="s">
        <v>40</v>
      </c>
      <c r="F59" s="4">
        <v>275</v>
      </c>
      <c r="G59" s="3" t="s">
        <v>40</v>
      </c>
      <c r="H59" s="3" t="s">
        <v>43</v>
      </c>
      <c r="I59" s="5" t="str">
        <f t="shared" si="0"/>
        <v>Közlemény-EbankLak-BBZeus-Átvezetés-COT után-275</v>
      </c>
    </row>
    <row r="60" spans="1:9" x14ac:dyDescent="0.3">
      <c r="A60" s="3" t="s">
        <v>47</v>
      </c>
      <c r="B60" s="3" t="s">
        <v>37</v>
      </c>
      <c r="C60" s="3" t="s">
        <v>53</v>
      </c>
      <c r="D60" s="3" t="s">
        <v>39</v>
      </c>
      <c r="E60" s="3" t="s">
        <v>40</v>
      </c>
      <c r="F60" s="4">
        <v>274</v>
      </c>
      <c r="G60" s="3" t="s">
        <v>40</v>
      </c>
      <c r="H60" s="3" t="s">
        <v>43</v>
      </c>
      <c r="I60" s="5" t="str">
        <f t="shared" si="0"/>
        <v>Közlemény-EbankLak-BBZeus-EsetiÁt.-COT után-274</v>
      </c>
    </row>
    <row r="61" spans="1:9" x14ac:dyDescent="0.3">
      <c r="A61" s="3" t="s">
        <v>47</v>
      </c>
      <c r="B61" s="3">
        <v>1</v>
      </c>
      <c r="C61" s="3" t="s">
        <v>37</v>
      </c>
      <c r="D61" s="3" t="s">
        <v>48</v>
      </c>
      <c r="E61" s="3" t="s">
        <v>40</v>
      </c>
      <c r="F61" s="4">
        <v>104</v>
      </c>
      <c r="G61" s="3" t="s">
        <v>40</v>
      </c>
      <c r="H61" s="3" t="s">
        <v>43</v>
      </c>
      <c r="I61" s="5" t="str">
        <f t="shared" si="0"/>
        <v>Közlemény-Elektra/EbankKKV-BBEq-Átvezetés-COT után-104</v>
      </c>
    </row>
    <row r="62" spans="1:9" x14ac:dyDescent="0.3">
      <c r="A62" s="3" t="s">
        <v>47</v>
      </c>
      <c r="B62" s="3">
        <v>1</v>
      </c>
      <c r="C62" s="3" t="s">
        <v>37</v>
      </c>
      <c r="D62" s="3" t="s">
        <v>48</v>
      </c>
      <c r="E62" s="3" t="s">
        <v>43</v>
      </c>
      <c r="F62" s="4">
        <v>124</v>
      </c>
      <c r="G62" s="3" t="s">
        <v>40</v>
      </c>
      <c r="H62" s="3" t="s">
        <v>43</v>
      </c>
      <c r="I62" s="5" t="str">
        <f t="shared" si="0"/>
        <v>Közlemény-Elektra/EbankKKV-BBEq-Átvezetés-InterComp.-COT után-124</v>
      </c>
    </row>
    <row r="63" spans="1:9" x14ac:dyDescent="0.3">
      <c r="A63" s="3" t="s">
        <v>47</v>
      </c>
      <c r="B63" s="3">
        <v>1</v>
      </c>
      <c r="C63" s="3" t="s">
        <v>37</v>
      </c>
      <c r="D63" s="3" t="s">
        <v>39</v>
      </c>
      <c r="E63" s="3" t="s">
        <v>40</v>
      </c>
      <c r="F63" s="4">
        <v>105</v>
      </c>
      <c r="G63" s="3" t="s">
        <v>40</v>
      </c>
      <c r="H63" s="3" t="s">
        <v>43</v>
      </c>
      <c r="I63" s="5" t="str">
        <f t="shared" si="0"/>
        <v>Közlemény-Elektra/EbankKKV-BBEq-EsetiÁt.-COT után-105</v>
      </c>
    </row>
    <row r="64" spans="1:9" x14ac:dyDescent="0.3">
      <c r="A64" s="3" t="s">
        <v>47</v>
      </c>
      <c r="B64" s="3">
        <v>1</v>
      </c>
      <c r="C64" s="3" t="s">
        <v>37</v>
      </c>
      <c r="D64" s="3" t="s">
        <v>39</v>
      </c>
      <c r="E64" s="3" t="s">
        <v>43</v>
      </c>
      <c r="F64" s="4">
        <v>125</v>
      </c>
      <c r="G64" s="3" t="s">
        <v>40</v>
      </c>
      <c r="H64" s="3" t="s">
        <v>43</v>
      </c>
      <c r="I64" s="5" t="str">
        <f t="shared" si="0"/>
        <v>Közlemény-Elektra/EbankKKV-BBEq-EsetiÁt.-InterComp.-COT után-125</v>
      </c>
    </row>
    <row r="65" spans="1:9" x14ac:dyDescent="0.3">
      <c r="A65" s="3" t="s">
        <v>47</v>
      </c>
      <c r="B65" s="3">
        <v>1</v>
      </c>
      <c r="C65" s="3" t="s">
        <v>51</v>
      </c>
      <c r="D65" s="3" t="s">
        <v>48</v>
      </c>
      <c r="E65" s="3" t="s">
        <v>40</v>
      </c>
      <c r="F65" s="4" t="s">
        <v>54</v>
      </c>
      <c r="G65" s="3" t="s">
        <v>40</v>
      </c>
      <c r="H65" s="3" t="s">
        <v>43</v>
      </c>
      <c r="I65" s="5" t="str">
        <f t="shared" si="0"/>
        <v>Közlemény-Elektra/EbankKKV-BBelül-Átvezetés-COT után-25G</v>
      </c>
    </row>
    <row r="66" spans="1:9" x14ac:dyDescent="0.3">
      <c r="A66" s="3" t="s">
        <v>47</v>
      </c>
      <c r="B66" s="3">
        <v>1</v>
      </c>
      <c r="C66" s="3" t="s">
        <v>51</v>
      </c>
      <c r="D66" s="3" t="s">
        <v>48</v>
      </c>
      <c r="E66" s="3" t="s">
        <v>43</v>
      </c>
      <c r="F66" s="4" t="s">
        <v>55</v>
      </c>
      <c r="G66" s="3" t="s">
        <v>40</v>
      </c>
      <c r="H66" s="3" t="s">
        <v>43</v>
      </c>
      <c r="I66" s="5" t="str">
        <f t="shared" si="0"/>
        <v>Közlemény-Elektra/EbankKKV-BBelül-Átvezetés-InterComp.-COT után-25K</v>
      </c>
    </row>
    <row r="67" spans="1:9" x14ac:dyDescent="0.3">
      <c r="A67" s="3" t="s">
        <v>47</v>
      </c>
      <c r="B67" s="3">
        <v>1</v>
      </c>
      <c r="C67" s="3" t="s">
        <v>51</v>
      </c>
      <c r="D67" s="3" t="s">
        <v>39</v>
      </c>
      <c r="E67" s="3" t="s">
        <v>40</v>
      </c>
      <c r="F67" s="4">
        <v>266</v>
      </c>
      <c r="G67" s="3" t="s">
        <v>40</v>
      </c>
      <c r="H67" s="3" t="s">
        <v>43</v>
      </c>
      <c r="I67" s="5" t="str">
        <f t="shared" ref="I67:I93" si="1">CONCATENATE("Közlemény",IF(B67=1,"-Elektra/EbankKKV",IF(B67="E","-EbankLak")),IF(C67="K","-BKívül",""),IF(C67="B","-BBelül",""),IF(C67="E","-BBEq",""),IF(C67="Z","-BBZeus",""),IF(D67="EA","-EsetiÁt.",""),IF(D67="AV","-Átvezetés",""),IF(D67="VF","-ViberÁt.",""),IF(E67="Y","-InterComp.",""),IF(G67="Y","-Értéknapos",""),IF(H67="Y","-COT után",""),"-",F67)</f>
        <v>Közlemény-Elektra/EbankKKV-BBelül-EsetiÁt.-COT után-266</v>
      </c>
    </row>
    <row r="68" spans="1:9" x14ac:dyDescent="0.3">
      <c r="A68" s="3" t="s">
        <v>47</v>
      </c>
      <c r="B68" s="3">
        <v>1</v>
      </c>
      <c r="C68" s="3" t="s">
        <v>51</v>
      </c>
      <c r="D68" s="3" t="s">
        <v>39</v>
      </c>
      <c r="E68" s="3" t="s">
        <v>43</v>
      </c>
      <c r="F68" s="4">
        <v>292</v>
      </c>
      <c r="G68" s="3" t="s">
        <v>40</v>
      </c>
      <c r="H68" s="3" t="s">
        <v>43</v>
      </c>
      <c r="I68" s="5" t="str">
        <f t="shared" si="1"/>
        <v>Közlemény-Elektra/EbankKKV-BBelül-EsetiÁt.-InterComp.-COT után-292</v>
      </c>
    </row>
    <row r="69" spans="1:9" x14ac:dyDescent="0.3">
      <c r="A69" s="3" t="s">
        <v>47</v>
      </c>
      <c r="B69" s="3">
        <v>1</v>
      </c>
      <c r="C69" s="3" t="s">
        <v>53</v>
      </c>
      <c r="D69" s="3" t="s">
        <v>48</v>
      </c>
      <c r="E69" s="3" t="s">
        <v>40</v>
      </c>
      <c r="F69" s="4">
        <v>275</v>
      </c>
      <c r="G69" s="3" t="s">
        <v>40</v>
      </c>
      <c r="H69" s="3" t="s">
        <v>43</v>
      </c>
      <c r="I69" s="5" t="str">
        <f t="shared" si="1"/>
        <v>Közlemény-Elektra/EbankKKV-BBZeus-Átvezetés-COT után-275</v>
      </c>
    </row>
    <row r="70" spans="1:9" x14ac:dyDescent="0.3">
      <c r="A70" s="3" t="s">
        <v>47</v>
      </c>
      <c r="B70" s="3">
        <v>1</v>
      </c>
      <c r="C70" s="3" t="s">
        <v>53</v>
      </c>
      <c r="D70" s="3" t="s">
        <v>39</v>
      </c>
      <c r="E70" s="3" t="s">
        <v>40</v>
      </c>
      <c r="F70" s="4">
        <v>274</v>
      </c>
      <c r="G70" s="3" t="s">
        <v>40</v>
      </c>
      <c r="H70" s="3" t="s">
        <v>43</v>
      </c>
      <c r="I70" s="5" t="str">
        <f t="shared" si="1"/>
        <v>Közlemény-Elektra/EbankKKV-BBZeus-EsetiÁt.-COT után-274</v>
      </c>
    </row>
    <row r="71" spans="1:9" x14ac:dyDescent="0.3">
      <c r="A71" s="3">
        <v>2</v>
      </c>
      <c r="B71" s="3" t="s">
        <v>37</v>
      </c>
      <c r="C71" s="3" t="s">
        <v>38</v>
      </c>
      <c r="D71" s="3" t="s">
        <v>39</v>
      </c>
      <c r="E71" s="3" t="s">
        <v>40</v>
      </c>
      <c r="F71" s="4" t="s">
        <v>41</v>
      </c>
      <c r="G71" s="3" t="s">
        <v>43</v>
      </c>
      <c r="H71" s="3" t="s">
        <v>43</v>
      </c>
      <c r="I71" s="5" t="str">
        <f t="shared" si="1"/>
        <v>Közlemény-EbankLak-BKívül-EsetiÁt.-Értéknapos-COT után-H06</v>
      </c>
    </row>
    <row r="72" spans="1:9" x14ac:dyDescent="0.3">
      <c r="A72" s="3">
        <v>2</v>
      </c>
      <c r="B72" s="3">
        <v>1</v>
      </c>
      <c r="C72" s="3" t="s">
        <v>38</v>
      </c>
      <c r="D72" s="3" t="s">
        <v>39</v>
      </c>
      <c r="E72" s="3" t="s">
        <v>40</v>
      </c>
      <c r="F72" s="4" t="s">
        <v>42</v>
      </c>
      <c r="G72" s="3" t="s">
        <v>43</v>
      </c>
      <c r="H72" s="3" t="s">
        <v>43</v>
      </c>
      <c r="I72" s="5" t="str">
        <f t="shared" si="1"/>
        <v>Közlemény-Elektra/EbankKKV-BKívül-EsetiÁt.-Értéknapos-COT után-H08</v>
      </c>
    </row>
    <row r="73" spans="1:9" x14ac:dyDescent="0.3">
      <c r="A73" s="3">
        <v>2</v>
      </c>
      <c r="B73" s="3">
        <v>1</v>
      </c>
      <c r="C73" s="3" t="s">
        <v>38</v>
      </c>
      <c r="D73" s="3" t="s">
        <v>39</v>
      </c>
      <c r="E73" s="3" t="s">
        <v>43</v>
      </c>
      <c r="F73" s="4" t="s">
        <v>44</v>
      </c>
      <c r="G73" s="3" t="s">
        <v>43</v>
      </c>
      <c r="H73" s="3" t="s">
        <v>43</v>
      </c>
      <c r="I73" s="5" t="str">
        <f t="shared" si="1"/>
        <v>Közlemény-Elektra/EbankKKV-BKívül-EsetiÁt.-InterComp.-Értéknapos-COT után-H10</v>
      </c>
    </row>
    <row r="74" spans="1:9" x14ac:dyDescent="0.3">
      <c r="A74" s="3" t="s">
        <v>45</v>
      </c>
      <c r="B74" s="3">
        <v>1</v>
      </c>
      <c r="C74" s="3" t="s">
        <v>38</v>
      </c>
      <c r="D74" s="3" t="s">
        <v>39</v>
      </c>
      <c r="E74" s="3" t="s">
        <v>40</v>
      </c>
      <c r="F74" s="4">
        <v>453</v>
      </c>
      <c r="G74" s="3" t="s">
        <v>43</v>
      </c>
      <c r="H74" s="3" t="s">
        <v>43</v>
      </c>
      <c r="I74" s="5" t="str">
        <f t="shared" si="1"/>
        <v>Közlemény-Elektra/EbankKKV-BKívül-EsetiÁt.-Értéknapos-COT után-453</v>
      </c>
    </row>
    <row r="75" spans="1:9" x14ac:dyDescent="0.3">
      <c r="A75" s="3" t="s">
        <v>45</v>
      </c>
      <c r="B75" s="3">
        <v>1</v>
      </c>
      <c r="C75" s="3" t="s">
        <v>38</v>
      </c>
      <c r="D75" s="3" t="s">
        <v>39</v>
      </c>
      <c r="E75" s="3" t="s">
        <v>43</v>
      </c>
      <c r="F75" s="4">
        <v>432</v>
      </c>
      <c r="G75" s="3" t="s">
        <v>43</v>
      </c>
      <c r="H75" s="3" t="s">
        <v>43</v>
      </c>
      <c r="I75" s="5" t="str">
        <f t="shared" si="1"/>
        <v>Közlemény-Elektra/EbankKKV-BKívül-EsetiÁt.-InterComp.-Értéknapos-COT után-432</v>
      </c>
    </row>
    <row r="76" spans="1:9" x14ac:dyDescent="0.3">
      <c r="A76" s="3" t="s">
        <v>45</v>
      </c>
      <c r="B76" s="3">
        <v>1</v>
      </c>
      <c r="C76" s="3" t="s">
        <v>38</v>
      </c>
      <c r="D76" s="3" t="s">
        <v>46</v>
      </c>
      <c r="E76" s="3" t="s">
        <v>40</v>
      </c>
      <c r="F76" s="4">
        <v>454</v>
      </c>
      <c r="G76" s="3" t="s">
        <v>43</v>
      </c>
      <c r="H76" s="3" t="s">
        <v>43</v>
      </c>
      <c r="I76" s="5" t="str">
        <f t="shared" si="1"/>
        <v>Közlemény-Elektra/EbankKKV-BKívül-ViberÁt.-Értéknapos-COT után-454</v>
      </c>
    </row>
    <row r="77" spans="1:9" x14ac:dyDescent="0.3">
      <c r="A77" s="3" t="s">
        <v>45</v>
      </c>
      <c r="B77" s="3">
        <v>1</v>
      </c>
      <c r="C77" s="3" t="s">
        <v>38</v>
      </c>
      <c r="D77" s="3" t="s">
        <v>46</v>
      </c>
      <c r="E77" s="3" t="s">
        <v>43</v>
      </c>
      <c r="F77" s="4">
        <v>433</v>
      </c>
      <c r="G77" s="3" t="s">
        <v>43</v>
      </c>
      <c r="H77" s="3" t="s">
        <v>43</v>
      </c>
      <c r="I77" s="5" t="str">
        <f t="shared" si="1"/>
        <v>Közlemény-Elektra/EbankKKV-BKívül-ViberÁt.-InterComp.-Értéknapos-COT után-433</v>
      </c>
    </row>
    <row r="78" spans="1:9" x14ac:dyDescent="0.3">
      <c r="A78" s="3" t="s">
        <v>47</v>
      </c>
      <c r="B78" s="3" t="s">
        <v>37</v>
      </c>
      <c r="C78" s="3" t="s">
        <v>37</v>
      </c>
      <c r="D78" s="3" t="s">
        <v>48</v>
      </c>
      <c r="E78" s="3" t="s">
        <v>40</v>
      </c>
      <c r="F78" s="4" t="s">
        <v>49</v>
      </c>
      <c r="G78" s="3" t="s">
        <v>43</v>
      </c>
      <c r="H78" s="3" t="s">
        <v>43</v>
      </c>
      <c r="I78" s="5" t="str">
        <f t="shared" si="1"/>
        <v>Közlemény-EbankLak-BBEq-Átvezetés-Értéknapos-COT után-082</v>
      </c>
    </row>
    <row r="79" spans="1:9" x14ac:dyDescent="0.3">
      <c r="A79" s="3" t="s">
        <v>47</v>
      </c>
      <c r="B79" s="3" t="s">
        <v>37</v>
      </c>
      <c r="C79" s="3" t="s">
        <v>37</v>
      </c>
      <c r="D79" s="3" t="s">
        <v>39</v>
      </c>
      <c r="E79" s="3" t="s">
        <v>40</v>
      </c>
      <c r="F79" s="4" t="s">
        <v>50</v>
      </c>
      <c r="G79" s="3" t="s">
        <v>43</v>
      </c>
      <c r="H79" s="3" t="s">
        <v>43</v>
      </c>
      <c r="I79" s="5" t="str">
        <f t="shared" si="1"/>
        <v>Közlemény-EbankLak-BBEq-EsetiÁt.-Értéknapos-COT után-088</v>
      </c>
    </row>
    <row r="80" spans="1:9" x14ac:dyDescent="0.3">
      <c r="A80" s="3" t="s">
        <v>47</v>
      </c>
      <c r="B80" s="3" t="s">
        <v>37</v>
      </c>
      <c r="C80" s="3" t="s">
        <v>51</v>
      </c>
      <c r="D80" s="3" t="s">
        <v>48</v>
      </c>
      <c r="E80" s="3" t="s">
        <v>40</v>
      </c>
      <c r="F80" s="4" t="s">
        <v>52</v>
      </c>
      <c r="G80" s="3" t="s">
        <v>43</v>
      </c>
      <c r="H80" s="3" t="s">
        <v>43</v>
      </c>
      <c r="I80" s="5" t="str">
        <f t="shared" si="1"/>
        <v>Közlemény-EbankLak-BBelül-Átvezetés-Értéknapos-COT után-25E</v>
      </c>
    </row>
    <row r="81" spans="1:9" x14ac:dyDescent="0.3">
      <c r="A81" s="3" t="s">
        <v>47</v>
      </c>
      <c r="B81" s="3" t="s">
        <v>37</v>
      </c>
      <c r="C81" s="3" t="s">
        <v>51</v>
      </c>
      <c r="D81" s="3" t="s">
        <v>39</v>
      </c>
      <c r="E81" s="3" t="s">
        <v>40</v>
      </c>
      <c r="F81" s="4">
        <v>255</v>
      </c>
      <c r="G81" s="3" t="s">
        <v>43</v>
      </c>
      <c r="H81" s="3" t="s">
        <v>43</v>
      </c>
      <c r="I81" s="5" t="str">
        <f t="shared" si="1"/>
        <v>Közlemény-EbankLak-BBelül-EsetiÁt.-Értéknapos-COT után-255</v>
      </c>
    </row>
    <row r="82" spans="1:9" x14ac:dyDescent="0.3">
      <c r="A82" s="3" t="s">
        <v>47</v>
      </c>
      <c r="B82" s="3" t="s">
        <v>37</v>
      </c>
      <c r="C82" s="3" t="s">
        <v>53</v>
      </c>
      <c r="D82" s="3" t="s">
        <v>48</v>
      </c>
      <c r="E82" s="3" t="s">
        <v>40</v>
      </c>
      <c r="F82" s="4">
        <v>275</v>
      </c>
      <c r="G82" s="3" t="s">
        <v>43</v>
      </c>
      <c r="H82" s="3" t="s">
        <v>43</v>
      </c>
      <c r="I82" s="5" t="str">
        <f t="shared" si="1"/>
        <v>Közlemény-EbankLak-BBZeus-Átvezetés-Értéknapos-COT után-275</v>
      </c>
    </row>
    <row r="83" spans="1:9" x14ac:dyDescent="0.3">
      <c r="A83" s="3" t="s">
        <v>47</v>
      </c>
      <c r="B83" s="3" t="s">
        <v>37</v>
      </c>
      <c r="C83" s="3" t="s">
        <v>53</v>
      </c>
      <c r="D83" s="3" t="s">
        <v>39</v>
      </c>
      <c r="E83" s="3" t="s">
        <v>40</v>
      </c>
      <c r="F83" s="4">
        <v>274</v>
      </c>
      <c r="G83" s="3" t="s">
        <v>43</v>
      </c>
      <c r="H83" s="3" t="s">
        <v>43</v>
      </c>
      <c r="I83" s="5" t="str">
        <f t="shared" si="1"/>
        <v>Közlemény-EbankLak-BBZeus-EsetiÁt.-Értéknapos-COT után-274</v>
      </c>
    </row>
    <row r="84" spans="1:9" x14ac:dyDescent="0.3">
      <c r="A84" s="3" t="s">
        <v>47</v>
      </c>
      <c r="B84" s="3">
        <v>1</v>
      </c>
      <c r="C84" s="3" t="s">
        <v>37</v>
      </c>
      <c r="D84" s="3" t="s">
        <v>48</v>
      </c>
      <c r="E84" s="3" t="s">
        <v>40</v>
      </c>
      <c r="F84" s="4">
        <v>104</v>
      </c>
      <c r="G84" s="3" t="s">
        <v>43</v>
      </c>
      <c r="H84" s="3" t="s">
        <v>43</v>
      </c>
      <c r="I84" s="5" t="str">
        <f t="shared" si="1"/>
        <v>Közlemény-Elektra/EbankKKV-BBEq-Átvezetés-Értéknapos-COT után-104</v>
      </c>
    </row>
    <row r="85" spans="1:9" x14ac:dyDescent="0.3">
      <c r="A85" s="3" t="s">
        <v>47</v>
      </c>
      <c r="B85" s="3">
        <v>1</v>
      </c>
      <c r="C85" s="3" t="s">
        <v>37</v>
      </c>
      <c r="D85" s="3" t="s">
        <v>48</v>
      </c>
      <c r="E85" s="3" t="s">
        <v>43</v>
      </c>
      <c r="F85" s="4">
        <v>124</v>
      </c>
      <c r="G85" s="3" t="s">
        <v>43</v>
      </c>
      <c r="H85" s="3" t="s">
        <v>43</v>
      </c>
      <c r="I85" s="5" t="str">
        <f t="shared" si="1"/>
        <v>Közlemény-Elektra/EbankKKV-BBEq-Átvezetés-InterComp.-Értéknapos-COT után-124</v>
      </c>
    </row>
    <row r="86" spans="1:9" x14ac:dyDescent="0.3">
      <c r="A86" s="3" t="s">
        <v>47</v>
      </c>
      <c r="B86" s="3">
        <v>1</v>
      </c>
      <c r="C86" s="3" t="s">
        <v>37</v>
      </c>
      <c r="D86" s="3" t="s">
        <v>39</v>
      </c>
      <c r="E86" s="3" t="s">
        <v>40</v>
      </c>
      <c r="F86" s="4">
        <v>105</v>
      </c>
      <c r="G86" s="3" t="s">
        <v>43</v>
      </c>
      <c r="H86" s="3" t="s">
        <v>43</v>
      </c>
      <c r="I86" s="5" t="str">
        <f t="shared" si="1"/>
        <v>Közlemény-Elektra/EbankKKV-BBEq-EsetiÁt.-Értéknapos-COT után-105</v>
      </c>
    </row>
    <row r="87" spans="1:9" x14ac:dyDescent="0.3">
      <c r="A87" s="3" t="s">
        <v>47</v>
      </c>
      <c r="B87" s="3">
        <v>1</v>
      </c>
      <c r="C87" s="3" t="s">
        <v>37</v>
      </c>
      <c r="D87" s="3" t="s">
        <v>39</v>
      </c>
      <c r="E87" s="3" t="s">
        <v>43</v>
      </c>
      <c r="F87" s="4">
        <v>125</v>
      </c>
      <c r="G87" s="3" t="s">
        <v>43</v>
      </c>
      <c r="H87" s="3" t="s">
        <v>43</v>
      </c>
      <c r="I87" s="5" t="str">
        <f t="shared" si="1"/>
        <v>Közlemény-Elektra/EbankKKV-BBEq-EsetiÁt.-InterComp.-Értéknapos-COT után-125</v>
      </c>
    </row>
    <row r="88" spans="1:9" x14ac:dyDescent="0.3">
      <c r="A88" s="3" t="s">
        <v>47</v>
      </c>
      <c r="B88" s="3">
        <v>1</v>
      </c>
      <c r="C88" s="3" t="s">
        <v>51</v>
      </c>
      <c r="D88" s="3" t="s">
        <v>48</v>
      </c>
      <c r="E88" s="3" t="s">
        <v>40</v>
      </c>
      <c r="F88" s="4" t="s">
        <v>54</v>
      </c>
      <c r="G88" s="3" t="s">
        <v>43</v>
      </c>
      <c r="H88" s="3" t="s">
        <v>43</v>
      </c>
      <c r="I88" s="5" t="str">
        <f t="shared" si="1"/>
        <v>Közlemény-Elektra/EbankKKV-BBelül-Átvezetés-Értéknapos-COT után-25G</v>
      </c>
    </row>
    <row r="89" spans="1:9" x14ac:dyDescent="0.3">
      <c r="A89" s="3" t="s">
        <v>47</v>
      </c>
      <c r="B89" s="3">
        <v>1</v>
      </c>
      <c r="C89" s="3" t="s">
        <v>51</v>
      </c>
      <c r="D89" s="3" t="s">
        <v>48</v>
      </c>
      <c r="E89" s="3" t="s">
        <v>43</v>
      </c>
      <c r="F89" s="4" t="s">
        <v>55</v>
      </c>
      <c r="G89" s="3" t="s">
        <v>43</v>
      </c>
      <c r="H89" s="3" t="s">
        <v>43</v>
      </c>
      <c r="I89" s="5" t="str">
        <f t="shared" si="1"/>
        <v>Közlemény-Elektra/EbankKKV-BBelül-Átvezetés-InterComp.-Értéknapos-COT után-25K</v>
      </c>
    </row>
    <row r="90" spans="1:9" x14ac:dyDescent="0.3">
      <c r="A90" s="3" t="s">
        <v>47</v>
      </c>
      <c r="B90" s="3">
        <v>1</v>
      </c>
      <c r="C90" s="3" t="s">
        <v>51</v>
      </c>
      <c r="D90" s="3" t="s">
        <v>39</v>
      </c>
      <c r="E90" s="3" t="s">
        <v>40</v>
      </c>
      <c r="F90" s="4">
        <v>266</v>
      </c>
      <c r="G90" s="3" t="s">
        <v>43</v>
      </c>
      <c r="H90" s="3" t="s">
        <v>43</v>
      </c>
      <c r="I90" s="5" t="str">
        <f t="shared" si="1"/>
        <v>Közlemény-Elektra/EbankKKV-BBelül-EsetiÁt.-Értéknapos-COT után-266</v>
      </c>
    </row>
    <row r="91" spans="1:9" x14ac:dyDescent="0.3">
      <c r="A91" s="3" t="s">
        <v>47</v>
      </c>
      <c r="B91" s="3">
        <v>1</v>
      </c>
      <c r="C91" s="3" t="s">
        <v>51</v>
      </c>
      <c r="D91" s="3" t="s">
        <v>39</v>
      </c>
      <c r="E91" s="3" t="s">
        <v>43</v>
      </c>
      <c r="F91" s="4">
        <v>292</v>
      </c>
      <c r="G91" s="3" t="s">
        <v>43</v>
      </c>
      <c r="H91" s="3" t="s">
        <v>43</v>
      </c>
      <c r="I91" s="5" t="str">
        <f t="shared" si="1"/>
        <v>Közlemény-Elektra/EbankKKV-BBelül-EsetiÁt.-InterComp.-Értéknapos-COT után-292</v>
      </c>
    </row>
    <row r="92" spans="1:9" x14ac:dyDescent="0.3">
      <c r="A92" s="3" t="s">
        <v>47</v>
      </c>
      <c r="B92" s="3">
        <v>1</v>
      </c>
      <c r="C92" s="3" t="s">
        <v>53</v>
      </c>
      <c r="D92" s="3" t="s">
        <v>48</v>
      </c>
      <c r="E92" s="3" t="s">
        <v>40</v>
      </c>
      <c r="F92" s="4">
        <v>275</v>
      </c>
      <c r="G92" s="3" t="s">
        <v>43</v>
      </c>
      <c r="H92" s="3" t="s">
        <v>43</v>
      </c>
      <c r="I92" s="5" t="str">
        <f t="shared" si="1"/>
        <v>Közlemény-Elektra/EbankKKV-BBZeus-Átvezetés-Értéknapos-COT után-275</v>
      </c>
    </row>
    <row r="93" spans="1:9" x14ac:dyDescent="0.3">
      <c r="A93" s="3" t="s">
        <v>47</v>
      </c>
      <c r="B93" s="3">
        <v>1</v>
      </c>
      <c r="C93" s="3" t="s">
        <v>53</v>
      </c>
      <c r="D93" s="3" t="s">
        <v>39</v>
      </c>
      <c r="E93" s="3" t="s">
        <v>40</v>
      </c>
      <c r="F93" s="4">
        <v>274</v>
      </c>
      <c r="G93" s="3" t="s">
        <v>43</v>
      </c>
      <c r="H93" s="3" t="s">
        <v>43</v>
      </c>
      <c r="I93" s="5" t="str">
        <f t="shared" si="1"/>
        <v>Közlemény-Elektra/EbankKKV-BBZeus-EsetiÁt.-Értéknapos-COT után-274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7605-390D-4F30-9ED3-F9081339F238}">
  <dimension ref="A1:G8"/>
  <sheetViews>
    <sheetView workbookViewId="0">
      <selection activeCell="F5" sqref="F5"/>
    </sheetView>
  </sheetViews>
  <sheetFormatPr defaultRowHeight="14.4" x14ac:dyDescent="0.3"/>
  <cols>
    <col min="1" max="1" width="17.88671875" bestFit="1" customWidth="1"/>
    <col min="2" max="3" width="30.109375" bestFit="1" customWidth="1"/>
    <col min="4" max="4" width="18" bestFit="1" customWidth="1"/>
    <col min="5" max="7" width="30.109375" bestFit="1" customWidth="1"/>
  </cols>
  <sheetData>
    <row r="1" spans="1:7" x14ac:dyDescent="0.3">
      <c r="A1" t="s">
        <v>56</v>
      </c>
      <c r="B1" s="1" t="s">
        <v>63</v>
      </c>
      <c r="C1" s="1" t="s">
        <v>57</v>
      </c>
      <c r="D1" s="1" t="s">
        <v>63</v>
      </c>
      <c r="E1" s="1" t="s">
        <v>57</v>
      </c>
      <c r="F1" s="1" t="s">
        <v>63</v>
      </c>
      <c r="G1" s="1" t="s">
        <v>57</v>
      </c>
    </row>
    <row r="2" spans="1:7" x14ac:dyDescent="0.3">
      <c r="A2" t="s">
        <v>58</v>
      </c>
      <c r="B2" s="1" t="s">
        <v>59</v>
      </c>
      <c r="C2" s="1" t="s">
        <v>179</v>
      </c>
      <c r="D2" s="1" t="s">
        <v>59</v>
      </c>
      <c r="E2" s="1" t="s">
        <v>175</v>
      </c>
      <c r="F2" s="1" t="s">
        <v>182</v>
      </c>
      <c r="G2" s="1" t="s">
        <v>186</v>
      </c>
    </row>
    <row r="3" spans="1:7" x14ac:dyDescent="0.3">
      <c r="A3" t="s">
        <v>60</v>
      </c>
      <c r="B3" s="1" t="s">
        <v>61</v>
      </c>
      <c r="C3" s="1" t="s">
        <v>62</v>
      </c>
      <c r="D3" t="s">
        <v>19</v>
      </c>
      <c r="E3" t="s">
        <v>174</v>
      </c>
      <c r="F3" s="1" t="s">
        <v>180</v>
      </c>
      <c r="G3" s="1" t="s">
        <v>184</v>
      </c>
    </row>
    <row r="4" spans="1:7" x14ac:dyDescent="0.3">
      <c r="A4" t="s">
        <v>64</v>
      </c>
      <c r="B4" s="1" t="s">
        <v>65</v>
      </c>
      <c r="C4" s="1" t="s">
        <v>66</v>
      </c>
      <c r="D4" t="s">
        <v>177</v>
      </c>
      <c r="E4" t="s">
        <v>178</v>
      </c>
      <c r="F4" t="s">
        <v>183</v>
      </c>
      <c r="G4" t="s">
        <v>185</v>
      </c>
    </row>
    <row r="5" spans="1:7" x14ac:dyDescent="0.3">
      <c r="A5" s="7" t="s">
        <v>176</v>
      </c>
      <c r="B5" s="8" t="s">
        <v>172</v>
      </c>
      <c r="C5" s="8" t="s">
        <v>172</v>
      </c>
      <c r="D5" s="7" t="s">
        <v>173</v>
      </c>
      <c r="E5" s="7" t="s">
        <v>173</v>
      </c>
      <c r="F5" s="7" t="s">
        <v>181</v>
      </c>
      <c r="G5" s="7" t="s">
        <v>181</v>
      </c>
    </row>
    <row r="6" spans="1:7" x14ac:dyDescent="0.3">
      <c r="A6" s="7" t="s">
        <v>165</v>
      </c>
      <c r="B6" s="7"/>
      <c r="C6" s="7"/>
      <c r="D6" s="7"/>
      <c r="E6" s="7"/>
    </row>
    <row r="7" spans="1:7" x14ac:dyDescent="0.3">
      <c r="A7" t="s">
        <v>166</v>
      </c>
      <c r="B7" t="s">
        <v>19</v>
      </c>
      <c r="C7" s="1" t="s">
        <v>21</v>
      </c>
    </row>
    <row r="8" spans="1:7" x14ac:dyDescent="0.3">
      <c r="A8" t="s">
        <v>167</v>
      </c>
      <c r="B8" s="1" t="s">
        <v>180</v>
      </c>
      <c r="C8" t="s">
        <v>168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2D87-F965-4149-BD3E-C0E9F49EF2D2}">
  <dimension ref="A1:B3"/>
  <sheetViews>
    <sheetView workbookViewId="0">
      <selection activeCell="B3" sqref="B3"/>
    </sheetView>
  </sheetViews>
  <sheetFormatPr defaultRowHeight="14.4" x14ac:dyDescent="0.3"/>
  <cols>
    <col min="1" max="1" width="15.109375" bestFit="1" customWidth="1"/>
    <col min="2" max="2" width="10" bestFit="1" customWidth="1"/>
  </cols>
  <sheetData>
    <row r="1" spans="1:2" x14ac:dyDescent="0.3">
      <c r="A1" t="s">
        <v>25</v>
      </c>
      <c r="B1">
        <v>800400</v>
      </c>
    </row>
    <row r="2" spans="1:2" x14ac:dyDescent="0.3">
      <c r="A2" t="s">
        <v>26</v>
      </c>
      <c r="B2">
        <v>1300</v>
      </c>
    </row>
    <row r="3" spans="1:2" x14ac:dyDescent="0.3">
      <c r="A3" t="s">
        <v>27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Munka1</vt:lpstr>
      <vt:lpstr>Transactions</vt:lpstr>
      <vt:lpstr>Cases</vt:lpstr>
      <vt:lpstr>Accounts</vt:lpstr>
      <vt:lpstr>Refszámok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</dc:creator>
  <cp:lastModifiedBy>Isti</cp:lastModifiedBy>
  <dcterms:created xsi:type="dcterms:W3CDTF">2018-09-24T15:37:48Z</dcterms:created>
  <dcterms:modified xsi:type="dcterms:W3CDTF">2018-10-25T12:02:43Z</dcterms:modified>
</cp:coreProperties>
</file>