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codeName="ThisWorkbook" hidePivotFieldList="1" defaultThemeVersion="166925"/>
  <mc:AlternateContent xmlns:mc="http://schemas.openxmlformats.org/markup-compatibility/2006">
    <mc:Choice Requires="x15">
      <x15ac:absPath xmlns:x15ac="http://schemas.microsoft.com/office/spreadsheetml/2010/11/ac" url="/Users/imani/Desktop/work for Git/Jan29_work_IB/"/>
    </mc:Choice>
  </mc:AlternateContent>
  <xr:revisionPtr revIDLastSave="0" documentId="13_ncr:1_{CFDC44F9-86BA-0845-BCDD-A05FE961969D}" xr6:coauthVersionLast="40" xr6:coauthVersionMax="40" xr10:uidLastSave="{00000000-0000-0000-0000-000000000000}"/>
  <bookViews>
    <workbookView xWindow="340" yWindow="460" windowWidth="28800" windowHeight="16400" activeTab="5" xr2:uid="{00000000-000D-0000-FFFF-FFFF00000000}"/>
  </bookViews>
  <sheets>
    <sheet name="count of outcome per category" sheetId="3" r:id="rId1"/>
    <sheet name="count of outcome per subCategor" sheetId="4" r:id="rId2"/>
    <sheet name="count of outcome by launch date" sheetId="5" r:id="rId3"/>
    <sheet name="Bonus_PCT_Outcome" sheetId="6" r:id="rId4"/>
    <sheet name="Sheet3" sheetId="7" r:id="rId5"/>
    <sheet name="StarterData" sheetId="1" r:id="rId6"/>
  </sheets>
  <definedNames>
    <definedName name="_xlnm._FilterDatabase" localSheetId="5" hidden="1">StarterData!$A$1:$T$4115</definedName>
    <definedName name="Slicer_Category">#N/A</definedName>
    <definedName name="Slicer_Category1">#N/A</definedName>
    <definedName name="Slicer_country">#N/A</definedName>
    <definedName name="Slicer_Date_Creation_Formula">#N/A</definedName>
    <definedName name="Slicer_state">#N/A</definedName>
    <definedName name="Slicer_state1">#N/A</definedName>
    <definedName name="Slicer_Sub_Category">#N/A</definedName>
    <definedName name="Slicer_Years__Date_Creation_Formula">#N/A</definedName>
  </definedNames>
  <calcPr calcId="191029"/>
  <pivotCaches>
    <pivotCache cacheId="4" r:id="rId7"/>
    <pivotCache cacheId="5"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6" l="1"/>
  <c r="H4" i="6"/>
  <c r="H5" i="6"/>
  <c r="H6" i="6"/>
  <c r="H7" i="6"/>
  <c r="H8" i="6"/>
  <c r="H9" i="6"/>
  <c r="H10" i="6"/>
  <c r="H11" i="6"/>
  <c r="H12" i="6"/>
  <c r="H13" i="6"/>
  <c r="D13" i="6"/>
  <c r="D12" i="6"/>
  <c r="D11" i="6"/>
  <c r="D10" i="6"/>
  <c r="D9" i="6"/>
  <c r="D8" i="6"/>
  <c r="D7" i="6"/>
  <c r="D6" i="6"/>
  <c r="D5" i="6"/>
  <c r="D4" i="6"/>
  <c r="D3" i="6"/>
  <c r="D2" i="6"/>
  <c r="C13" i="6"/>
  <c r="C12" i="6"/>
  <c r="C11" i="6"/>
  <c r="C10" i="6"/>
  <c r="C9" i="6"/>
  <c r="C8" i="6"/>
  <c r="C7" i="6"/>
  <c r="C6" i="6"/>
  <c r="C5" i="6"/>
  <c r="C4" i="6"/>
  <c r="C3" i="6"/>
  <c r="C2" i="6"/>
  <c r="B13" i="6"/>
  <c r="B12" i="6"/>
  <c r="B11" i="6"/>
  <c r="B10" i="6"/>
  <c r="B9" i="6"/>
  <c r="B8" i="6"/>
  <c r="B7" i="6"/>
  <c r="B6" i="6"/>
  <c r="B5" i="6"/>
  <c r="B3" i="6"/>
  <c r="B4" i="6"/>
  <c r="B2" i="6"/>
  <c r="G2" i="6" l="1"/>
  <c r="F4" i="6"/>
  <c r="G3" i="6"/>
  <c r="F3" i="6"/>
  <c r="G4" i="6"/>
  <c r="G8" i="6"/>
  <c r="F13" i="6"/>
  <c r="G9" i="6"/>
  <c r="G13" i="6"/>
  <c r="E13" i="6"/>
  <c r="E9" i="6"/>
  <c r="F9" i="6" s="1"/>
  <c r="E5" i="6"/>
  <c r="G5" i="6" s="1"/>
  <c r="E12" i="6"/>
  <c r="G12" i="6" s="1"/>
  <c r="E8" i="6"/>
  <c r="F8" i="6" s="1"/>
  <c r="E4" i="6"/>
  <c r="E11" i="6"/>
  <c r="F11" i="6" s="1"/>
  <c r="E7" i="6"/>
  <c r="F7" i="6" s="1"/>
  <c r="E3" i="6"/>
  <c r="E2" i="6"/>
  <c r="F2" i="6" s="1"/>
  <c r="E10" i="6"/>
  <c r="F10" i="6" s="1"/>
  <c r="E6" i="6"/>
  <c r="G6" i="6"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G11" i="6" l="1"/>
  <c r="F5" i="6"/>
  <c r="F12" i="6"/>
  <c r="H2" i="6"/>
  <c r="F6" i="6"/>
  <c r="G7" i="6"/>
  <c r="G10" i="6"/>
  <c r="O2" i="1"/>
  <c r="P2" i="1"/>
  <c r="O3" i="1"/>
  <c r="P3" i="1"/>
  <c r="O4" i="1"/>
  <c r="P4" i="1"/>
  <c r="O5" i="1"/>
  <c r="P5" i="1"/>
  <c r="O6" i="1"/>
  <c r="P6" i="1"/>
  <c r="O7" i="1"/>
  <c r="P7" i="1"/>
  <c r="O8" i="1"/>
  <c r="P8" i="1"/>
  <c r="O9" i="1"/>
  <c r="P9" i="1"/>
  <c r="O10" i="1"/>
  <c r="P10" i="1"/>
  <c r="O11" i="1"/>
  <c r="P11" i="1"/>
  <c r="O12" i="1"/>
  <c r="P12" i="1"/>
  <c r="O13" i="1"/>
  <c r="P13" i="1"/>
  <c r="O14" i="1"/>
  <c r="P14" i="1"/>
  <c r="O15" i="1"/>
  <c r="P15" i="1"/>
  <c r="O16" i="1"/>
  <c r="P16" i="1"/>
  <c r="O17" i="1"/>
  <c r="P17" i="1"/>
  <c r="O18" i="1"/>
  <c r="P18" i="1"/>
  <c r="O19" i="1"/>
  <c r="P19" i="1"/>
  <c r="O20" i="1"/>
  <c r="P20" i="1"/>
  <c r="O21" i="1"/>
  <c r="P21" i="1"/>
  <c r="O22" i="1"/>
  <c r="P22" i="1"/>
  <c r="O23" i="1"/>
  <c r="P23" i="1"/>
  <c r="O24" i="1"/>
  <c r="P24" i="1"/>
  <c r="O25" i="1"/>
  <c r="P25" i="1"/>
  <c r="O26" i="1"/>
  <c r="P26" i="1"/>
  <c r="O27" i="1"/>
  <c r="P27" i="1"/>
  <c r="O28" i="1"/>
  <c r="P28" i="1"/>
  <c r="O29" i="1"/>
  <c r="P29" i="1"/>
  <c r="O30" i="1"/>
  <c r="P30" i="1"/>
  <c r="O31" i="1"/>
  <c r="P31" i="1"/>
  <c r="O32" i="1"/>
  <c r="P32" i="1"/>
  <c r="O33" i="1"/>
  <c r="P33" i="1"/>
  <c r="O34" i="1"/>
  <c r="P34" i="1"/>
  <c r="O35" i="1"/>
  <c r="P35" i="1"/>
  <c r="O36" i="1"/>
  <c r="P36" i="1"/>
  <c r="O37" i="1"/>
  <c r="P37" i="1"/>
  <c r="O38" i="1"/>
  <c r="P38" i="1"/>
  <c r="O39" i="1"/>
  <c r="P39" i="1"/>
  <c r="O40" i="1"/>
  <c r="P40" i="1"/>
  <c r="O41" i="1"/>
  <c r="P41" i="1"/>
  <c r="O42" i="1"/>
  <c r="P42" i="1"/>
  <c r="O43" i="1"/>
  <c r="P43" i="1"/>
  <c r="O44" i="1"/>
  <c r="P44" i="1"/>
  <c r="O45" i="1"/>
  <c r="P45" i="1"/>
  <c r="O46" i="1"/>
  <c r="P46" i="1"/>
  <c r="O47" i="1"/>
  <c r="P47" i="1"/>
  <c r="O48" i="1"/>
  <c r="P48" i="1"/>
  <c r="O49" i="1"/>
  <c r="P49" i="1"/>
  <c r="O50" i="1"/>
  <c r="P50" i="1"/>
  <c r="O51" i="1"/>
  <c r="P51" i="1"/>
  <c r="O52" i="1"/>
  <c r="P52" i="1"/>
  <c r="O53" i="1"/>
  <c r="P53" i="1"/>
  <c r="O54" i="1"/>
  <c r="P54" i="1"/>
  <c r="O55" i="1"/>
  <c r="P55" i="1"/>
  <c r="O56" i="1"/>
  <c r="P56" i="1"/>
  <c r="O57" i="1"/>
  <c r="P57" i="1"/>
  <c r="O58" i="1"/>
  <c r="P58" i="1"/>
  <c r="O59" i="1"/>
  <c r="P59" i="1"/>
  <c r="O60" i="1"/>
  <c r="P60" i="1"/>
  <c r="O61" i="1"/>
  <c r="P61" i="1"/>
  <c r="O62" i="1"/>
  <c r="P62" i="1"/>
  <c r="O63" i="1"/>
  <c r="P63" i="1"/>
  <c r="O64" i="1"/>
  <c r="P64" i="1"/>
  <c r="O65" i="1"/>
  <c r="P65" i="1"/>
  <c r="O66" i="1"/>
  <c r="P66" i="1"/>
  <c r="O67" i="1"/>
  <c r="P67" i="1"/>
  <c r="O68" i="1"/>
  <c r="P68" i="1"/>
  <c r="O69" i="1"/>
  <c r="P69" i="1"/>
  <c r="O70" i="1"/>
  <c r="P70" i="1"/>
  <c r="O71" i="1"/>
  <c r="P71" i="1"/>
  <c r="O72" i="1"/>
  <c r="P72" i="1"/>
  <c r="O73" i="1"/>
  <c r="P73" i="1"/>
  <c r="O74" i="1"/>
  <c r="P74" i="1"/>
  <c r="O75" i="1"/>
  <c r="P75" i="1"/>
  <c r="O76" i="1"/>
  <c r="P76" i="1"/>
  <c r="O77" i="1"/>
  <c r="P77" i="1"/>
  <c r="O78" i="1"/>
  <c r="P78" i="1"/>
  <c r="O79" i="1"/>
  <c r="P79" i="1"/>
  <c r="O80" i="1"/>
  <c r="P80" i="1"/>
  <c r="O81" i="1"/>
  <c r="P81" i="1"/>
  <c r="O82" i="1"/>
  <c r="P82" i="1"/>
  <c r="O83" i="1"/>
  <c r="P83" i="1"/>
  <c r="O84" i="1"/>
  <c r="P84" i="1"/>
  <c r="O85" i="1"/>
  <c r="P85" i="1"/>
  <c r="O86" i="1"/>
  <c r="P86" i="1"/>
  <c r="O87" i="1"/>
  <c r="P87" i="1"/>
  <c r="O88" i="1"/>
  <c r="P88" i="1"/>
  <c r="O89" i="1"/>
  <c r="P89" i="1"/>
  <c r="O90" i="1"/>
  <c r="P90" i="1"/>
  <c r="O91" i="1"/>
  <c r="P91" i="1"/>
  <c r="O92" i="1"/>
  <c r="P92" i="1"/>
  <c r="O93" i="1"/>
  <c r="P93" i="1"/>
  <c r="O94" i="1"/>
  <c r="P94" i="1"/>
  <c r="O95" i="1"/>
  <c r="P95" i="1"/>
  <c r="O96" i="1"/>
  <c r="P96" i="1"/>
  <c r="O97" i="1"/>
  <c r="P97" i="1"/>
  <c r="O98" i="1"/>
  <c r="P98" i="1"/>
  <c r="O99" i="1"/>
  <c r="P99" i="1"/>
  <c r="O100" i="1"/>
  <c r="P100" i="1"/>
  <c r="O101" i="1"/>
  <c r="P101" i="1"/>
  <c r="O102" i="1"/>
  <c r="P102" i="1"/>
  <c r="O103" i="1"/>
  <c r="P103" i="1"/>
  <c r="O104" i="1"/>
  <c r="P104" i="1"/>
  <c r="O105" i="1"/>
  <c r="P105" i="1"/>
  <c r="O106" i="1"/>
  <c r="P106" i="1"/>
  <c r="O107" i="1"/>
  <c r="P107" i="1"/>
  <c r="O108" i="1"/>
  <c r="P108" i="1"/>
  <c r="O109" i="1"/>
  <c r="P109" i="1"/>
  <c r="O110" i="1"/>
  <c r="P110" i="1"/>
  <c r="O111" i="1"/>
  <c r="P111" i="1"/>
  <c r="O112" i="1"/>
  <c r="P112" i="1"/>
  <c r="O113" i="1"/>
  <c r="P113" i="1"/>
  <c r="O114" i="1"/>
  <c r="P114" i="1"/>
  <c r="O115" i="1"/>
  <c r="P115" i="1"/>
  <c r="O116" i="1"/>
  <c r="P116" i="1"/>
  <c r="O117" i="1"/>
  <c r="P117" i="1"/>
  <c r="O118" i="1"/>
  <c r="P118" i="1"/>
  <c r="O119" i="1"/>
  <c r="P119" i="1"/>
  <c r="O120" i="1"/>
  <c r="P120" i="1"/>
  <c r="O121" i="1"/>
  <c r="P121" i="1"/>
  <c r="O122" i="1"/>
  <c r="P122" i="1"/>
  <c r="O123" i="1"/>
  <c r="P123" i="1"/>
  <c r="O124" i="1"/>
  <c r="P124" i="1"/>
  <c r="O125" i="1"/>
  <c r="P125" i="1"/>
  <c r="O126" i="1"/>
  <c r="P126" i="1"/>
  <c r="O127" i="1"/>
  <c r="P127" i="1"/>
  <c r="O128" i="1"/>
  <c r="P128" i="1"/>
  <c r="O129" i="1"/>
  <c r="P129" i="1"/>
  <c r="O130" i="1"/>
  <c r="P130" i="1"/>
  <c r="O131" i="1"/>
  <c r="P131" i="1"/>
  <c r="O132" i="1"/>
  <c r="P132" i="1"/>
  <c r="O133" i="1"/>
  <c r="P133" i="1"/>
  <c r="O134" i="1"/>
  <c r="P134" i="1"/>
  <c r="O135" i="1"/>
  <c r="P135" i="1"/>
  <c r="O136" i="1"/>
  <c r="P136" i="1"/>
  <c r="O137" i="1"/>
  <c r="P137" i="1"/>
  <c r="O138" i="1"/>
  <c r="P138" i="1"/>
  <c r="O139" i="1"/>
  <c r="P139" i="1"/>
  <c r="O140" i="1"/>
  <c r="P140" i="1"/>
  <c r="O141" i="1"/>
  <c r="P141" i="1"/>
  <c r="O142" i="1"/>
  <c r="P142" i="1"/>
  <c r="O143" i="1"/>
  <c r="P143" i="1"/>
  <c r="O144" i="1"/>
  <c r="P144" i="1"/>
  <c r="O145" i="1"/>
  <c r="P145" i="1"/>
  <c r="O146" i="1"/>
  <c r="P146" i="1"/>
  <c r="O147" i="1"/>
  <c r="P147" i="1"/>
  <c r="O148" i="1"/>
  <c r="P148" i="1"/>
  <c r="O149" i="1"/>
  <c r="P149" i="1"/>
  <c r="O150" i="1"/>
  <c r="P150" i="1"/>
  <c r="O151" i="1"/>
  <c r="P151" i="1"/>
  <c r="O152" i="1"/>
  <c r="P152" i="1"/>
  <c r="O153" i="1"/>
  <c r="P153" i="1"/>
  <c r="O154" i="1"/>
  <c r="P154" i="1"/>
  <c r="O155" i="1"/>
  <c r="P155" i="1"/>
  <c r="O156" i="1"/>
  <c r="P156" i="1"/>
  <c r="O157" i="1"/>
  <c r="P157" i="1"/>
  <c r="O158" i="1"/>
  <c r="P158" i="1"/>
  <c r="O159" i="1"/>
  <c r="P159" i="1"/>
  <c r="O160" i="1"/>
  <c r="P160" i="1"/>
  <c r="O161" i="1"/>
  <c r="P161" i="1"/>
  <c r="O162" i="1"/>
  <c r="P162" i="1"/>
  <c r="O163" i="1"/>
  <c r="P163" i="1"/>
  <c r="O164" i="1"/>
  <c r="P164" i="1"/>
  <c r="O165" i="1"/>
  <c r="P165" i="1"/>
  <c r="O166" i="1"/>
  <c r="P166" i="1"/>
  <c r="O167" i="1"/>
  <c r="P167" i="1"/>
  <c r="O168" i="1"/>
  <c r="P168" i="1"/>
  <c r="O169" i="1"/>
  <c r="P169" i="1"/>
  <c r="O170" i="1"/>
  <c r="P170" i="1"/>
  <c r="O171" i="1"/>
  <c r="P171" i="1"/>
  <c r="O172" i="1"/>
  <c r="P172" i="1"/>
  <c r="O173" i="1"/>
  <c r="P173" i="1"/>
  <c r="O174" i="1"/>
  <c r="P174" i="1"/>
  <c r="O175" i="1"/>
  <c r="P175" i="1"/>
  <c r="O176" i="1"/>
  <c r="P176" i="1"/>
  <c r="O177" i="1"/>
  <c r="P177" i="1"/>
  <c r="O178" i="1"/>
  <c r="P178" i="1"/>
  <c r="O179" i="1"/>
  <c r="P179" i="1"/>
  <c r="O180" i="1"/>
  <c r="P180" i="1"/>
  <c r="O181" i="1"/>
  <c r="P181" i="1"/>
  <c r="O182" i="1"/>
  <c r="P182" i="1"/>
  <c r="O183" i="1"/>
  <c r="P183" i="1"/>
  <c r="O184" i="1"/>
  <c r="P184" i="1"/>
  <c r="O185" i="1"/>
  <c r="P185" i="1"/>
  <c r="O186" i="1"/>
  <c r="P186" i="1"/>
  <c r="O187" i="1"/>
  <c r="P187" i="1"/>
  <c r="O188" i="1"/>
  <c r="P188" i="1"/>
  <c r="O189" i="1"/>
  <c r="P189" i="1"/>
  <c r="O190" i="1"/>
  <c r="P190" i="1"/>
  <c r="O191" i="1"/>
  <c r="P191" i="1"/>
  <c r="O192" i="1"/>
  <c r="P192" i="1"/>
  <c r="O193" i="1"/>
  <c r="P193" i="1"/>
  <c r="O194" i="1"/>
  <c r="P194" i="1"/>
  <c r="O195" i="1"/>
  <c r="P195" i="1"/>
  <c r="O196" i="1"/>
  <c r="P196" i="1"/>
  <c r="O197" i="1"/>
  <c r="P197" i="1"/>
  <c r="O198" i="1"/>
  <c r="P198" i="1"/>
  <c r="O199" i="1"/>
  <c r="P199" i="1"/>
  <c r="O200" i="1"/>
  <c r="P200" i="1"/>
  <c r="O201" i="1"/>
  <c r="P201" i="1"/>
  <c r="O202" i="1"/>
  <c r="P202" i="1"/>
  <c r="O203" i="1"/>
  <c r="P203" i="1"/>
  <c r="O204" i="1"/>
  <c r="P204" i="1"/>
  <c r="O205" i="1"/>
  <c r="P205" i="1"/>
  <c r="O206" i="1"/>
  <c r="P206" i="1"/>
  <c r="O207" i="1"/>
  <c r="P207" i="1"/>
  <c r="O208" i="1"/>
  <c r="P208" i="1"/>
  <c r="O209" i="1"/>
  <c r="P209" i="1"/>
  <c r="O210" i="1"/>
  <c r="P210" i="1"/>
  <c r="O211" i="1"/>
  <c r="P211" i="1"/>
  <c r="O212" i="1"/>
  <c r="P212" i="1"/>
  <c r="O213" i="1"/>
  <c r="P213" i="1"/>
  <c r="O214" i="1"/>
  <c r="P214" i="1"/>
  <c r="O215" i="1"/>
  <c r="P215" i="1"/>
  <c r="O216" i="1"/>
  <c r="P216" i="1"/>
  <c r="O217" i="1"/>
  <c r="P217" i="1"/>
  <c r="O218" i="1"/>
  <c r="P218" i="1"/>
  <c r="O219" i="1"/>
  <c r="P219" i="1"/>
  <c r="O220" i="1"/>
  <c r="P220" i="1"/>
  <c r="O221" i="1"/>
  <c r="P221" i="1"/>
  <c r="O222" i="1"/>
  <c r="P222" i="1"/>
  <c r="O223" i="1"/>
  <c r="P223" i="1"/>
  <c r="O224" i="1"/>
  <c r="P224" i="1"/>
  <c r="O225" i="1"/>
  <c r="P225" i="1"/>
  <c r="O226" i="1"/>
  <c r="P226" i="1"/>
  <c r="O227" i="1"/>
  <c r="P227" i="1"/>
  <c r="O228" i="1"/>
  <c r="P228" i="1"/>
  <c r="O229" i="1"/>
  <c r="P229" i="1"/>
  <c r="O230" i="1"/>
  <c r="P230" i="1"/>
  <c r="O231" i="1"/>
  <c r="P231" i="1"/>
  <c r="O232" i="1"/>
  <c r="P232" i="1"/>
  <c r="O233" i="1"/>
  <c r="P233" i="1"/>
  <c r="O234" i="1"/>
  <c r="P234" i="1"/>
  <c r="O235" i="1"/>
  <c r="P235" i="1"/>
  <c r="O236" i="1"/>
  <c r="P236" i="1"/>
  <c r="O237" i="1"/>
  <c r="P237" i="1"/>
  <c r="O238" i="1"/>
  <c r="P238" i="1"/>
  <c r="O239" i="1"/>
  <c r="P239" i="1"/>
  <c r="O240" i="1"/>
  <c r="P240" i="1"/>
  <c r="O241" i="1"/>
  <c r="P241" i="1"/>
  <c r="O242" i="1"/>
  <c r="P242" i="1"/>
  <c r="O243" i="1"/>
  <c r="P243" i="1"/>
  <c r="O244" i="1"/>
  <c r="P244" i="1"/>
  <c r="O245" i="1"/>
  <c r="P245" i="1"/>
  <c r="O246" i="1"/>
  <c r="P246" i="1"/>
  <c r="O247" i="1"/>
  <c r="P247" i="1"/>
  <c r="O248" i="1"/>
  <c r="P248" i="1"/>
  <c r="O249" i="1"/>
  <c r="P249" i="1"/>
  <c r="O250" i="1"/>
  <c r="P250" i="1"/>
  <c r="O251" i="1"/>
  <c r="P251" i="1"/>
  <c r="O252" i="1"/>
  <c r="P252" i="1"/>
  <c r="O253" i="1"/>
  <c r="P253" i="1"/>
  <c r="O254" i="1"/>
  <c r="P254" i="1"/>
  <c r="O255" i="1"/>
  <c r="P255" i="1"/>
  <c r="O256" i="1"/>
  <c r="P256" i="1"/>
  <c r="O257" i="1"/>
  <c r="P257" i="1"/>
  <c r="O258" i="1"/>
  <c r="P258" i="1"/>
  <c r="O259" i="1"/>
  <c r="P259" i="1"/>
  <c r="O260" i="1"/>
  <c r="P260" i="1"/>
  <c r="O261" i="1"/>
  <c r="P261" i="1"/>
  <c r="O262" i="1"/>
  <c r="P262" i="1"/>
  <c r="O263" i="1"/>
  <c r="P263" i="1"/>
  <c r="O264" i="1"/>
  <c r="P264" i="1"/>
  <c r="O265" i="1"/>
  <c r="P265" i="1"/>
  <c r="O266" i="1"/>
  <c r="P266" i="1"/>
  <c r="O267" i="1"/>
  <c r="P267" i="1"/>
  <c r="O268" i="1"/>
  <c r="P268" i="1"/>
  <c r="O269" i="1"/>
  <c r="P269" i="1"/>
  <c r="O270" i="1"/>
  <c r="P270" i="1"/>
  <c r="O271" i="1"/>
  <c r="P271" i="1"/>
  <c r="O272" i="1"/>
  <c r="P272" i="1"/>
  <c r="O273" i="1"/>
  <c r="P273" i="1"/>
  <c r="O274" i="1"/>
  <c r="P274" i="1"/>
  <c r="O275" i="1"/>
  <c r="P275" i="1"/>
  <c r="O276" i="1"/>
  <c r="P276" i="1"/>
  <c r="O277" i="1"/>
  <c r="P277" i="1"/>
  <c r="O278" i="1"/>
  <c r="P278" i="1"/>
  <c r="O279" i="1"/>
  <c r="P279" i="1"/>
  <c r="O280" i="1"/>
  <c r="P280" i="1"/>
  <c r="O281" i="1"/>
  <c r="P281" i="1"/>
  <c r="O282" i="1"/>
  <c r="P282" i="1"/>
  <c r="O283" i="1"/>
  <c r="P283" i="1"/>
  <c r="O284" i="1"/>
  <c r="P284" i="1"/>
  <c r="O285" i="1"/>
  <c r="P285" i="1"/>
  <c r="O286" i="1"/>
  <c r="P286" i="1"/>
  <c r="O287" i="1"/>
  <c r="P287" i="1"/>
  <c r="O288" i="1"/>
  <c r="P288" i="1"/>
  <c r="O289" i="1"/>
  <c r="P289" i="1"/>
  <c r="O290" i="1"/>
  <c r="P290" i="1"/>
  <c r="O291" i="1"/>
  <c r="P291" i="1"/>
  <c r="O292" i="1"/>
  <c r="P292" i="1"/>
  <c r="O293" i="1"/>
  <c r="P293" i="1"/>
  <c r="O294" i="1"/>
  <c r="P294" i="1"/>
  <c r="O295" i="1"/>
  <c r="P295" i="1"/>
  <c r="O296" i="1"/>
  <c r="P296" i="1"/>
  <c r="O297" i="1"/>
  <c r="P297" i="1"/>
  <c r="O298" i="1"/>
  <c r="P298" i="1"/>
  <c r="O299" i="1"/>
  <c r="P299" i="1"/>
  <c r="O300" i="1"/>
  <c r="P300" i="1"/>
  <c r="O301" i="1"/>
  <c r="P301" i="1"/>
  <c r="O302" i="1"/>
  <c r="P302" i="1"/>
  <c r="O303" i="1"/>
  <c r="P303" i="1"/>
  <c r="O304" i="1"/>
  <c r="P304" i="1"/>
  <c r="O305" i="1"/>
  <c r="P305" i="1"/>
  <c r="O306" i="1"/>
  <c r="P306" i="1"/>
  <c r="O307" i="1"/>
  <c r="P307" i="1"/>
  <c r="O308" i="1"/>
  <c r="P308" i="1"/>
  <c r="O309" i="1"/>
  <c r="P309" i="1"/>
  <c r="O310" i="1"/>
  <c r="P310" i="1"/>
  <c r="O311" i="1"/>
  <c r="P311" i="1"/>
  <c r="O312" i="1"/>
  <c r="P312" i="1"/>
  <c r="O313" i="1"/>
  <c r="P313" i="1"/>
  <c r="O314" i="1"/>
  <c r="P314" i="1"/>
  <c r="O315" i="1"/>
  <c r="P315" i="1"/>
  <c r="O316" i="1"/>
  <c r="P316" i="1"/>
  <c r="O317" i="1"/>
  <c r="P317" i="1"/>
  <c r="O318" i="1"/>
  <c r="P318" i="1"/>
  <c r="O319" i="1"/>
  <c r="P319" i="1"/>
  <c r="O320" i="1"/>
  <c r="P320" i="1"/>
  <c r="O321" i="1"/>
  <c r="P321" i="1"/>
  <c r="O322" i="1"/>
  <c r="P322" i="1"/>
  <c r="O323" i="1"/>
  <c r="P323" i="1"/>
  <c r="O324" i="1"/>
  <c r="P324" i="1"/>
  <c r="O325" i="1"/>
  <c r="P325" i="1"/>
  <c r="O326" i="1"/>
  <c r="P326" i="1"/>
  <c r="O327" i="1"/>
  <c r="P327" i="1"/>
  <c r="O328" i="1"/>
  <c r="P328" i="1"/>
  <c r="O329" i="1"/>
  <c r="P329" i="1"/>
  <c r="O330" i="1"/>
  <c r="P330" i="1"/>
  <c r="O331" i="1"/>
  <c r="P331" i="1"/>
  <c r="O332" i="1"/>
  <c r="P332" i="1"/>
  <c r="O333" i="1"/>
  <c r="P333" i="1"/>
  <c r="O334" i="1"/>
  <c r="P334" i="1"/>
  <c r="O335" i="1"/>
  <c r="P335" i="1"/>
  <c r="O336" i="1"/>
  <c r="P336" i="1"/>
  <c r="O337" i="1"/>
  <c r="P337" i="1"/>
  <c r="O338" i="1"/>
  <c r="P338" i="1"/>
  <c r="O339" i="1"/>
  <c r="P339" i="1"/>
  <c r="O340" i="1"/>
  <c r="P340" i="1"/>
  <c r="O341" i="1"/>
  <c r="P341" i="1"/>
  <c r="O342" i="1"/>
  <c r="P342" i="1"/>
  <c r="O343" i="1"/>
  <c r="P343" i="1"/>
  <c r="O344" i="1"/>
  <c r="P344" i="1"/>
  <c r="O345" i="1"/>
  <c r="P345" i="1"/>
  <c r="O346" i="1"/>
  <c r="P346" i="1"/>
  <c r="O347" i="1"/>
  <c r="P347" i="1"/>
  <c r="O348" i="1"/>
  <c r="P348" i="1"/>
  <c r="O349" i="1"/>
  <c r="P349" i="1"/>
  <c r="O350" i="1"/>
  <c r="P350" i="1"/>
  <c r="O351" i="1"/>
  <c r="P351" i="1"/>
  <c r="O352" i="1"/>
  <c r="P352" i="1"/>
  <c r="O353" i="1"/>
  <c r="P353" i="1"/>
  <c r="O354" i="1"/>
  <c r="P354" i="1"/>
  <c r="O355" i="1"/>
  <c r="P355" i="1"/>
  <c r="O356" i="1"/>
  <c r="P356" i="1"/>
  <c r="O357" i="1"/>
  <c r="P357" i="1"/>
  <c r="O358" i="1"/>
  <c r="P358" i="1"/>
  <c r="O359" i="1"/>
  <c r="P359" i="1"/>
  <c r="O360" i="1"/>
  <c r="P360" i="1"/>
  <c r="O361" i="1"/>
  <c r="P361" i="1"/>
  <c r="O362" i="1"/>
  <c r="P362" i="1"/>
  <c r="O363" i="1"/>
  <c r="P363" i="1"/>
  <c r="O364" i="1"/>
  <c r="P364" i="1"/>
  <c r="O365" i="1"/>
  <c r="P365" i="1"/>
  <c r="O366" i="1"/>
  <c r="P366" i="1"/>
  <c r="O367" i="1"/>
  <c r="P367" i="1"/>
  <c r="O368" i="1"/>
  <c r="P368" i="1"/>
  <c r="O369" i="1"/>
  <c r="P369" i="1"/>
  <c r="O370" i="1"/>
  <c r="P370" i="1"/>
  <c r="O371" i="1"/>
  <c r="P371" i="1"/>
  <c r="O372" i="1"/>
  <c r="P372" i="1"/>
  <c r="O373" i="1"/>
  <c r="P373" i="1"/>
  <c r="O374" i="1"/>
  <c r="P374" i="1"/>
  <c r="O375" i="1"/>
  <c r="P375" i="1"/>
  <c r="O376" i="1"/>
  <c r="P376" i="1"/>
  <c r="O377" i="1"/>
  <c r="P377" i="1"/>
  <c r="O378" i="1"/>
  <c r="P378" i="1"/>
  <c r="O379" i="1"/>
  <c r="P379" i="1"/>
  <c r="O380" i="1"/>
  <c r="P380" i="1"/>
  <c r="O381" i="1"/>
  <c r="P381" i="1"/>
  <c r="O382" i="1"/>
  <c r="P382" i="1"/>
  <c r="O383" i="1"/>
  <c r="P383" i="1"/>
  <c r="O384" i="1"/>
  <c r="P384" i="1"/>
  <c r="O385" i="1"/>
  <c r="P385" i="1"/>
  <c r="O386" i="1"/>
  <c r="P386" i="1"/>
  <c r="O387" i="1"/>
  <c r="P387" i="1"/>
  <c r="O388" i="1"/>
  <c r="P388" i="1"/>
  <c r="O389" i="1"/>
  <c r="P389" i="1"/>
  <c r="O390" i="1"/>
  <c r="P390" i="1"/>
  <c r="O391" i="1"/>
  <c r="P391" i="1"/>
  <c r="O392" i="1"/>
  <c r="P392" i="1"/>
  <c r="O393" i="1"/>
  <c r="P393" i="1"/>
  <c r="O394" i="1"/>
  <c r="P394" i="1"/>
  <c r="O395" i="1"/>
  <c r="P395" i="1"/>
  <c r="O396" i="1"/>
  <c r="P396" i="1"/>
  <c r="O397" i="1"/>
  <c r="P397" i="1"/>
  <c r="O398" i="1"/>
  <c r="P398" i="1"/>
  <c r="O399" i="1"/>
  <c r="P399" i="1"/>
  <c r="O400" i="1"/>
  <c r="P400" i="1"/>
  <c r="O401" i="1"/>
  <c r="P401" i="1"/>
  <c r="O402" i="1"/>
  <c r="P402" i="1"/>
  <c r="O403" i="1"/>
  <c r="P403" i="1"/>
  <c r="O404" i="1"/>
  <c r="P404" i="1"/>
  <c r="O405" i="1"/>
  <c r="P405" i="1"/>
  <c r="O406" i="1"/>
  <c r="P406" i="1"/>
  <c r="O407" i="1"/>
  <c r="P407" i="1"/>
  <c r="O408" i="1"/>
  <c r="P408" i="1"/>
  <c r="O409" i="1"/>
  <c r="P409" i="1"/>
  <c r="O410" i="1"/>
  <c r="P410" i="1"/>
  <c r="O411" i="1"/>
  <c r="P411" i="1"/>
  <c r="O412" i="1"/>
  <c r="P412" i="1"/>
  <c r="O413" i="1"/>
  <c r="P413" i="1"/>
  <c r="O414" i="1"/>
  <c r="P414" i="1"/>
  <c r="O415" i="1"/>
  <c r="P415" i="1"/>
  <c r="O416" i="1"/>
  <c r="P416" i="1"/>
  <c r="O417" i="1"/>
  <c r="P417" i="1"/>
  <c r="O418" i="1"/>
  <c r="P418" i="1"/>
  <c r="O419" i="1"/>
  <c r="P419" i="1"/>
  <c r="O420" i="1"/>
  <c r="P420" i="1"/>
  <c r="O421" i="1"/>
  <c r="P421" i="1"/>
  <c r="O422" i="1"/>
  <c r="P422" i="1"/>
  <c r="O423" i="1"/>
  <c r="P423" i="1"/>
  <c r="O424" i="1"/>
  <c r="P424" i="1"/>
  <c r="O425" i="1"/>
  <c r="P425" i="1"/>
  <c r="O426" i="1"/>
  <c r="P426" i="1"/>
  <c r="O427" i="1"/>
  <c r="P427" i="1"/>
  <c r="O428" i="1"/>
  <c r="P428" i="1"/>
  <c r="O429" i="1"/>
  <c r="P429" i="1"/>
  <c r="O430" i="1"/>
  <c r="P430" i="1"/>
  <c r="O431" i="1"/>
  <c r="P431" i="1"/>
  <c r="O432" i="1"/>
  <c r="P432" i="1"/>
  <c r="O433" i="1"/>
  <c r="P433" i="1"/>
  <c r="O434" i="1"/>
  <c r="P434" i="1"/>
  <c r="O435" i="1"/>
  <c r="P435" i="1"/>
  <c r="O436" i="1"/>
  <c r="P436" i="1"/>
  <c r="O437" i="1"/>
  <c r="P437" i="1"/>
  <c r="O438" i="1"/>
  <c r="P438" i="1"/>
  <c r="O439" i="1"/>
  <c r="P439" i="1"/>
  <c r="O440" i="1"/>
  <c r="P440" i="1"/>
  <c r="O441" i="1"/>
  <c r="P441" i="1"/>
  <c r="O442" i="1"/>
  <c r="P442" i="1"/>
  <c r="O443" i="1"/>
  <c r="P443" i="1"/>
  <c r="O444" i="1"/>
  <c r="P444" i="1"/>
  <c r="O445" i="1"/>
  <c r="P445" i="1"/>
  <c r="O446" i="1"/>
  <c r="P446" i="1"/>
  <c r="O447" i="1"/>
  <c r="P447" i="1"/>
  <c r="O448" i="1"/>
  <c r="P448" i="1"/>
  <c r="O449" i="1"/>
  <c r="P449" i="1"/>
  <c r="O450" i="1"/>
  <c r="P450" i="1"/>
  <c r="O451" i="1"/>
  <c r="P451" i="1"/>
  <c r="O452" i="1"/>
  <c r="P452" i="1"/>
  <c r="O453" i="1"/>
  <c r="P453" i="1"/>
  <c r="O454" i="1"/>
  <c r="P454" i="1"/>
  <c r="O455" i="1"/>
  <c r="P455" i="1"/>
  <c r="O456" i="1"/>
  <c r="P456" i="1"/>
  <c r="O457" i="1"/>
  <c r="P457" i="1"/>
  <c r="O458" i="1"/>
  <c r="P458" i="1"/>
  <c r="O459" i="1"/>
  <c r="P459" i="1"/>
  <c r="O460" i="1"/>
  <c r="P460" i="1"/>
  <c r="O461" i="1"/>
  <c r="P461" i="1"/>
  <c r="O462" i="1"/>
  <c r="P462" i="1"/>
  <c r="O463" i="1"/>
  <c r="P463" i="1"/>
  <c r="O464" i="1"/>
  <c r="P464" i="1"/>
  <c r="O465" i="1"/>
  <c r="P465" i="1"/>
  <c r="O466" i="1"/>
  <c r="P466" i="1"/>
  <c r="O467" i="1"/>
  <c r="P467" i="1"/>
  <c r="O468" i="1"/>
  <c r="P468" i="1"/>
  <c r="O469" i="1"/>
  <c r="P469" i="1"/>
  <c r="O470" i="1"/>
  <c r="P470" i="1"/>
  <c r="O471" i="1"/>
  <c r="P471" i="1"/>
  <c r="O472" i="1"/>
  <c r="P472" i="1"/>
  <c r="O473" i="1"/>
  <c r="P473" i="1"/>
  <c r="O474" i="1"/>
  <c r="P474" i="1"/>
  <c r="O475" i="1"/>
  <c r="P475" i="1"/>
  <c r="O476" i="1"/>
  <c r="P476" i="1"/>
  <c r="O477" i="1"/>
  <c r="P477" i="1"/>
  <c r="O478" i="1"/>
  <c r="P478" i="1"/>
  <c r="O479" i="1"/>
  <c r="P479" i="1"/>
  <c r="O480" i="1"/>
  <c r="P480" i="1"/>
  <c r="O481" i="1"/>
  <c r="P481" i="1"/>
  <c r="O482" i="1"/>
  <c r="P482" i="1"/>
  <c r="O483" i="1"/>
  <c r="P483" i="1"/>
  <c r="O484" i="1"/>
  <c r="P484" i="1"/>
  <c r="O485" i="1"/>
  <c r="P485" i="1"/>
  <c r="O486" i="1"/>
  <c r="P486" i="1"/>
  <c r="O487" i="1"/>
  <c r="P487" i="1"/>
  <c r="O488" i="1"/>
  <c r="P488" i="1"/>
  <c r="O489" i="1"/>
  <c r="P489" i="1"/>
  <c r="O490" i="1"/>
  <c r="P490" i="1"/>
  <c r="O491" i="1"/>
  <c r="P491" i="1"/>
  <c r="O492" i="1"/>
  <c r="P492" i="1"/>
  <c r="O493" i="1"/>
  <c r="P493" i="1"/>
  <c r="O494" i="1"/>
  <c r="P494" i="1"/>
  <c r="O495" i="1"/>
  <c r="P495" i="1"/>
  <c r="O496" i="1"/>
  <c r="P496" i="1"/>
  <c r="O497" i="1"/>
  <c r="P497" i="1"/>
  <c r="O498" i="1"/>
  <c r="P498" i="1"/>
  <c r="O499" i="1"/>
  <c r="P499" i="1"/>
  <c r="O500" i="1"/>
  <c r="P500" i="1"/>
  <c r="O501" i="1"/>
  <c r="P501" i="1"/>
  <c r="O502" i="1"/>
  <c r="P502" i="1"/>
  <c r="O503" i="1"/>
  <c r="P503" i="1"/>
  <c r="O504" i="1"/>
  <c r="P504" i="1"/>
  <c r="O505" i="1"/>
  <c r="P505" i="1"/>
  <c r="O506" i="1"/>
  <c r="P506" i="1"/>
  <c r="O507" i="1"/>
  <c r="P507" i="1"/>
  <c r="O508" i="1"/>
  <c r="P508" i="1"/>
  <c r="O509" i="1"/>
  <c r="P509" i="1"/>
  <c r="O510" i="1"/>
  <c r="P510" i="1"/>
  <c r="O511" i="1"/>
  <c r="P511" i="1"/>
  <c r="O512" i="1"/>
  <c r="P512" i="1"/>
  <c r="O513" i="1"/>
  <c r="P513" i="1"/>
  <c r="O514" i="1"/>
  <c r="P514" i="1"/>
  <c r="O515" i="1"/>
  <c r="P515" i="1"/>
  <c r="O516" i="1"/>
  <c r="P516" i="1"/>
  <c r="O517" i="1"/>
  <c r="P517" i="1"/>
  <c r="O518" i="1"/>
  <c r="P518" i="1"/>
  <c r="O519" i="1"/>
  <c r="P519" i="1"/>
  <c r="O520" i="1"/>
  <c r="P520" i="1"/>
  <c r="O521" i="1"/>
  <c r="P521" i="1"/>
  <c r="O522" i="1"/>
  <c r="P522" i="1"/>
  <c r="O523" i="1"/>
  <c r="P523" i="1"/>
  <c r="O524" i="1"/>
  <c r="P524" i="1"/>
  <c r="O525" i="1"/>
  <c r="P525" i="1"/>
  <c r="O526" i="1"/>
  <c r="P526" i="1"/>
  <c r="O527" i="1"/>
  <c r="P527" i="1"/>
  <c r="O528" i="1"/>
  <c r="P528" i="1"/>
  <c r="O529" i="1"/>
  <c r="P529" i="1"/>
  <c r="O530" i="1"/>
  <c r="P530" i="1"/>
  <c r="O531" i="1"/>
  <c r="P531" i="1"/>
  <c r="O532" i="1"/>
  <c r="P532" i="1"/>
  <c r="O533" i="1"/>
  <c r="P533" i="1"/>
  <c r="O534" i="1"/>
  <c r="P534" i="1"/>
  <c r="O535" i="1"/>
  <c r="P535" i="1"/>
  <c r="O536" i="1"/>
  <c r="P536" i="1"/>
  <c r="O537" i="1"/>
  <c r="P537" i="1"/>
  <c r="O538" i="1"/>
  <c r="P538" i="1"/>
  <c r="O539" i="1"/>
  <c r="P539" i="1"/>
  <c r="O540" i="1"/>
  <c r="P540" i="1"/>
  <c r="O541" i="1"/>
  <c r="P541" i="1"/>
  <c r="O542" i="1"/>
  <c r="P542" i="1"/>
  <c r="O543" i="1"/>
  <c r="P543" i="1"/>
  <c r="O544" i="1"/>
  <c r="P544" i="1"/>
  <c r="O545" i="1"/>
  <c r="P545" i="1"/>
  <c r="O546" i="1"/>
  <c r="P546" i="1"/>
  <c r="O547" i="1"/>
  <c r="P547" i="1"/>
  <c r="O548" i="1"/>
  <c r="P548" i="1"/>
  <c r="O549" i="1"/>
  <c r="P549" i="1"/>
  <c r="O550" i="1"/>
  <c r="P550" i="1"/>
  <c r="O551" i="1"/>
  <c r="P551" i="1"/>
  <c r="O552" i="1"/>
  <c r="P552" i="1"/>
  <c r="O553" i="1"/>
  <c r="P553" i="1"/>
  <c r="O554" i="1"/>
  <c r="P554" i="1"/>
  <c r="O555" i="1"/>
  <c r="P555" i="1"/>
  <c r="O556" i="1"/>
  <c r="P556" i="1"/>
  <c r="O557" i="1"/>
  <c r="P557" i="1"/>
  <c r="O558" i="1"/>
  <c r="P558" i="1"/>
  <c r="O559" i="1"/>
  <c r="P559" i="1"/>
  <c r="O560" i="1"/>
  <c r="P560" i="1"/>
  <c r="O561" i="1"/>
  <c r="P561" i="1"/>
  <c r="O562" i="1"/>
  <c r="P562" i="1"/>
  <c r="O563" i="1"/>
  <c r="P563" i="1"/>
  <c r="O564" i="1"/>
  <c r="P564" i="1"/>
  <c r="O565" i="1"/>
  <c r="P565" i="1"/>
  <c r="O566" i="1"/>
  <c r="P566" i="1"/>
  <c r="O567" i="1"/>
  <c r="P567" i="1"/>
  <c r="O568" i="1"/>
  <c r="P568" i="1"/>
  <c r="O569" i="1"/>
  <c r="P569" i="1"/>
  <c r="O570" i="1"/>
  <c r="P570" i="1"/>
  <c r="O571" i="1"/>
  <c r="P571" i="1"/>
  <c r="O572" i="1"/>
  <c r="P572" i="1"/>
  <c r="O573" i="1"/>
  <c r="P573" i="1"/>
  <c r="O574" i="1"/>
  <c r="P574" i="1"/>
  <c r="O575" i="1"/>
  <c r="P575" i="1"/>
  <c r="O576" i="1"/>
  <c r="P576" i="1"/>
  <c r="O577" i="1"/>
  <c r="P577" i="1"/>
  <c r="O578" i="1"/>
  <c r="P578" i="1"/>
  <c r="O579" i="1"/>
  <c r="P579" i="1"/>
  <c r="O580" i="1"/>
  <c r="P580" i="1"/>
  <c r="O581" i="1"/>
  <c r="P581" i="1"/>
  <c r="O582" i="1"/>
  <c r="P582" i="1"/>
  <c r="O583" i="1"/>
  <c r="P583" i="1"/>
  <c r="O584" i="1"/>
  <c r="P584" i="1"/>
  <c r="O585" i="1"/>
  <c r="P585" i="1"/>
  <c r="O586" i="1"/>
  <c r="P586" i="1"/>
  <c r="O587" i="1"/>
  <c r="P587" i="1"/>
  <c r="O588" i="1"/>
  <c r="P588" i="1"/>
  <c r="O589" i="1"/>
  <c r="P589" i="1"/>
  <c r="O590" i="1"/>
  <c r="P590" i="1"/>
  <c r="O591" i="1"/>
  <c r="P591" i="1"/>
  <c r="O592" i="1"/>
  <c r="P592" i="1"/>
  <c r="O593" i="1"/>
  <c r="P593" i="1"/>
  <c r="O594" i="1"/>
  <c r="P594" i="1"/>
  <c r="O595" i="1"/>
  <c r="P595" i="1"/>
  <c r="O596" i="1"/>
  <c r="P596" i="1"/>
  <c r="O597" i="1"/>
  <c r="P597" i="1"/>
  <c r="O598" i="1"/>
  <c r="P598" i="1"/>
  <c r="O599" i="1"/>
  <c r="P599" i="1"/>
  <c r="O600" i="1"/>
  <c r="P600" i="1"/>
  <c r="O601" i="1"/>
  <c r="P601" i="1"/>
  <c r="O602" i="1"/>
  <c r="P602" i="1"/>
  <c r="O603" i="1"/>
  <c r="P603" i="1"/>
  <c r="O604" i="1"/>
  <c r="P604" i="1"/>
  <c r="O605" i="1"/>
  <c r="P605" i="1"/>
  <c r="O606" i="1"/>
  <c r="P606" i="1"/>
  <c r="O607" i="1"/>
  <c r="P607" i="1"/>
  <c r="O608" i="1"/>
  <c r="P608" i="1"/>
  <c r="O609" i="1"/>
  <c r="P609" i="1"/>
  <c r="O610" i="1"/>
  <c r="P610" i="1"/>
  <c r="O611" i="1"/>
  <c r="P611" i="1"/>
  <c r="O612" i="1"/>
  <c r="P612" i="1"/>
  <c r="O613" i="1"/>
  <c r="P613" i="1"/>
  <c r="O614" i="1"/>
  <c r="P614" i="1"/>
  <c r="O615" i="1"/>
  <c r="P615" i="1"/>
  <c r="O616" i="1"/>
  <c r="P616" i="1"/>
  <c r="O617" i="1"/>
  <c r="P617" i="1"/>
  <c r="O618" i="1"/>
  <c r="P618" i="1"/>
  <c r="O619" i="1"/>
  <c r="P619" i="1"/>
  <c r="O620" i="1"/>
  <c r="P620" i="1"/>
  <c r="O621" i="1"/>
  <c r="P621" i="1"/>
  <c r="O622" i="1"/>
  <c r="P622" i="1"/>
  <c r="O623" i="1"/>
  <c r="P623" i="1"/>
  <c r="O624" i="1"/>
  <c r="P624" i="1"/>
  <c r="O625" i="1"/>
  <c r="P625" i="1"/>
  <c r="O626" i="1"/>
  <c r="P626" i="1"/>
  <c r="O627" i="1"/>
  <c r="P627" i="1"/>
  <c r="O628" i="1"/>
  <c r="P628" i="1"/>
  <c r="O629" i="1"/>
  <c r="P629" i="1"/>
  <c r="O630" i="1"/>
  <c r="P630" i="1"/>
  <c r="O631" i="1"/>
  <c r="P631" i="1"/>
  <c r="O632" i="1"/>
  <c r="P632" i="1"/>
  <c r="O633" i="1"/>
  <c r="P633" i="1"/>
  <c r="O634" i="1"/>
  <c r="P634" i="1"/>
  <c r="O635" i="1"/>
  <c r="P635" i="1"/>
  <c r="O636" i="1"/>
  <c r="P636" i="1"/>
  <c r="O637" i="1"/>
  <c r="P637" i="1"/>
  <c r="O638" i="1"/>
  <c r="P638" i="1"/>
  <c r="O639" i="1"/>
  <c r="P639" i="1"/>
  <c r="O640" i="1"/>
  <c r="P640" i="1"/>
  <c r="O641" i="1"/>
  <c r="P641" i="1"/>
  <c r="O642" i="1"/>
  <c r="P642" i="1"/>
  <c r="O643" i="1"/>
  <c r="P643" i="1"/>
  <c r="O644" i="1"/>
  <c r="P644" i="1"/>
  <c r="O645" i="1"/>
  <c r="P645" i="1"/>
  <c r="O646" i="1"/>
  <c r="P646" i="1"/>
  <c r="O647" i="1"/>
  <c r="P647" i="1"/>
  <c r="O648" i="1"/>
  <c r="P648" i="1"/>
  <c r="O649" i="1"/>
  <c r="P649" i="1"/>
  <c r="O650" i="1"/>
  <c r="P650" i="1"/>
  <c r="O651" i="1"/>
  <c r="P651" i="1"/>
  <c r="O652" i="1"/>
  <c r="P652" i="1"/>
  <c r="O653" i="1"/>
  <c r="P653" i="1"/>
  <c r="O654" i="1"/>
  <c r="P654" i="1"/>
  <c r="O655" i="1"/>
  <c r="P655" i="1"/>
  <c r="O656" i="1"/>
  <c r="P656" i="1"/>
  <c r="O657" i="1"/>
  <c r="P657" i="1"/>
  <c r="O658" i="1"/>
  <c r="P658" i="1"/>
  <c r="O659" i="1"/>
  <c r="P659" i="1"/>
  <c r="O660" i="1"/>
  <c r="P660" i="1"/>
  <c r="O661" i="1"/>
  <c r="P661" i="1"/>
  <c r="O662" i="1"/>
  <c r="P662" i="1"/>
  <c r="O663" i="1"/>
  <c r="P663" i="1"/>
  <c r="O664" i="1"/>
  <c r="P664" i="1"/>
  <c r="O665" i="1"/>
  <c r="P665" i="1"/>
  <c r="O666" i="1"/>
  <c r="P666" i="1"/>
  <c r="O667" i="1"/>
  <c r="P667" i="1"/>
  <c r="O668" i="1"/>
  <c r="P668" i="1"/>
  <c r="O669" i="1"/>
  <c r="P669" i="1"/>
  <c r="O670" i="1"/>
  <c r="P670" i="1"/>
  <c r="O671" i="1"/>
  <c r="P671" i="1"/>
  <c r="O672" i="1"/>
  <c r="P672" i="1"/>
  <c r="O673" i="1"/>
  <c r="P673" i="1"/>
  <c r="O674" i="1"/>
  <c r="P674" i="1"/>
  <c r="O675" i="1"/>
  <c r="P675" i="1"/>
  <c r="O676" i="1"/>
  <c r="P676" i="1"/>
  <c r="O677" i="1"/>
  <c r="P677" i="1"/>
  <c r="O678" i="1"/>
  <c r="P678" i="1"/>
  <c r="O679" i="1"/>
  <c r="P679" i="1"/>
  <c r="O680" i="1"/>
  <c r="P680" i="1"/>
  <c r="O681" i="1"/>
  <c r="P681" i="1"/>
  <c r="O682" i="1"/>
  <c r="P682" i="1"/>
  <c r="O683" i="1"/>
  <c r="P683" i="1"/>
  <c r="O684" i="1"/>
  <c r="P684" i="1"/>
  <c r="O685" i="1"/>
  <c r="P685" i="1"/>
  <c r="O686" i="1"/>
  <c r="P686" i="1"/>
  <c r="O687" i="1"/>
  <c r="P687" i="1"/>
  <c r="O688" i="1"/>
  <c r="P688" i="1"/>
  <c r="O689" i="1"/>
  <c r="P689" i="1"/>
  <c r="O690" i="1"/>
  <c r="P690" i="1"/>
  <c r="O691" i="1"/>
  <c r="P691" i="1"/>
  <c r="O692" i="1"/>
  <c r="P692" i="1"/>
  <c r="O693" i="1"/>
  <c r="P693" i="1"/>
  <c r="O694" i="1"/>
  <c r="P694" i="1"/>
  <c r="O695" i="1"/>
  <c r="P695" i="1"/>
  <c r="O696" i="1"/>
  <c r="P696" i="1"/>
  <c r="O697" i="1"/>
  <c r="P697" i="1"/>
  <c r="O698" i="1"/>
  <c r="P698" i="1"/>
  <c r="O699" i="1"/>
  <c r="P699" i="1"/>
  <c r="O700" i="1"/>
  <c r="P700" i="1"/>
  <c r="O701" i="1"/>
  <c r="P701" i="1"/>
  <c r="O702" i="1"/>
  <c r="P702" i="1"/>
  <c r="O703" i="1"/>
  <c r="P703" i="1"/>
  <c r="O704" i="1"/>
  <c r="P704" i="1"/>
  <c r="O705" i="1"/>
  <c r="P705" i="1"/>
  <c r="O706" i="1"/>
  <c r="P706" i="1"/>
  <c r="O707" i="1"/>
  <c r="P707" i="1"/>
  <c r="O708" i="1"/>
  <c r="P708" i="1"/>
  <c r="O709" i="1"/>
  <c r="P709" i="1"/>
  <c r="O710" i="1"/>
  <c r="P710" i="1"/>
  <c r="O711" i="1"/>
  <c r="P711" i="1"/>
  <c r="O712" i="1"/>
  <c r="P712" i="1"/>
  <c r="O713" i="1"/>
  <c r="P713" i="1"/>
  <c r="O714" i="1"/>
  <c r="P714" i="1"/>
  <c r="O715" i="1"/>
  <c r="P715" i="1"/>
  <c r="O716" i="1"/>
  <c r="P716" i="1"/>
  <c r="O717" i="1"/>
  <c r="P717" i="1"/>
  <c r="O718" i="1"/>
  <c r="P718" i="1"/>
  <c r="O719" i="1"/>
  <c r="P719" i="1"/>
  <c r="O720" i="1"/>
  <c r="P720" i="1"/>
  <c r="O721" i="1"/>
  <c r="P721" i="1"/>
  <c r="O722" i="1"/>
  <c r="P722" i="1"/>
  <c r="O723" i="1"/>
  <c r="P723" i="1"/>
  <c r="O724" i="1"/>
  <c r="P724" i="1"/>
  <c r="O725" i="1"/>
  <c r="P725" i="1"/>
  <c r="O726" i="1"/>
  <c r="P726" i="1"/>
  <c r="O727" i="1"/>
  <c r="P727" i="1"/>
  <c r="O728" i="1"/>
  <c r="P728" i="1"/>
  <c r="O729" i="1"/>
  <c r="P729" i="1"/>
  <c r="O730" i="1"/>
  <c r="P730" i="1"/>
  <c r="O731" i="1"/>
  <c r="P731" i="1"/>
  <c r="O732" i="1"/>
  <c r="P732" i="1"/>
  <c r="O733" i="1"/>
  <c r="P733" i="1"/>
  <c r="O734" i="1"/>
  <c r="P734" i="1"/>
  <c r="O735" i="1"/>
  <c r="P735" i="1"/>
  <c r="O736" i="1"/>
  <c r="P736" i="1"/>
  <c r="O737" i="1"/>
  <c r="P737" i="1"/>
  <c r="O738" i="1"/>
  <c r="P738" i="1"/>
  <c r="O739" i="1"/>
  <c r="P739" i="1"/>
  <c r="O740" i="1"/>
  <c r="P740" i="1"/>
  <c r="O741" i="1"/>
  <c r="P741" i="1"/>
  <c r="O742" i="1"/>
  <c r="P742" i="1"/>
  <c r="O743" i="1"/>
  <c r="P743" i="1"/>
  <c r="O744" i="1"/>
  <c r="P744" i="1"/>
  <c r="O745" i="1"/>
  <c r="P745" i="1"/>
  <c r="O746" i="1"/>
  <c r="P746" i="1"/>
  <c r="O747" i="1"/>
  <c r="P747" i="1"/>
  <c r="O748" i="1"/>
  <c r="P748" i="1"/>
  <c r="O749" i="1"/>
  <c r="P749" i="1"/>
  <c r="O750" i="1"/>
  <c r="P750" i="1"/>
  <c r="O751" i="1"/>
  <c r="P751" i="1"/>
  <c r="O752" i="1"/>
  <c r="P752" i="1"/>
  <c r="O753" i="1"/>
  <c r="P753" i="1"/>
  <c r="O754" i="1"/>
  <c r="P754" i="1"/>
  <c r="O755" i="1"/>
  <c r="P755" i="1"/>
  <c r="O756" i="1"/>
  <c r="P756" i="1"/>
  <c r="O757" i="1"/>
  <c r="P757" i="1"/>
  <c r="O758" i="1"/>
  <c r="P758" i="1"/>
  <c r="O759" i="1"/>
  <c r="P759" i="1"/>
  <c r="O760" i="1"/>
  <c r="P760" i="1"/>
  <c r="O761" i="1"/>
  <c r="P761" i="1"/>
  <c r="O762" i="1"/>
  <c r="P762" i="1"/>
  <c r="O763" i="1"/>
  <c r="P763" i="1"/>
  <c r="O764" i="1"/>
  <c r="P764" i="1"/>
  <c r="O765" i="1"/>
  <c r="P765" i="1"/>
  <c r="O766" i="1"/>
  <c r="P766" i="1"/>
  <c r="O767" i="1"/>
  <c r="P767" i="1"/>
  <c r="O768" i="1"/>
  <c r="P768" i="1"/>
  <c r="O769" i="1"/>
  <c r="P769" i="1"/>
  <c r="O770" i="1"/>
  <c r="P770" i="1"/>
  <c r="O771" i="1"/>
  <c r="P771" i="1"/>
  <c r="O772" i="1"/>
  <c r="P772" i="1"/>
  <c r="O773" i="1"/>
  <c r="P773" i="1"/>
  <c r="O774" i="1"/>
  <c r="P774" i="1"/>
  <c r="O775" i="1"/>
  <c r="P775" i="1"/>
  <c r="O776" i="1"/>
  <c r="P776" i="1"/>
  <c r="O777" i="1"/>
  <c r="P777" i="1"/>
  <c r="O778" i="1"/>
  <c r="P778" i="1"/>
  <c r="O779" i="1"/>
  <c r="P779" i="1"/>
  <c r="O780" i="1"/>
  <c r="P780" i="1"/>
  <c r="O781" i="1"/>
  <c r="P781" i="1"/>
  <c r="O782" i="1"/>
  <c r="P782" i="1"/>
  <c r="O783" i="1"/>
  <c r="P783" i="1"/>
  <c r="O784" i="1"/>
  <c r="P784" i="1"/>
  <c r="O785" i="1"/>
  <c r="P785" i="1"/>
  <c r="O786" i="1"/>
  <c r="P786" i="1"/>
  <c r="O787" i="1"/>
  <c r="P787" i="1"/>
  <c r="O788" i="1"/>
  <c r="P788" i="1"/>
  <c r="O789" i="1"/>
  <c r="P789" i="1"/>
  <c r="O790" i="1"/>
  <c r="P790" i="1"/>
  <c r="O791" i="1"/>
  <c r="P791" i="1"/>
  <c r="O792" i="1"/>
  <c r="P792" i="1"/>
  <c r="O793" i="1"/>
  <c r="P793" i="1"/>
  <c r="O794" i="1"/>
  <c r="P794" i="1"/>
  <c r="O795" i="1"/>
  <c r="P795" i="1"/>
  <c r="O796" i="1"/>
  <c r="P796" i="1"/>
  <c r="O797" i="1"/>
  <c r="P797" i="1"/>
  <c r="O798" i="1"/>
  <c r="P798" i="1"/>
  <c r="O799" i="1"/>
  <c r="P799" i="1"/>
  <c r="O800" i="1"/>
  <c r="P800" i="1"/>
  <c r="O801" i="1"/>
  <c r="P801" i="1"/>
  <c r="O802" i="1"/>
  <c r="P802" i="1"/>
  <c r="O803" i="1"/>
  <c r="P803" i="1"/>
  <c r="O804" i="1"/>
  <c r="P804" i="1"/>
  <c r="O805" i="1"/>
  <c r="P805" i="1"/>
  <c r="O806" i="1"/>
  <c r="P806" i="1"/>
  <c r="O807" i="1"/>
  <c r="P807" i="1"/>
  <c r="O808" i="1"/>
  <c r="P808" i="1"/>
  <c r="O809" i="1"/>
  <c r="P809" i="1"/>
  <c r="O810" i="1"/>
  <c r="P810" i="1"/>
  <c r="O811" i="1"/>
  <c r="P811" i="1"/>
  <c r="O812" i="1"/>
  <c r="P812" i="1"/>
  <c r="O813" i="1"/>
  <c r="P813" i="1"/>
  <c r="O814" i="1"/>
  <c r="P814" i="1"/>
  <c r="O815" i="1"/>
  <c r="P815" i="1"/>
  <c r="O816" i="1"/>
  <c r="P816" i="1"/>
  <c r="O817" i="1"/>
  <c r="P817" i="1"/>
  <c r="O818" i="1"/>
  <c r="P818" i="1"/>
  <c r="O819" i="1"/>
  <c r="P819" i="1"/>
  <c r="O820" i="1"/>
  <c r="P820" i="1"/>
  <c r="O821" i="1"/>
  <c r="P821" i="1"/>
  <c r="O822" i="1"/>
  <c r="P822" i="1"/>
  <c r="O823" i="1"/>
  <c r="P823" i="1"/>
  <c r="O824" i="1"/>
  <c r="P824" i="1"/>
  <c r="O825" i="1"/>
  <c r="P825" i="1"/>
  <c r="O826" i="1"/>
  <c r="P826" i="1"/>
  <c r="O827" i="1"/>
  <c r="P827" i="1"/>
  <c r="O828" i="1"/>
  <c r="P828" i="1"/>
  <c r="O829" i="1"/>
  <c r="P829" i="1"/>
  <c r="O830" i="1"/>
  <c r="P830" i="1"/>
  <c r="O831" i="1"/>
  <c r="P831" i="1"/>
  <c r="O832" i="1"/>
  <c r="P832" i="1"/>
  <c r="O833" i="1"/>
  <c r="P833" i="1"/>
  <c r="O834" i="1"/>
  <c r="P834" i="1"/>
  <c r="O835" i="1"/>
  <c r="P835" i="1"/>
  <c r="O836" i="1"/>
  <c r="P836" i="1"/>
  <c r="O837" i="1"/>
  <c r="P837" i="1"/>
  <c r="O838" i="1"/>
  <c r="P838" i="1"/>
  <c r="O839" i="1"/>
  <c r="P839" i="1"/>
  <c r="O840" i="1"/>
  <c r="P840" i="1"/>
  <c r="O841" i="1"/>
  <c r="P841" i="1"/>
  <c r="O842" i="1"/>
  <c r="P842" i="1"/>
  <c r="O843" i="1"/>
  <c r="P843" i="1"/>
  <c r="O844" i="1"/>
  <c r="P844" i="1"/>
  <c r="O845" i="1"/>
  <c r="P845" i="1"/>
  <c r="O846" i="1"/>
  <c r="P846" i="1"/>
  <c r="O847" i="1"/>
  <c r="P847" i="1"/>
  <c r="O848" i="1"/>
  <c r="P848" i="1"/>
  <c r="O849" i="1"/>
  <c r="P849" i="1"/>
  <c r="O850" i="1"/>
  <c r="P850" i="1"/>
  <c r="O851" i="1"/>
  <c r="P851" i="1"/>
  <c r="O852" i="1"/>
  <c r="P852" i="1"/>
  <c r="O853" i="1"/>
  <c r="P853" i="1"/>
  <c r="O854" i="1"/>
  <c r="P854" i="1"/>
  <c r="O855" i="1"/>
  <c r="P855" i="1"/>
  <c r="O856" i="1"/>
  <c r="P856" i="1"/>
  <c r="O857" i="1"/>
  <c r="P857" i="1"/>
  <c r="O858" i="1"/>
  <c r="P858" i="1"/>
  <c r="O859" i="1"/>
  <c r="P859" i="1"/>
  <c r="O860" i="1"/>
  <c r="P860" i="1"/>
  <c r="O861" i="1"/>
  <c r="P861" i="1"/>
  <c r="O862" i="1"/>
  <c r="P862" i="1"/>
  <c r="O863" i="1"/>
  <c r="P863" i="1"/>
  <c r="O864" i="1"/>
  <c r="P864" i="1"/>
  <c r="O865" i="1"/>
  <c r="P865" i="1"/>
  <c r="O866" i="1"/>
  <c r="P866" i="1"/>
  <c r="O867" i="1"/>
  <c r="P867" i="1"/>
  <c r="O868" i="1"/>
  <c r="P868" i="1"/>
  <c r="O869" i="1"/>
  <c r="P869" i="1"/>
  <c r="O870" i="1"/>
  <c r="P870" i="1"/>
  <c r="O871" i="1"/>
  <c r="P871" i="1"/>
  <c r="O872" i="1"/>
  <c r="P872" i="1"/>
  <c r="O873" i="1"/>
  <c r="P873" i="1"/>
  <c r="O874" i="1"/>
  <c r="P874" i="1"/>
  <c r="O875" i="1"/>
  <c r="P875" i="1"/>
  <c r="O876" i="1"/>
  <c r="P876" i="1"/>
  <c r="O877" i="1"/>
  <c r="P877" i="1"/>
  <c r="O878" i="1"/>
  <c r="P878" i="1"/>
  <c r="O879" i="1"/>
  <c r="P879" i="1"/>
  <c r="O880" i="1"/>
  <c r="P880" i="1"/>
  <c r="O881" i="1"/>
  <c r="P881" i="1"/>
  <c r="O882" i="1"/>
  <c r="P882" i="1"/>
  <c r="O883" i="1"/>
  <c r="P883" i="1"/>
  <c r="O884" i="1"/>
  <c r="P884" i="1"/>
  <c r="O885" i="1"/>
  <c r="P885" i="1"/>
  <c r="O886" i="1"/>
  <c r="P886" i="1"/>
  <c r="O887" i="1"/>
  <c r="P887" i="1"/>
  <c r="O888" i="1"/>
  <c r="P888" i="1"/>
  <c r="O889" i="1"/>
  <c r="P889" i="1"/>
  <c r="O890" i="1"/>
  <c r="P890" i="1"/>
  <c r="O891" i="1"/>
  <c r="P891" i="1"/>
  <c r="O892" i="1"/>
  <c r="P892" i="1"/>
  <c r="O893" i="1"/>
  <c r="P893" i="1"/>
  <c r="O894" i="1"/>
  <c r="P894" i="1"/>
  <c r="O895" i="1"/>
  <c r="P895" i="1"/>
  <c r="O896" i="1"/>
  <c r="P896" i="1"/>
  <c r="O897" i="1"/>
  <c r="P897" i="1"/>
  <c r="O898" i="1"/>
  <c r="P898" i="1"/>
  <c r="O899" i="1"/>
  <c r="P899" i="1"/>
  <c r="O900" i="1"/>
  <c r="P900" i="1"/>
  <c r="O901" i="1"/>
  <c r="P901" i="1"/>
  <c r="O902" i="1"/>
  <c r="P902" i="1"/>
  <c r="O903" i="1"/>
  <c r="P903" i="1"/>
  <c r="O904" i="1"/>
  <c r="P904" i="1"/>
  <c r="O905" i="1"/>
  <c r="P905" i="1"/>
  <c r="O906" i="1"/>
  <c r="P906" i="1"/>
  <c r="O907" i="1"/>
  <c r="P907" i="1"/>
  <c r="O908" i="1"/>
  <c r="P908" i="1"/>
  <c r="O909" i="1"/>
  <c r="P909" i="1"/>
  <c r="O910" i="1"/>
  <c r="P910" i="1"/>
  <c r="O911" i="1"/>
  <c r="P911" i="1"/>
  <c r="O912" i="1"/>
  <c r="P912" i="1"/>
  <c r="O913" i="1"/>
  <c r="P913" i="1"/>
  <c r="O914" i="1"/>
  <c r="P914" i="1"/>
  <c r="O915" i="1"/>
  <c r="P915" i="1"/>
  <c r="O916" i="1"/>
  <c r="P916" i="1"/>
  <c r="O917" i="1"/>
  <c r="P917" i="1"/>
  <c r="O918" i="1"/>
  <c r="P918" i="1"/>
  <c r="O919" i="1"/>
  <c r="P919" i="1"/>
  <c r="O920" i="1"/>
  <c r="P920" i="1"/>
  <c r="O921" i="1"/>
  <c r="P921" i="1"/>
  <c r="O922" i="1"/>
  <c r="P922" i="1"/>
  <c r="O923" i="1"/>
  <c r="P923" i="1"/>
  <c r="O924" i="1"/>
  <c r="P924" i="1"/>
  <c r="O925" i="1"/>
  <c r="P925" i="1"/>
  <c r="O926" i="1"/>
  <c r="P926" i="1"/>
  <c r="O927" i="1"/>
  <c r="P927" i="1"/>
  <c r="O928" i="1"/>
  <c r="P928" i="1"/>
  <c r="O929" i="1"/>
  <c r="P929" i="1"/>
  <c r="O930" i="1"/>
  <c r="P930" i="1"/>
  <c r="O931" i="1"/>
  <c r="P931" i="1"/>
  <c r="O932" i="1"/>
  <c r="P932" i="1"/>
  <c r="O933" i="1"/>
  <c r="P933" i="1"/>
  <c r="O934" i="1"/>
  <c r="P934" i="1"/>
  <c r="O935" i="1"/>
  <c r="P935" i="1"/>
  <c r="O936" i="1"/>
  <c r="P936" i="1"/>
  <c r="O937" i="1"/>
  <c r="P937" i="1"/>
  <c r="O938" i="1"/>
  <c r="P938" i="1"/>
  <c r="O939" i="1"/>
  <c r="P939" i="1"/>
  <c r="O940" i="1"/>
  <c r="P940" i="1"/>
  <c r="O941" i="1"/>
  <c r="P941" i="1"/>
  <c r="O942" i="1"/>
  <c r="P942" i="1"/>
  <c r="O943" i="1"/>
  <c r="P943" i="1"/>
  <c r="O944" i="1"/>
  <c r="P944" i="1"/>
  <c r="O945" i="1"/>
  <c r="P945" i="1"/>
  <c r="O946" i="1"/>
  <c r="P946" i="1"/>
  <c r="O947" i="1"/>
  <c r="P947" i="1"/>
  <c r="O948" i="1"/>
  <c r="P948" i="1"/>
  <c r="O949" i="1"/>
  <c r="P949" i="1"/>
  <c r="O950" i="1"/>
  <c r="P950" i="1"/>
  <c r="O951" i="1"/>
  <c r="P951" i="1"/>
  <c r="O952" i="1"/>
  <c r="P952" i="1"/>
  <c r="O953" i="1"/>
  <c r="P953" i="1"/>
  <c r="O954" i="1"/>
  <c r="P954" i="1"/>
  <c r="O955" i="1"/>
  <c r="P955" i="1"/>
  <c r="O956" i="1"/>
  <c r="P956" i="1"/>
  <c r="O957" i="1"/>
  <c r="P957" i="1"/>
  <c r="O958" i="1"/>
  <c r="P958" i="1"/>
  <c r="O959" i="1"/>
  <c r="P959" i="1"/>
  <c r="O960" i="1"/>
  <c r="P960" i="1"/>
  <c r="O961" i="1"/>
  <c r="P961" i="1"/>
  <c r="O962" i="1"/>
  <c r="P962" i="1"/>
  <c r="O963" i="1"/>
  <c r="P963" i="1"/>
  <c r="O964" i="1"/>
  <c r="P964" i="1"/>
  <c r="O965" i="1"/>
  <c r="P965" i="1"/>
  <c r="O966" i="1"/>
  <c r="P966" i="1"/>
  <c r="O967" i="1"/>
  <c r="P967" i="1"/>
  <c r="O968" i="1"/>
  <c r="P968" i="1"/>
  <c r="O969" i="1"/>
  <c r="P969" i="1"/>
  <c r="O970" i="1"/>
  <c r="P970" i="1"/>
  <c r="O971" i="1"/>
  <c r="P971" i="1"/>
  <c r="O972" i="1"/>
  <c r="P972" i="1"/>
  <c r="O973" i="1"/>
  <c r="P973" i="1"/>
  <c r="O974" i="1"/>
  <c r="P974" i="1"/>
  <c r="O975" i="1"/>
  <c r="P975" i="1"/>
  <c r="O976" i="1"/>
  <c r="P976" i="1"/>
  <c r="O977" i="1"/>
  <c r="P977" i="1"/>
  <c r="O978" i="1"/>
  <c r="P978" i="1"/>
  <c r="O979" i="1"/>
  <c r="P979" i="1"/>
  <c r="O980" i="1"/>
  <c r="P980" i="1"/>
  <c r="O981" i="1"/>
  <c r="P981" i="1"/>
  <c r="O982" i="1"/>
  <c r="P982" i="1"/>
  <c r="O983" i="1"/>
  <c r="P983" i="1"/>
  <c r="O984" i="1"/>
  <c r="P984" i="1"/>
  <c r="O985" i="1"/>
  <c r="P985" i="1"/>
  <c r="O986" i="1"/>
  <c r="P986" i="1"/>
  <c r="O987" i="1"/>
  <c r="P987" i="1"/>
  <c r="O988" i="1"/>
  <c r="P988" i="1"/>
  <c r="O989" i="1"/>
  <c r="P989" i="1"/>
  <c r="O990" i="1"/>
  <c r="P990" i="1"/>
  <c r="O991" i="1"/>
  <c r="P991" i="1"/>
  <c r="O992" i="1"/>
  <c r="P992" i="1"/>
  <c r="O993" i="1"/>
  <c r="P993" i="1"/>
  <c r="O994" i="1"/>
  <c r="P994" i="1"/>
  <c r="O995" i="1"/>
  <c r="P995" i="1"/>
  <c r="O996" i="1"/>
  <c r="P996" i="1"/>
  <c r="O997" i="1"/>
  <c r="P997" i="1"/>
  <c r="O998" i="1"/>
  <c r="P998" i="1"/>
  <c r="O999" i="1"/>
  <c r="P999" i="1"/>
  <c r="O1000" i="1"/>
  <c r="P1000" i="1"/>
  <c r="O1001" i="1"/>
  <c r="P1001" i="1"/>
  <c r="O1002" i="1"/>
  <c r="P1002" i="1"/>
  <c r="O1003" i="1"/>
  <c r="P1003" i="1"/>
  <c r="O1004" i="1"/>
  <c r="P1004" i="1"/>
  <c r="O1005" i="1"/>
  <c r="P1005" i="1"/>
  <c r="O1006" i="1"/>
  <c r="P1006" i="1"/>
  <c r="O1007" i="1"/>
  <c r="P1007" i="1"/>
  <c r="O1008" i="1"/>
  <c r="P1008" i="1"/>
  <c r="O1009" i="1"/>
  <c r="P1009" i="1"/>
  <c r="O1010" i="1"/>
  <c r="P1010" i="1"/>
  <c r="O1011" i="1"/>
  <c r="P1011" i="1"/>
  <c r="O1012" i="1"/>
  <c r="P1012" i="1"/>
  <c r="O1013" i="1"/>
  <c r="P1013" i="1"/>
  <c r="O1014" i="1"/>
  <c r="P1014" i="1"/>
  <c r="O1015" i="1"/>
  <c r="P1015" i="1"/>
  <c r="O1016" i="1"/>
  <c r="P1016" i="1"/>
  <c r="O1017" i="1"/>
  <c r="P1017" i="1"/>
  <c r="O1018" i="1"/>
  <c r="P1018" i="1"/>
  <c r="O1019" i="1"/>
  <c r="P1019" i="1"/>
  <c r="O1020" i="1"/>
  <c r="P1020" i="1"/>
  <c r="O1021" i="1"/>
  <c r="P1021" i="1"/>
  <c r="O1022" i="1"/>
  <c r="P1022" i="1"/>
  <c r="O1023" i="1"/>
  <c r="P1023" i="1"/>
  <c r="O1024" i="1"/>
  <c r="P1024" i="1"/>
  <c r="O1025" i="1"/>
  <c r="P1025" i="1"/>
  <c r="O1026" i="1"/>
  <c r="P1026" i="1"/>
  <c r="O1027" i="1"/>
  <c r="P1027" i="1"/>
  <c r="O1028" i="1"/>
  <c r="P1028" i="1"/>
  <c r="O1029" i="1"/>
  <c r="P1029" i="1"/>
  <c r="O1030" i="1"/>
  <c r="P1030" i="1"/>
  <c r="O1031" i="1"/>
  <c r="P1031" i="1"/>
  <c r="O1032" i="1"/>
  <c r="P1032" i="1"/>
  <c r="O1033" i="1"/>
  <c r="P1033" i="1"/>
  <c r="O1034" i="1"/>
  <c r="P1034" i="1"/>
  <c r="O1035" i="1"/>
  <c r="P1035" i="1"/>
  <c r="O1036" i="1"/>
  <c r="P1036" i="1"/>
  <c r="O1037" i="1"/>
  <c r="P1037" i="1"/>
  <c r="O1038" i="1"/>
  <c r="P1038" i="1"/>
  <c r="O1039" i="1"/>
  <c r="P1039" i="1"/>
  <c r="O1040" i="1"/>
  <c r="P1040" i="1"/>
  <c r="O1041" i="1"/>
  <c r="P1041" i="1"/>
  <c r="O1042" i="1"/>
  <c r="P1042" i="1"/>
  <c r="O1043" i="1"/>
  <c r="P1043" i="1"/>
  <c r="O1044" i="1"/>
  <c r="P1044" i="1"/>
  <c r="O1045" i="1"/>
  <c r="P1045" i="1"/>
  <c r="O1046" i="1"/>
  <c r="P1046" i="1"/>
  <c r="O1047" i="1"/>
  <c r="P1047" i="1"/>
  <c r="O1048" i="1"/>
  <c r="P1048" i="1"/>
  <c r="O1049" i="1"/>
  <c r="P1049" i="1"/>
  <c r="O1050" i="1"/>
  <c r="P1050" i="1"/>
  <c r="O1051" i="1"/>
  <c r="P1051" i="1"/>
  <c r="O1052" i="1"/>
  <c r="P1052" i="1"/>
  <c r="O1053" i="1"/>
  <c r="P1053" i="1"/>
  <c r="O1054" i="1"/>
  <c r="P1054" i="1"/>
  <c r="O1055" i="1"/>
  <c r="P1055" i="1"/>
  <c r="O1056" i="1"/>
  <c r="P1056" i="1"/>
  <c r="O1057" i="1"/>
  <c r="P1057" i="1"/>
  <c r="O1058" i="1"/>
  <c r="P1058" i="1"/>
  <c r="O1059" i="1"/>
  <c r="P1059" i="1"/>
  <c r="O1060" i="1"/>
  <c r="P1060" i="1"/>
  <c r="O1061" i="1"/>
  <c r="P1061" i="1"/>
  <c r="O1062" i="1"/>
  <c r="P1062" i="1"/>
  <c r="O1063" i="1"/>
  <c r="P1063" i="1"/>
  <c r="O1064" i="1"/>
  <c r="P1064" i="1"/>
  <c r="O1065" i="1"/>
  <c r="P1065" i="1"/>
  <c r="O1066" i="1"/>
  <c r="P1066" i="1"/>
  <c r="O1067" i="1"/>
  <c r="P1067" i="1"/>
  <c r="O1068" i="1"/>
  <c r="P1068" i="1"/>
  <c r="O1069" i="1"/>
  <c r="P1069" i="1"/>
  <c r="O1070" i="1"/>
  <c r="P1070" i="1"/>
  <c r="O1071" i="1"/>
  <c r="P1071" i="1"/>
  <c r="O1072" i="1"/>
  <c r="P1072" i="1"/>
  <c r="O1073" i="1"/>
  <c r="P1073" i="1"/>
  <c r="O1074" i="1"/>
  <c r="P1074" i="1"/>
  <c r="O1075" i="1"/>
  <c r="P1075" i="1"/>
  <c r="O1076" i="1"/>
  <c r="P1076" i="1"/>
  <c r="O1077" i="1"/>
  <c r="P1077" i="1"/>
  <c r="O1078" i="1"/>
  <c r="P1078" i="1"/>
  <c r="O1079" i="1"/>
  <c r="P1079" i="1"/>
  <c r="O1080" i="1"/>
  <c r="P1080" i="1"/>
  <c r="O1081" i="1"/>
  <c r="P1081" i="1"/>
  <c r="O1082" i="1"/>
  <c r="P1082" i="1"/>
  <c r="O1083" i="1"/>
  <c r="P1083" i="1"/>
  <c r="O1084" i="1"/>
  <c r="P1084" i="1"/>
  <c r="O1085" i="1"/>
  <c r="P1085" i="1"/>
  <c r="O1086" i="1"/>
  <c r="P1086" i="1"/>
  <c r="O1087" i="1"/>
  <c r="P1087" i="1"/>
  <c r="O1088" i="1"/>
  <c r="P1088" i="1"/>
  <c r="O1089" i="1"/>
  <c r="P1089" i="1"/>
  <c r="O1090" i="1"/>
  <c r="P1090" i="1"/>
  <c r="O1091" i="1"/>
  <c r="P1091" i="1"/>
  <c r="O1092" i="1"/>
  <c r="P1092" i="1"/>
  <c r="O1093" i="1"/>
  <c r="P1093" i="1"/>
  <c r="O1094" i="1"/>
  <c r="P1094" i="1"/>
  <c r="O1095" i="1"/>
  <c r="P1095" i="1"/>
  <c r="O1096" i="1"/>
  <c r="P1096" i="1"/>
  <c r="O1097" i="1"/>
  <c r="P1097" i="1"/>
  <c r="O1098" i="1"/>
  <c r="P1098" i="1"/>
  <c r="O1099" i="1"/>
  <c r="P1099" i="1"/>
  <c r="O1100" i="1"/>
  <c r="P1100" i="1"/>
  <c r="O1101" i="1"/>
  <c r="P1101" i="1"/>
  <c r="O1102" i="1"/>
  <c r="P1102" i="1"/>
  <c r="O1103" i="1"/>
  <c r="P1103" i="1"/>
  <c r="O1104" i="1"/>
  <c r="P1104" i="1"/>
  <c r="O1105" i="1"/>
  <c r="P1105" i="1"/>
  <c r="O1106" i="1"/>
  <c r="P1106" i="1"/>
  <c r="O1107" i="1"/>
  <c r="P1107" i="1"/>
  <c r="O1108" i="1"/>
  <c r="P1108" i="1"/>
  <c r="O1109" i="1"/>
  <c r="P1109" i="1"/>
  <c r="O1110" i="1"/>
  <c r="P1110" i="1"/>
  <c r="O1111" i="1"/>
  <c r="P1111" i="1"/>
  <c r="O1112" i="1"/>
  <c r="P1112" i="1"/>
  <c r="O1113" i="1"/>
  <c r="P1113" i="1"/>
  <c r="O1114" i="1"/>
  <c r="P1114" i="1"/>
  <c r="O1115" i="1"/>
  <c r="P1115" i="1"/>
  <c r="O1116" i="1"/>
  <c r="P1116" i="1"/>
  <c r="O1117" i="1"/>
  <c r="P1117" i="1"/>
  <c r="O1118" i="1"/>
  <c r="P1118" i="1"/>
  <c r="O1119" i="1"/>
  <c r="P1119" i="1"/>
  <c r="O1120" i="1"/>
  <c r="P1120" i="1"/>
  <c r="O1121" i="1"/>
  <c r="P1121" i="1"/>
  <c r="O1122" i="1"/>
  <c r="P1122" i="1"/>
  <c r="O1123" i="1"/>
  <c r="P1123" i="1"/>
  <c r="O1124" i="1"/>
  <c r="P1124" i="1"/>
  <c r="O1125" i="1"/>
  <c r="P1125" i="1"/>
  <c r="O1126" i="1"/>
  <c r="P1126" i="1"/>
  <c r="O1127" i="1"/>
  <c r="P1127" i="1"/>
  <c r="O1128" i="1"/>
  <c r="P1128" i="1"/>
  <c r="O1129" i="1"/>
  <c r="P1129" i="1"/>
  <c r="O1130" i="1"/>
  <c r="P1130" i="1"/>
  <c r="O1131" i="1"/>
  <c r="P1131" i="1"/>
  <c r="O1132" i="1"/>
  <c r="P1132" i="1"/>
  <c r="O1133" i="1"/>
  <c r="P1133" i="1"/>
  <c r="O1134" i="1"/>
  <c r="P1134" i="1"/>
  <c r="O1135" i="1"/>
  <c r="P1135" i="1"/>
  <c r="O1136" i="1"/>
  <c r="P1136" i="1"/>
  <c r="O1137" i="1"/>
  <c r="P1137" i="1"/>
  <c r="O1138" i="1"/>
  <c r="P1138" i="1"/>
  <c r="O1139" i="1"/>
  <c r="P1139" i="1"/>
  <c r="O1140" i="1"/>
  <c r="P1140" i="1"/>
  <c r="O1141" i="1"/>
  <c r="P1141" i="1"/>
  <c r="O1142" i="1"/>
  <c r="P1142" i="1"/>
  <c r="O1143" i="1"/>
  <c r="P1143" i="1"/>
  <c r="O1144" i="1"/>
  <c r="P1144" i="1"/>
  <c r="O1145" i="1"/>
  <c r="P1145" i="1"/>
  <c r="O1146" i="1"/>
  <c r="P1146" i="1"/>
  <c r="O1147" i="1"/>
  <c r="P1147" i="1"/>
  <c r="O1148" i="1"/>
  <c r="P1148" i="1"/>
  <c r="O1149" i="1"/>
  <c r="P1149" i="1"/>
  <c r="O1150" i="1"/>
  <c r="P1150" i="1"/>
  <c r="O1151" i="1"/>
  <c r="P1151" i="1"/>
  <c r="O1152" i="1"/>
  <c r="P1152" i="1"/>
  <c r="O1153" i="1"/>
  <c r="P1153" i="1"/>
  <c r="O1154" i="1"/>
  <c r="P1154" i="1"/>
  <c r="O1155" i="1"/>
  <c r="P1155" i="1"/>
  <c r="O1156" i="1"/>
  <c r="P1156" i="1"/>
  <c r="O1157" i="1"/>
  <c r="P1157" i="1"/>
  <c r="O1158" i="1"/>
  <c r="P1158" i="1"/>
  <c r="O1159" i="1"/>
  <c r="P1159" i="1"/>
  <c r="O1160" i="1"/>
  <c r="P1160" i="1"/>
  <c r="O1161" i="1"/>
  <c r="P1161" i="1"/>
  <c r="O1162" i="1"/>
  <c r="P1162" i="1"/>
  <c r="O1163" i="1"/>
  <c r="P1163" i="1"/>
  <c r="O1164" i="1"/>
  <c r="P1164" i="1"/>
  <c r="O1165" i="1"/>
  <c r="P1165" i="1"/>
  <c r="O1166" i="1"/>
  <c r="P1166" i="1"/>
  <c r="O1167" i="1"/>
  <c r="P1167" i="1"/>
  <c r="O1168" i="1"/>
  <c r="P1168" i="1"/>
  <c r="O1169" i="1"/>
  <c r="P1169" i="1"/>
  <c r="O1170" i="1"/>
  <c r="P1170" i="1"/>
  <c r="O1171" i="1"/>
  <c r="P1171" i="1"/>
  <c r="O1172" i="1"/>
  <c r="P1172" i="1"/>
  <c r="O1173" i="1"/>
  <c r="P1173" i="1"/>
  <c r="O1174" i="1"/>
  <c r="P1174" i="1"/>
  <c r="O1175" i="1"/>
  <c r="P1175" i="1"/>
  <c r="O1176" i="1"/>
  <c r="P1176" i="1"/>
  <c r="O1177" i="1"/>
  <c r="P1177" i="1"/>
  <c r="O1178" i="1"/>
  <c r="P1178" i="1"/>
  <c r="O1179" i="1"/>
  <c r="P1179" i="1"/>
  <c r="O1180" i="1"/>
  <c r="P1180" i="1"/>
  <c r="O1181" i="1"/>
  <c r="P1181" i="1"/>
  <c r="O1182" i="1"/>
  <c r="P1182" i="1"/>
  <c r="O1183" i="1"/>
  <c r="P1183" i="1"/>
  <c r="O1184" i="1"/>
  <c r="P1184" i="1"/>
  <c r="O1185" i="1"/>
  <c r="P1185" i="1"/>
  <c r="O1186" i="1"/>
  <c r="P1186" i="1"/>
  <c r="O1187" i="1"/>
  <c r="P1187" i="1"/>
  <c r="O1188" i="1"/>
  <c r="P1188" i="1"/>
  <c r="O1189" i="1"/>
  <c r="P1189" i="1"/>
  <c r="O1190" i="1"/>
  <c r="P1190" i="1"/>
  <c r="O1191" i="1"/>
  <c r="P1191" i="1"/>
  <c r="O1192" i="1"/>
  <c r="P1192" i="1"/>
  <c r="O1193" i="1"/>
  <c r="P1193" i="1"/>
  <c r="O1194" i="1"/>
  <c r="P1194" i="1"/>
  <c r="O1195" i="1"/>
  <c r="P1195" i="1"/>
  <c r="O1196" i="1"/>
  <c r="P1196" i="1"/>
  <c r="O1197" i="1"/>
  <c r="P1197" i="1"/>
  <c r="O1198" i="1"/>
  <c r="P1198" i="1"/>
  <c r="O1199" i="1"/>
  <c r="P1199" i="1"/>
  <c r="O1200" i="1"/>
  <c r="P1200" i="1"/>
  <c r="O1201" i="1"/>
  <c r="P1201" i="1"/>
  <c r="O1202" i="1"/>
  <c r="P1202" i="1"/>
  <c r="O1203" i="1"/>
  <c r="P1203" i="1"/>
  <c r="O1204" i="1"/>
  <c r="P1204" i="1"/>
  <c r="O1205" i="1"/>
  <c r="P1205" i="1"/>
  <c r="O1206" i="1"/>
  <c r="P1206" i="1"/>
  <c r="O1207" i="1"/>
  <c r="P1207" i="1"/>
  <c r="O1208" i="1"/>
  <c r="P1208" i="1"/>
  <c r="O1209" i="1"/>
  <c r="P1209" i="1"/>
  <c r="O1210" i="1"/>
  <c r="P1210" i="1"/>
  <c r="O1211" i="1"/>
  <c r="P1211" i="1"/>
  <c r="O1212" i="1"/>
  <c r="P1212" i="1"/>
  <c r="O1213" i="1"/>
  <c r="P1213" i="1"/>
  <c r="O1214" i="1"/>
  <c r="P1214" i="1"/>
  <c r="O1215" i="1"/>
  <c r="P1215" i="1"/>
  <c r="O1216" i="1"/>
  <c r="P1216" i="1"/>
  <c r="O1217" i="1"/>
  <c r="P1217" i="1"/>
  <c r="O1218" i="1"/>
  <c r="P1218" i="1"/>
  <c r="O1219" i="1"/>
  <c r="P1219" i="1"/>
  <c r="O1220" i="1"/>
  <c r="P1220" i="1"/>
  <c r="O1221" i="1"/>
  <c r="P1221" i="1"/>
  <c r="O1222" i="1"/>
  <c r="P1222" i="1"/>
  <c r="O1223" i="1"/>
  <c r="P1223" i="1"/>
  <c r="O1224" i="1"/>
  <c r="P1224" i="1"/>
  <c r="O1225" i="1"/>
  <c r="P1225" i="1"/>
  <c r="O1226" i="1"/>
  <c r="P1226" i="1"/>
  <c r="O1227" i="1"/>
  <c r="P1227" i="1"/>
  <c r="O1228" i="1"/>
  <c r="P1228" i="1"/>
  <c r="O1229" i="1"/>
  <c r="P1229" i="1"/>
  <c r="O1230" i="1"/>
  <c r="P1230" i="1"/>
  <c r="O1231" i="1"/>
  <c r="P1231" i="1"/>
  <c r="O1232" i="1"/>
  <c r="P1232" i="1"/>
  <c r="O1233" i="1"/>
  <c r="P1233" i="1"/>
  <c r="O1234" i="1"/>
  <c r="P1234" i="1"/>
  <c r="O1235" i="1"/>
  <c r="P1235" i="1"/>
  <c r="O1236" i="1"/>
  <c r="P1236" i="1"/>
  <c r="O1237" i="1"/>
  <c r="P1237" i="1"/>
  <c r="O1238" i="1"/>
  <c r="P1238" i="1"/>
  <c r="O1239" i="1"/>
  <c r="P1239" i="1"/>
  <c r="O1240" i="1"/>
  <c r="P1240" i="1"/>
  <c r="O1241" i="1"/>
  <c r="P1241" i="1"/>
  <c r="O1242" i="1"/>
  <c r="P1242" i="1"/>
  <c r="O1243" i="1"/>
  <c r="P1243" i="1"/>
  <c r="O1244" i="1"/>
  <c r="P1244" i="1"/>
  <c r="O1245" i="1"/>
  <c r="P1245" i="1"/>
  <c r="O1246" i="1"/>
  <c r="P1246" i="1"/>
  <c r="O1247" i="1"/>
  <c r="P1247" i="1"/>
  <c r="O1248" i="1"/>
  <c r="P1248" i="1"/>
  <c r="O1249" i="1"/>
  <c r="P1249" i="1"/>
  <c r="O1250" i="1"/>
  <c r="P1250" i="1"/>
  <c r="O1251" i="1"/>
  <c r="P1251" i="1"/>
  <c r="O1252" i="1"/>
  <c r="P1252" i="1"/>
  <c r="O1253" i="1"/>
  <c r="P1253" i="1"/>
  <c r="O1254" i="1"/>
  <c r="P1254" i="1"/>
  <c r="O1255" i="1"/>
  <c r="P1255" i="1"/>
  <c r="O1256" i="1"/>
  <c r="P1256" i="1"/>
  <c r="O1257" i="1"/>
  <c r="P1257" i="1"/>
  <c r="O1258" i="1"/>
  <c r="P1258" i="1"/>
  <c r="O1259" i="1"/>
  <c r="P1259" i="1"/>
  <c r="O1260" i="1"/>
  <c r="P1260" i="1"/>
  <c r="O1261" i="1"/>
  <c r="P1261" i="1"/>
  <c r="O1262" i="1"/>
  <c r="P1262" i="1"/>
  <c r="O1263" i="1"/>
  <c r="P1263" i="1"/>
  <c r="O1264" i="1"/>
  <c r="P1264" i="1"/>
  <c r="O1265" i="1"/>
  <c r="P1265" i="1"/>
  <c r="O1266" i="1"/>
  <c r="P1266" i="1"/>
  <c r="O1267" i="1"/>
  <c r="P1267" i="1"/>
  <c r="O1268" i="1"/>
  <c r="P1268" i="1"/>
  <c r="O1269" i="1"/>
  <c r="P1269" i="1"/>
  <c r="O1270" i="1"/>
  <c r="P1270" i="1"/>
  <c r="O1271" i="1"/>
  <c r="P1271" i="1"/>
  <c r="O1272" i="1"/>
  <c r="P1272" i="1"/>
  <c r="O1273" i="1"/>
  <c r="P1273" i="1"/>
  <c r="O1274" i="1"/>
  <c r="P1274" i="1"/>
  <c r="O1275" i="1"/>
  <c r="P1275" i="1"/>
  <c r="O1276" i="1"/>
  <c r="P1276" i="1"/>
  <c r="O1277" i="1"/>
  <c r="P1277" i="1"/>
  <c r="O1278" i="1"/>
  <c r="P1278" i="1"/>
  <c r="O1279" i="1"/>
  <c r="P1279" i="1"/>
  <c r="O1280" i="1"/>
  <c r="P1280" i="1"/>
  <c r="O1281" i="1"/>
  <c r="P1281" i="1"/>
  <c r="O1282" i="1"/>
  <c r="P1282" i="1"/>
  <c r="O1283" i="1"/>
  <c r="P1283" i="1"/>
  <c r="O1284" i="1"/>
  <c r="P1284" i="1"/>
  <c r="O1285" i="1"/>
  <c r="P1285" i="1"/>
  <c r="O1286" i="1"/>
  <c r="P1286" i="1"/>
  <c r="O1287" i="1"/>
  <c r="P1287" i="1"/>
  <c r="O1288" i="1"/>
  <c r="P1288" i="1"/>
  <c r="O1289" i="1"/>
  <c r="P1289" i="1"/>
  <c r="O1290" i="1"/>
  <c r="P1290" i="1"/>
  <c r="O1291" i="1"/>
  <c r="P1291" i="1"/>
  <c r="O1292" i="1"/>
  <c r="P1292" i="1"/>
  <c r="O1293" i="1"/>
  <c r="P1293" i="1"/>
  <c r="O1294" i="1"/>
  <c r="P1294" i="1"/>
  <c r="O1295" i="1"/>
  <c r="P1295" i="1"/>
  <c r="O1296" i="1"/>
  <c r="P1296" i="1"/>
  <c r="O1297" i="1"/>
  <c r="P1297" i="1"/>
  <c r="O1298" i="1"/>
  <c r="P1298" i="1"/>
  <c r="O1299" i="1"/>
  <c r="P1299" i="1"/>
  <c r="O1300" i="1"/>
  <c r="P1300" i="1"/>
  <c r="O1301" i="1"/>
  <c r="P1301" i="1"/>
  <c r="O1302" i="1"/>
  <c r="P1302" i="1"/>
  <c r="O1303" i="1"/>
  <c r="P1303" i="1"/>
  <c r="O1304" i="1"/>
  <c r="P1304" i="1"/>
  <c r="O1305" i="1"/>
  <c r="P1305" i="1"/>
  <c r="O1306" i="1"/>
  <c r="P1306" i="1"/>
  <c r="O1307" i="1"/>
  <c r="P1307" i="1"/>
  <c r="O1308" i="1"/>
  <c r="P1308" i="1"/>
  <c r="O1309" i="1"/>
  <c r="P1309" i="1"/>
  <c r="O1310" i="1"/>
  <c r="P1310" i="1"/>
  <c r="O1311" i="1"/>
  <c r="P1311" i="1"/>
  <c r="O1312" i="1"/>
  <c r="P1312" i="1"/>
  <c r="O1313" i="1"/>
  <c r="P1313" i="1"/>
  <c r="O1314" i="1"/>
  <c r="P1314" i="1"/>
  <c r="O1315" i="1"/>
  <c r="P1315" i="1"/>
  <c r="O1316" i="1"/>
  <c r="P1316" i="1"/>
  <c r="O1317" i="1"/>
  <c r="P1317" i="1"/>
  <c r="O1318" i="1"/>
  <c r="P1318" i="1"/>
  <c r="O1319" i="1"/>
  <c r="P1319" i="1"/>
  <c r="O1320" i="1"/>
  <c r="P1320" i="1"/>
  <c r="O1321" i="1"/>
  <c r="P1321" i="1"/>
  <c r="O1322" i="1"/>
  <c r="P1322" i="1"/>
  <c r="O1323" i="1"/>
  <c r="P1323" i="1"/>
  <c r="O1324" i="1"/>
  <c r="P1324" i="1"/>
  <c r="O1325" i="1"/>
  <c r="P1325" i="1"/>
  <c r="O1326" i="1"/>
  <c r="P1326" i="1"/>
  <c r="O1327" i="1"/>
  <c r="P1327" i="1"/>
  <c r="O1328" i="1"/>
  <c r="P1328" i="1"/>
  <c r="O1329" i="1"/>
  <c r="P1329" i="1"/>
  <c r="O1330" i="1"/>
  <c r="P1330" i="1"/>
  <c r="O1331" i="1"/>
  <c r="P1331" i="1"/>
  <c r="O1332" i="1"/>
  <c r="P1332" i="1"/>
  <c r="O1333" i="1"/>
  <c r="P1333" i="1"/>
  <c r="O1334" i="1"/>
  <c r="P1334" i="1"/>
  <c r="O1335" i="1"/>
  <c r="P1335" i="1"/>
  <c r="O1336" i="1"/>
  <c r="P1336" i="1"/>
  <c r="O1337" i="1"/>
  <c r="P1337" i="1"/>
  <c r="O1338" i="1"/>
  <c r="P1338" i="1"/>
  <c r="O1339" i="1"/>
  <c r="P1339" i="1"/>
  <c r="O1340" i="1"/>
  <c r="P1340" i="1"/>
  <c r="O1341" i="1"/>
  <c r="P1341" i="1"/>
  <c r="O1342" i="1"/>
  <c r="P1342" i="1"/>
  <c r="O1343" i="1"/>
  <c r="P1343" i="1"/>
  <c r="O1344" i="1"/>
  <c r="P1344" i="1"/>
  <c r="O1345" i="1"/>
  <c r="P1345" i="1"/>
  <c r="O1346" i="1"/>
  <c r="P1346" i="1"/>
  <c r="O1347" i="1"/>
  <c r="P1347" i="1"/>
  <c r="O1348" i="1"/>
  <c r="P1348" i="1"/>
  <c r="O1349" i="1"/>
  <c r="P1349" i="1"/>
  <c r="O1350" i="1"/>
  <c r="P1350" i="1"/>
  <c r="O1351" i="1"/>
  <c r="P1351" i="1"/>
  <c r="O1352" i="1"/>
  <c r="P1352" i="1"/>
  <c r="O1353" i="1"/>
  <c r="P1353" i="1"/>
  <c r="O1354" i="1"/>
  <c r="P1354" i="1"/>
  <c r="O1355" i="1"/>
  <c r="P1355" i="1"/>
  <c r="O1356" i="1"/>
  <c r="P1356" i="1"/>
  <c r="O1357" i="1"/>
  <c r="P1357" i="1"/>
  <c r="O1358" i="1"/>
  <c r="P1358" i="1"/>
  <c r="O1359" i="1"/>
  <c r="P1359" i="1"/>
  <c r="O1360" i="1"/>
  <c r="P1360" i="1"/>
  <c r="O1361" i="1"/>
  <c r="P1361" i="1"/>
  <c r="O1362" i="1"/>
  <c r="P1362" i="1"/>
  <c r="O1363" i="1"/>
  <c r="P1363" i="1"/>
  <c r="O1364" i="1"/>
  <c r="P1364" i="1"/>
  <c r="O1365" i="1"/>
  <c r="P1365" i="1"/>
  <c r="O1366" i="1"/>
  <c r="P1366" i="1"/>
  <c r="O1367" i="1"/>
  <c r="P1367" i="1"/>
  <c r="O1368" i="1"/>
  <c r="P1368" i="1"/>
  <c r="O1369" i="1"/>
  <c r="P1369" i="1"/>
  <c r="O1370" i="1"/>
  <c r="P1370" i="1"/>
  <c r="O1371" i="1"/>
  <c r="P1371" i="1"/>
  <c r="O1372" i="1"/>
  <c r="P1372" i="1"/>
  <c r="O1373" i="1"/>
  <c r="P1373" i="1"/>
  <c r="O1374" i="1"/>
  <c r="P1374" i="1"/>
  <c r="O1375" i="1"/>
  <c r="P1375" i="1"/>
  <c r="O1376" i="1"/>
  <c r="P1376" i="1"/>
  <c r="O1377" i="1"/>
  <c r="P1377" i="1"/>
  <c r="O1378" i="1"/>
  <c r="P1378" i="1"/>
  <c r="O1379" i="1"/>
  <c r="P1379" i="1"/>
  <c r="O1380" i="1"/>
  <c r="P1380" i="1"/>
  <c r="O1381" i="1"/>
  <c r="P1381" i="1"/>
  <c r="O1382" i="1"/>
  <c r="P1382" i="1"/>
  <c r="O1383" i="1"/>
  <c r="P1383" i="1"/>
  <c r="O1384" i="1"/>
  <c r="P1384" i="1"/>
  <c r="O1385" i="1"/>
  <c r="P1385" i="1"/>
  <c r="O1386" i="1"/>
  <c r="P1386" i="1"/>
  <c r="O1387" i="1"/>
  <c r="P1387" i="1"/>
  <c r="O1388" i="1"/>
  <c r="P1388" i="1"/>
  <c r="O1389" i="1"/>
  <c r="P1389" i="1"/>
  <c r="O1390" i="1"/>
  <c r="P1390" i="1"/>
  <c r="O1391" i="1"/>
  <c r="P1391" i="1"/>
  <c r="O1392" i="1"/>
  <c r="P1392" i="1"/>
  <c r="O1393" i="1"/>
  <c r="P1393" i="1"/>
  <c r="O1394" i="1"/>
  <c r="P1394" i="1"/>
  <c r="O1395" i="1"/>
  <c r="P1395" i="1"/>
  <c r="O1396" i="1"/>
  <c r="P1396" i="1"/>
  <c r="O1397" i="1"/>
  <c r="P1397" i="1"/>
  <c r="O1398" i="1"/>
  <c r="P1398" i="1"/>
  <c r="O1399" i="1"/>
  <c r="P1399" i="1"/>
  <c r="O1400" i="1"/>
  <c r="P1400" i="1"/>
  <c r="O1401" i="1"/>
  <c r="P1401" i="1"/>
  <c r="O1402" i="1"/>
  <c r="P1402" i="1"/>
  <c r="O1403" i="1"/>
  <c r="P1403" i="1"/>
  <c r="O1404" i="1"/>
  <c r="P1404" i="1"/>
  <c r="O1405" i="1"/>
  <c r="P1405" i="1"/>
  <c r="O1406" i="1"/>
  <c r="P1406" i="1"/>
  <c r="O1407" i="1"/>
  <c r="P1407" i="1"/>
  <c r="O1408" i="1"/>
  <c r="P1408" i="1"/>
  <c r="O1409" i="1"/>
  <c r="P1409" i="1"/>
  <c r="O1410" i="1"/>
  <c r="P1410" i="1"/>
  <c r="O1411" i="1"/>
  <c r="P1411" i="1"/>
  <c r="O1412" i="1"/>
  <c r="P1412" i="1"/>
  <c r="O1413" i="1"/>
  <c r="P1413" i="1"/>
  <c r="O1414" i="1"/>
  <c r="P1414" i="1"/>
  <c r="O1415" i="1"/>
  <c r="P1415" i="1"/>
  <c r="O1416" i="1"/>
  <c r="P1416" i="1"/>
  <c r="O1417" i="1"/>
  <c r="P1417" i="1"/>
  <c r="O1418" i="1"/>
  <c r="P1418" i="1"/>
  <c r="O1419" i="1"/>
  <c r="P1419" i="1"/>
  <c r="O1420" i="1"/>
  <c r="P1420" i="1"/>
  <c r="O1421" i="1"/>
  <c r="P1421" i="1"/>
  <c r="O1422" i="1"/>
  <c r="P1422" i="1"/>
  <c r="O1423" i="1"/>
  <c r="P1423" i="1"/>
  <c r="O1424" i="1"/>
  <c r="P1424" i="1"/>
  <c r="O1425" i="1"/>
  <c r="P1425" i="1"/>
  <c r="O1426" i="1"/>
  <c r="P1426" i="1"/>
  <c r="O1427" i="1"/>
  <c r="P1427" i="1"/>
  <c r="O1428" i="1"/>
  <c r="P1428" i="1"/>
  <c r="O1429" i="1"/>
  <c r="P1429" i="1"/>
  <c r="O1430" i="1"/>
  <c r="P1430" i="1"/>
  <c r="O1431" i="1"/>
  <c r="P1431" i="1"/>
  <c r="O1432" i="1"/>
  <c r="P1432" i="1"/>
  <c r="O1433" i="1"/>
  <c r="P1433" i="1"/>
  <c r="O1434" i="1"/>
  <c r="P1434" i="1"/>
  <c r="O1435" i="1"/>
  <c r="P1435" i="1"/>
  <c r="O1436" i="1"/>
  <c r="P1436" i="1"/>
  <c r="O1437" i="1"/>
  <c r="P1437" i="1"/>
  <c r="O1438" i="1"/>
  <c r="P1438" i="1"/>
  <c r="O1439" i="1"/>
  <c r="P1439" i="1"/>
  <c r="O1440" i="1"/>
  <c r="P1440" i="1"/>
  <c r="O1441" i="1"/>
  <c r="P1441" i="1"/>
  <c r="O1442" i="1"/>
  <c r="P1442" i="1"/>
  <c r="O1443" i="1"/>
  <c r="P1443" i="1"/>
  <c r="O1444" i="1"/>
  <c r="P1444" i="1"/>
  <c r="O1445" i="1"/>
  <c r="P1445" i="1"/>
  <c r="O1446" i="1"/>
  <c r="P1446" i="1"/>
  <c r="O1447" i="1"/>
  <c r="P1447" i="1"/>
  <c r="O1448" i="1"/>
  <c r="P1448" i="1"/>
  <c r="O1449" i="1"/>
  <c r="P1449" i="1"/>
  <c r="O1450" i="1"/>
  <c r="P1450" i="1"/>
  <c r="O1451" i="1"/>
  <c r="P1451" i="1"/>
  <c r="O1452" i="1"/>
  <c r="P1452" i="1"/>
  <c r="O1453" i="1"/>
  <c r="P1453" i="1"/>
  <c r="O1454" i="1"/>
  <c r="P1454" i="1"/>
  <c r="O1455" i="1"/>
  <c r="P1455" i="1"/>
  <c r="O1456" i="1"/>
  <c r="P1456" i="1"/>
  <c r="O1457" i="1"/>
  <c r="P1457" i="1"/>
  <c r="O1458" i="1"/>
  <c r="P1458" i="1"/>
  <c r="O1459" i="1"/>
  <c r="P1459" i="1"/>
  <c r="O1460" i="1"/>
  <c r="P1460" i="1"/>
  <c r="O1461" i="1"/>
  <c r="P1461" i="1"/>
  <c r="O1462" i="1"/>
  <c r="P1462" i="1"/>
  <c r="O1463" i="1"/>
  <c r="P1463" i="1"/>
  <c r="O1464" i="1"/>
  <c r="P1464" i="1"/>
  <c r="O1465" i="1"/>
  <c r="P1465" i="1"/>
  <c r="O1466" i="1"/>
  <c r="P1466" i="1"/>
  <c r="O1467" i="1"/>
  <c r="P1467" i="1"/>
  <c r="O1468" i="1"/>
  <c r="P1468" i="1"/>
  <c r="O1469" i="1"/>
  <c r="P1469" i="1"/>
  <c r="O1470" i="1"/>
  <c r="P1470" i="1"/>
  <c r="O1471" i="1"/>
  <c r="P1471" i="1"/>
  <c r="O1472" i="1"/>
  <c r="P1472" i="1"/>
  <c r="O1473" i="1"/>
  <c r="P1473" i="1"/>
  <c r="O1474" i="1"/>
  <c r="P1474" i="1"/>
  <c r="O1475" i="1"/>
  <c r="P1475" i="1"/>
  <c r="O1476" i="1"/>
  <c r="P1476" i="1"/>
  <c r="O1477" i="1"/>
  <c r="P1477" i="1"/>
  <c r="O1478" i="1"/>
  <c r="P1478" i="1"/>
  <c r="O1479" i="1"/>
  <c r="P1479" i="1"/>
  <c r="O1480" i="1"/>
  <c r="P1480" i="1"/>
  <c r="O1481" i="1"/>
  <c r="P1481" i="1"/>
  <c r="O1482" i="1"/>
  <c r="P1482" i="1"/>
  <c r="O1483" i="1"/>
  <c r="P1483" i="1"/>
  <c r="O1484" i="1"/>
  <c r="P1484" i="1"/>
  <c r="O1485" i="1"/>
  <c r="P1485" i="1"/>
  <c r="O1486" i="1"/>
  <c r="P1486" i="1"/>
  <c r="O1487" i="1"/>
  <c r="P1487" i="1"/>
  <c r="O1488" i="1"/>
  <c r="P1488" i="1"/>
  <c r="O1489" i="1"/>
  <c r="P1489" i="1"/>
  <c r="O1490" i="1"/>
  <c r="P1490" i="1"/>
  <c r="O1491" i="1"/>
  <c r="P1491" i="1"/>
  <c r="O1492" i="1"/>
  <c r="P1492" i="1"/>
  <c r="O1493" i="1"/>
  <c r="P1493" i="1"/>
  <c r="O1494" i="1"/>
  <c r="P1494" i="1"/>
  <c r="O1495" i="1"/>
  <c r="P1495" i="1"/>
  <c r="O1496" i="1"/>
  <c r="P1496" i="1"/>
  <c r="O1497" i="1"/>
  <c r="P1497" i="1"/>
  <c r="O1498" i="1"/>
  <c r="P1498" i="1"/>
  <c r="O1499" i="1"/>
  <c r="P1499" i="1"/>
  <c r="O1500" i="1"/>
  <c r="P1500" i="1"/>
  <c r="O1501" i="1"/>
  <c r="P1501" i="1"/>
  <c r="O1502" i="1"/>
  <c r="P1502" i="1"/>
  <c r="O1503" i="1"/>
  <c r="P1503" i="1"/>
  <c r="O1504" i="1"/>
  <c r="P1504" i="1"/>
  <c r="O1505" i="1"/>
  <c r="P1505" i="1"/>
  <c r="O1506" i="1"/>
  <c r="P1506" i="1"/>
  <c r="O1507" i="1"/>
  <c r="P1507" i="1"/>
  <c r="O1508" i="1"/>
  <c r="P1508" i="1"/>
  <c r="O1509" i="1"/>
  <c r="P1509" i="1"/>
  <c r="O1510" i="1"/>
  <c r="P1510" i="1"/>
  <c r="O1511" i="1"/>
  <c r="P1511" i="1"/>
  <c r="O1512" i="1"/>
  <c r="P1512" i="1"/>
  <c r="O1513" i="1"/>
  <c r="P1513" i="1"/>
  <c r="O1514" i="1"/>
  <c r="P1514" i="1"/>
  <c r="O1515" i="1"/>
  <c r="P1515" i="1"/>
  <c r="O1516" i="1"/>
  <c r="P1516" i="1"/>
  <c r="O1517" i="1"/>
  <c r="P1517" i="1"/>
  <c r="O1518" i="1"/>
  <c r="P1518" i="1"/>
  <c r="O1519" i="1"/>
  <c r="P1519" i="1"/>
  <c r="O1520" i="1"/>
  <c r="P1520" i="1"/>
  <c r="O1521" i="1"/>
  <c r="P1521" i="1"/>
  <c r="O1522" i="1"/>
  <c r="P1522" i="1"/>
  <c r="O1523" i="1"/>
  <c r="P1523" i="1"/>
  <c r="O1524" i="1"/>
  <c r="P1524" i="1"/>
  <c r="O1525" i="1"/>
  <c r="P1525" i="1"/>
  <c r="O1526" i="1"/>
  <c r="P1526" i="1"/>
  <c r="O1527" i="1"/>
  <c r="P1527" i="1"/>
  <c r="O1528" i="1"/>
  <c r="P1528" i="1"/>
  <c r="O1529" i="1"/>
  <c r="P1529" i="1"/>
  <c r="O1530" i="1"/>
  <c r="P1530" i="1"/>
  <c r="O1531" i="1"/>
  <c r="P1531" i="1"/>
  <c r="O1532" i="1"/>
  <c r="P1532" i="1"/>
  <c r="O1533" i="1"/>
  <c r="P1533" i="1"/>
  <c r="O1534" i="1"/>
  <c r="P1534" i="1"/>
  <c r="O1535" i="1"/>
  <c r="P1535" i="1"/>
  <c r="O1536" i="1"/>
  <c r="P1536" i="1"/>
  <c r="O1537" i="1"/>
  <c r="P1537" i="1"/>
  <c r="O1538" i="1"/>
  <c r="P1538" i="1"/>
  <c r="O1539" i="1"/>
  <c r="P1539" i="1"/>
  <c r="O1540" i="1"/>
  <c r="P1540" i="1"/>
  <c r="O1541" i="1"/>
  <c r="P1541" i="1"/>
  <c r="O1542" i="1"/>
  <c r="P1542" i="1"/>
  <c r="O1543" i="1"/>
  <c r="P1543" i="1"/>
  <c r="O1544" i="1"/>
  <c r="P1544" i="1"/>
  <c r="O1545" i="1"/>
  <c r="P1545" i="1"/>
  <c r="O1546" i="1"/>
  <c r="P1546" i="1"/>
  <c r="O1547" i="1"/>
  <c r="P1547" i="1"/>
  <c r="O1548" i="1"/>
  <c r="P1548" i="1"/>
  <c r="O1549" i="1"/>
  <c r="P1549" i="1"/>
  <c r="O1550" i="1"/>
  <c r="P1550" i="1"/>
  <c r="O1551" i="1"/>
  <c r="P1551" i="1"/>
  <c r="O1552" i="1"/>
  <c r="P1552" i="1"/>
  <c r="O1553" i="1"/>
  <c r="P1553" i="1"/>
  <c r="O1554" i="1"/>
  <c r="P1554" i="1"/>
  <c r="O1555" i="1"/>
  <c r="P1555" i="1"/>
  <c r="O1556" i="1"/>
  <c r="P1556" i="1"/>
  <c r="O1557" i="1"/>
  <c r="P1557" i="1"/>
  <c r="O1558" i="1"/>
  <c r="P1558" i="1"/>
  <c r="O1559" i="1"/>
  <c r="P1559" i="1"/>
  <c r="O1560" i="1"/>
  <c r="P1560" i="1"/>
  <c r="O1561" i="1"/>
  <c r="P1561" i="1"/>
  <c r="O1562" i="1"/>
  <c r="P1562" i="1"/>
  <c r="O1563" i="1"/>
  <c r="P1563" i="1"/>
  <c r="O1564" i="1"/>
  <c r="P1564" i="1"/>
  <c r="O1565" i="1"/>
  <c r="P1565" i="1"/>
  <c r="O1566" i="1"/>
  <c r="P1566" i="1"/>
  <c r="O1567" i="1"/>
  <c r="P1567" i="1"/>
  <c r="O1568" i="1"/>
  <c r="P1568" i="1"/>
  <c r="O1569" i="1"/>
  <c r="P1569" i="1"/>
  <c r="O1570" i="1"/>
  <c r="P1570" i="1"/>
  <c r="O1571" i="1"/>
  <c r="P1571" i="1"/>
  <c r="O1572" i="1"/>
  <c r="P1572" i="1"/>
  <c r="O1573" i="1"/>
  <c r="P1573" i="1"/>
  <c r="O1574" i="1"/>
  <c r="P1574" i="1"/>
  <c r="O1575" i="1"/>
  <c r="P1575" i="1"/>
  <c r="O1576" i="1"/>
  <c r="P1576" i="1"/>
  <c r="O1577" i="1"/>
  <c r="P1577" i="1"/>
  <c r="O1578" i="1"/>
  <c r="P1578" i="1"/>
  <c r="O1579" i="1"/>
  <c r="P1579" i="1"/>
  <c r="O1580" i="1"/>
  <c r="P1580" i="1"/>
  <c r="O1581" i="1"/>
  <c r="P1581" i="1"/>
  <c r="O1582" i="1"/>
  <c r="P1582" i="1"/>
  <c r="O1583" i="1"/>
  <c r="P1583" i="1"/>
  <c r="O1584" i="1"/>
  <c r="P1584" i="1"/>
  <c r="O1585" i="1"/>
  <c r="P1585" i="1"/>
  <c r="O1586" i="1"/>
  <c r="P1586" i="1"/>
  <c r="O1587" i="1"/>
  <c r="P1587" i="1"/>
  <c r="O1588" i="1"/>
  <c r="P1588" i="1"/>
  <c r="O1589" i="1"/>
  <c r="P1589" i="1"/>
  <c r="O1590" i="1"/>
  <c r="P1590" i="1"/>
  <c r="O1591" i="1"/>
  <c r="P1591" i="1"/>
  <c r="O1592" i="1"/>
  <c r="P1592" i="1"/>
  <c r="O1593" i="1"/>
  <c r="P1593" i="1"/>
  <c r="O1594" i="1"/>
  <c r="P1594" i="1"/>
  <c r="O1595" i="1"/>
  <c r="P1595" i="1"/>
  <c r="O1596" i="1"/>
  <c r="P1596" i="1"/>
  <c r="O1597" i="1"/>
  <c r="P1597" i="1"/>
  <c r="O1598" i="1"/>
  <c r="P1598" i="1"/>
  <c r="O1599" i="1"/>
  <c r="P1599" i="1"/>
  <c r="O1600" i="1"/>
  <c r="P1600" i="1"/>
  <c r="O1601" i="1"/>
  <c r="P1601" i="1"/>
  <c r="O1602" i="1"/>
  <c r="P1602" i="1"/>
  <c r="O1603" i="1"/>
  <c r="P1603" i="1"/>
  <c r="O1604" i="1"/>
  <c r="P1604" i="1"/>
  <c r="O1605" i="1"/>
  <c r="P1605" i="1"/>
  <c r="O1606" i="1"/>
  <c r="P1606" i="1"/>
  <c r="O1607" i="1"/>
  <c r="P1607" i="1"/>
  <c r="O1608" i="1"/>
  <c r="P1608" i="1"/>
  <c r="O1609" i="1"/>
  <c r="P1609" i="1"/>
  <c r="O1610" i="1"/>
  <c r="P1610" i="1"/>
  <c r="O1611" i="1"/>
  <c r="P1611" i="1"/>
  <c r="O1612" i="1"/>
  <c r="P1612" i="1"/>
  <c r="O1613" i="1"/>
  <c r="P1613" i="1"/>
  <c r="O1614" i="1"/>
  <c r="P1614" i="1"/>
  <c r="O1615" i="1"/>
  <c r="P1615" i="1"/>
  <c r="O1616" i="1"/>
  <c r="P1616" i="1"/>
  <c r="O1617" i="1"/>
  <c r="P1617" i="1"/>
  <c r="O1618" i="1"/>
  <c r="P1618" i="1"/>
  <c r="O1619" i="1"/>
  <c r="P1619" i="1"/>
  <c r="O1620" i="1"/>
  <c r="P1620" i="1"/>
  <c r="O1621" i="1"/>
  <c r="P1621" i="1"/>
  <c r="O1622" i="1"/>
  <c r="P1622" i="1"/>
  <c r="O1623" i="1"/>
  <c r="P1623" i="1"/>
  <c r="O1624" i="1"/>
  <c r="P1624" i="1"/>
  <c r="O1625" i="1"/>
  <c r="P1625" i="1"/>
  <c r="O1626" i="1"/>
  <c r="P1626" i="1"/>
  <c r="O1627" i="1"/>
  <c r="P1627" i="1"/>
  <c r="O1628" i="1"/>
  <c r="P1628" i="1"/>
  <c r="O1629" i="1"/>
  <c r="P1629" i="1"/>
  <c r="O1630" i="1"/>
  <c r="P1630" i="1"/>
  <c r="O1631" i="1"/>
  <c r="P1631" i="1"/>
  <c r="O1632" i="1"/>
  <c r="P1632" i="1"/>
  <c r="O1633" i="1"/>
  <c r="P1633" i="1"/>
  <c r="O1634" i="1"/>
  <c r="P1634" i="1"/>
  <c r="O1635" i="1"/>
  <c r="P1635" i="1"/>
  <c r="O1636" i="1"/>
  <c r="P1636" i="1"/>
  <c r="O1637" i="1"/>
  <c r="P1637" i="1"/>
  <c r="O1638" i="1"/>
  <c r="P1638" i="1"/>
  <c r="O1639" i="1"/>
  <c r="P1639" i="1"/>
  <c r="O1640" i="1"/>
  <c r="P1640" i="1"/>
  <c r="O1641" i="1"/>
  <c r="P1641" i="1"/>
  <c r="O1642" i="1"/>
  <c r="P1642" i="1"/>
  <c r="O1643" i="1"/>
  <c r="P1643" i="1"/>
  <c r="O1644" i="1"/>
  <c r="P1644" i="1"/>
  <c r="O1645" i="1"/>
  <c r="P1645" i="1"/>
  <c r="O1646" i="1"/>
  <c r="P1646" i="1"/>
  <c r="O1647" i="1"/>
  <c r="P1647" i="1"/>
  <c r="O1648" i="1"/>
  <c r="P1648" i="1"/>
  <c r="O1649" i="1"/>
  <c r="P1649" i="1"/>
  <c r="O1650" i="1"/>
  <c r="P1650" i="1"/>
  <c r="O1651" i="1"/>
  <c r="P1651" i="1"/>
  <c r="O1652" i="1"/>
  <c r="P1652" i="1"/>
  <c r="O1653" i="1"/>
  <c r="P1653" i="1"/>
  <c r="O1654" i="1"/>
  <c r="P1654" i="1"/>
  <c r="O1655" i="1"/>
  <c r="P1655" i="1"/>
  <c r="O1656" i="1"/>
  <c r="P1656" i="1"/>
  <c r="O1657" i="1"/>
  <c r="P1657" i="1"/>
  <c r="O1658" i="1"/>
  <c r="P1658" i="1"/>
  <c r="O1659" i="1"/>
  <c r="P1659" i="1"/>
  <c r="O1660" i="1"/>
  <c r="P1660" i="1"/>
  <c r="O1661" i="1"/>
  <c r="P1661" i="1"/>
  <c r="O1662" i="1"/>
  <c r="P1662" i="1"/>
  <c r="O1663" i="1"/>
  <c r="P1663" i="1"/>
  <c r="O1664" i="1"/>
  <c r="P1664" i="1"/>
  <c r="O1665" i="1"/>
  <c r="P1665" i="1"/>
  <c r="O1666" i="1"/>
  <c r="P1666" i="1"/>
  <c r="O1667" i="1"/>
  <c r="P1667" i="1"/>
  <c r="O1668" i="1"/>
  <c r="P1668" i="1"/>
  <c r="O1669" i="1"/>
  <c r="P1669" i="1"/>
  <c r="O1670" i="1"/>
  <c r="P1670" i="1"/>
  <c r="O1671" i="1"/>
  <c r="P1671" i="1"/>
  <c r="O1672" i="1"/>
  <c r="P1672" i="1"/>
  <c r="O1673" i="1"/>
  <c r="P1673" i="1"/>
  <c r="O1674" i="1"/>
  <c r="P1674" i="1"/>
  <c r="O1675" i="1"/>
  <c r="P1675" i="1"/>
  <c r="O1676" i="1"/>
  <c r="P1676" i="1"/>
  <c r="O1677" i="1"/>
  <c r="P1677" i="1"/>
  <c r="O1678" i="1"/>
  <c r="P1678" i="1"/>
  <c r="O1679" i="1"/>
  <c r="P1679" i="1"/>
  <c r="O1680" i="1"/>
  <c r="P1680" i="1"/>
  <c r="O1681" i="1"/>
  <c r="P1681" i="1"/>
  <c r="O1682" i="1"/>
  <c r="P1682" i="1"/>
  <c r="O1683" i="1"/>
  <c r="P1683" i="1"/>
  <c r="O1684" i="1"/>
  <c r="P1684" i="1"/>
  <c r="O1685" i="1"/>
  <c r="P1685" i="1"/>
  <c r="O1686" i="1"/>
  <c r="P1686" i="1"/>
  <c r="O1687" i="1"/>
  <c r="P1687" i="1"/>
  <c r="O1688" i="1"/>
  <c r="P1688" i="1"/>
  <c r="O1689" i="1"/>
  <c r="P1689" i="1"/>
  <c r="O1690" i="1"/>
  <c r="P1690" i="1"/>
  <c r="O1691" i="1"/>
  <c r="P1691" i="1"/>
  <c r="O1692" i="1"/>
  <c r="P1692" i="1"/>
  <c r="O1693" i="1"/>
  <c r="P1693" i="1"/>
  <c r="O1694" i="1"/>
  <c r="P1694" i="1"/>
  <c r="O1695" i="1"/>
  <c r="P1695" i="1"/>
  <c r="O1696" i="1"/>
  <c r="P1696" i="1"/>
  <c r="O1697" i="1"/>
  <c r="P1697" i="1"/>
  <c r="O1698" i="1"/>
  <c r="P1698" i="1"/>
  <c r="O1699" i="1"/>
  <c r="P1699" i="1"/>
  <c r="O1700" i="1"/>
  <c r="P1700" i="1"/>
  <c r="O1701" i="1"/>
  <c r="P1701" i="1"/>
  <c r="O1702" i="1"/>
  <c r="P1702" i="1"/>
  <c r="O1703" i="1"/>
  <c r="P1703" i="1"/>
  <c r="O1704" i="1"/>
  <c r="P1704" i="1"/>
  <c r="O1705" i="1"/>
  <c r="P1705" i="1"/>
  <c r="O1706" i="1"/>
  <c r="P1706" i="1"/>
  <c r="O1707" i="1"/>
  <c r="P1707" i="1"/>
  <c r="O1708" i="1"/>
  <c r="P1708" i="1"/>
  <c r="O1709" i="1"/>
  <c r="P1709" i="1"/>
  <c r="O1710" i="1"/>
  <c r="P1710" i="1"/>
  <c r="O1711" i="1"/>
  <c r="P1711" i="1"/>
  <c r="O1712" i="1"/>
  <c r="P1712" i="1"/>
  <c r="O1713" i="1"/>
  <c r="P1713" i="1"/>
  <c r="O1714" i="1"/>
  <c r="P1714" i="1"/>
  <c r="O1715" i="1"/>
  <c r="P1715" i="1"/>
  <c r="O1716" i="1"/>
  <c r="P1716" i="1"/>
  <c r="O1717" i="1"/>
  <c r="P1717" i="1"/>
  <c r="O1718" i="1"/>
  <c r="P1718" i="1"/>
  <c r="O1719" i="1"/>
  <c r="P1719" i="1"/>
  <c r="O1720" i="1"/>
  <c r="P1720" i="1"/>
  <c r="O1721" i="1"/>
  <c r="P1721" i="1"/>
  <c r="O1722" i="1"/>
  <c r="P1722" i="1"/>
  <c r="O1723" i="1"/>
  <c r="P1723" i="1"/>
  <c r="O1724" i="1"/>
  <c r="P1724" i="1"/>
  <c r="O1725" i="1"/>
  <c r="P1725" i="1"/>
  <c r="O1726" i="1"/>
  <c r="P1726" i="1"/>
  <c r="O1727" i="1"/>
  <c r="P1727" i="1"/>
  <c r="O1728" i="1"/>
  <c r="P1728" i="1"/>
  <c r="O1729" i="1"/>
  <c r="P1729" i="1"/>
  <c r="O1730" i="1"/>
  <c r="P1730" i="1"/>
  <c r="O1731" i="1"/>
  <c r="P1731" i="1"/>
  <c r="O1732" i="1"/>
  <c r="P1732" i="1"/>
  <c r="O1733" i="1"/>
  <c r="P1733" i="1"/>
  <c r="O1734" i="1"/>
  <c r="P1734" i="1"/>
  <c r="O1735" i="1"/>
  <c r="P1735" i="1"/>
  <c r="O1736" i="1"/>
  <c r="P1736" i="1"/>
  <c r="O1737" i="1"/>
  <c r="P1737" i="1"/>
  <c r="O1738" i="1"/>
  <c r="P1738" i="1"/>
  <c r="O1739" i="1"/>
  <c r="P1739" i="1"/>
  <c r="O1740" i="1"/>
  <c r="P1740" i="1"/>
  <c r="O1741" i="1"/>
  <c r="P1741" i="1"/>
  <c r="O1742" i="1"/>
  <c r="P1742" i="1"/>
  <c r="O1743" i="1"/>
  <c r="P1743" i="1"/>
  <c r="O1744" i="1"/>
  <c r="P1744" i="1"/>
  <c r="O1745" i="1"/>
  <c r="P1745" i="1"/>
  <c r="O1746" i="1"/>
  <c r="P1746" i="1"/>
  <c r="O1747" i="1"/>
  <c r="P1747" i="1"/>
  <c r="O1748" i="1"/>
  <c r="P1748" i="1"/>
  <c r="O1749" i="1"/>
  <c r="P1749" i="1"/>
  <c r="O1750" i="1"/>
  <c r="P1750" i="1"/>
  <c r="O1751" i="1"/>
  <c r="P1751" i="1"/>
  <c r="O1752" i="1"/>
  <c r="P1752" i="1"/>
  <c r="O1753" i="1"/>
  <c r="P1753" i="1"/>
  <c r="O1754" i="1"/>
  <c r="P1754" i="1"/>
  <c r="O1755" i="1"/>
  <c r="P1755" i="1"/>
  <c r="O1756" i="1"/>
  <c r="P1756" i="1"/>
  <c r="O1757" i="1"/>
  <c r="P1757" i="1"/>
  <c r="O1758" i="1"/>
  <c r="P1758" i="1"/>
  <c r="O1759" i="1"/>
  <c r="P1759" i="1"/>
  <c r="O1760" i="1"/>
  <c r="P1760" i="1"/>
  <c r="O1761" i="1"/>
  <c r="P1761" i="1"/>
  <c r="O1762" i="1"/>
  <c r="P1762" i="1"/>
  <c r="O1763" i="1"/>
  <c r="P1763" i="1"/>
  <c r="O1764" i="1"/>
  <c r="P1764" i="1"/>
  <c r="O1765" i="1"/>
  <c r="P1765" i="1"/>
  <c r="O1766" i="1"/>
  <c r="P1766" i="1"/>
  <c r="O1767" i="1"/>
  <c r="P1767" i="1"/>
  <c r="O1768" i="1"/>
  <c r="P1768" i="1"/>
  <c r="O1769" i="1"/>
  <c r="P1769" i="1"/>
  <c r="O1770" i="1"/>
  <c r="P1770" i="1"/>
  <c r="O1771" i="1"/>
  <c r="P1771" i="1"/>
  <c r="O1772" i="1"/>
  <c r="P1772" i="1"/>
  <c r="O1773" i="1"/>
  <c r="P1773" i="1"/>
  <c r="O1774" i="1"/>
  <c r="P1774" i="1"/>
  <c r="O1775" i="1"/>
  <c r="P1775" i="1"/>
  <c r="O1776" i="1"/>
  <c r="P1776" i="1"/>
  <c r="O1777" i="1"/>
  <c r="P1777" i="1"/>
  <c r="O1778" i="1"/>
  <c r="P1778" i="1"/>
  <c r="O1779" i="1"/>
  <c r="P1779" i="1"/>
  <c r="O1780" i="1"/>
  <c r="P1780" i="1"/>
  <c r="O1781" i="1"/>
  <c r="P1781" i="1"/>
  <c r="O1782" i="1"/>
  <c r="P1782" i="1"/>
  <c r="O1783" i="1"/>
  <c r="P1783" i="1"/>
  <c r="O1784" i="1"/>
  <c r="P1784" i="1"/>
  <c r="O1785" i="1"/>
  <c r="P1785" i="1"/>
  <c r="O1786" i="1"/>
  <c r="P1786" i="1"/>
  <c r="O1787" i="1"/>
  <c r="P1787" i="1"/>
  <c r="O1788" i="1"/>
  <c r="P1788" i="1"/>
  <c r="O1789" i="1"/>
  <c r="P1789" i="1"/>
  <c r="O1790" i="1"/>
  <c r="P1790" i="1"/>
  <c r="O1791" i="1"/>
  <c r="P1791" i="1"/>
  <c r="O1792" i="1"/>
  <c r="P1792" i="1"/>
  <c r="O1793" i="1"/>
  <c r="P1793" i="1"/>
  <c r="O1794" i="1"/>
  <c r="P1794" i="1"/>
  <c r="O1795" i="1"/>
  <c r="P1795" i="1"/>
  <c r="O1796" i="1"/>
  <c r="P1796" i="1"/>
  <c r="O1797" i="1"/>
  <c r="P1797" i="1"/>
  <c r="O1798" i="1"/>
  <c r="P1798" i="1"/>
  <c r="O1799" i="1"/>
  <c r="P1799" i="1"/>
  <c r="O1800" i="1"/>
  <c r="P1800" i="1"/>
  <c r="O1801" i="1"/>
  <c r="P1801" i="1"/>
  <c r="O1802" i="1"/>
  <c r="P1802" i="1"/>
  <c r="O1803" i="1"/>
  <c r="P1803" i="1"/>
  <c r="O1804" i="1"/>
  <c r="P1804" i="1"/>
  <c r="O1805" i="1"/>
  <c r="P1805" i="1"/>
  <c r="O1806" i="1"/>
  <c r="P1806" i="1"/>
  <c r="O1807" i="1"/>
  <c r="P1807" i="1"/>
  <c r="O1808" i="1"/>
  <c r="P1808" i="1"/>
  <c r="O1809" i="1"/>
  <c r="P1809" i="1"/>
  <c r="O1810" i="1"/>
  <c r="P1810" i="1"/>
  <c r="O1811" i="1"/>
  <c r="P1811" i="1"/>
  <c r="O1812" i="1"/>
  <c r="P1812" i="1"/>
  <c r="O1813" i="1"/>
  <c r="P1813" i="1"/>
  <c r="O1814" i="1"/>
  <c r="P1814" i="1"/>
  <c r="O1815" i="1"/>
  <c r="P1815" i="1"/>
  <c r="O1816" i="1"/>
  <c r="P1816" i="1"/>
  <c r="O1817" i="1"/>
  <c r="P1817" i="1"/>
  <c r="O1818" i="1"/>
  <c r="P1818" i="1"/>
  <c r="O1819" i="1"/>
  <c r="P1819" i="1"/>
  <c r="O1820" i="1"/>
  <c r="P1820" i="1"/>
  <c r="O1821" i="1"/>
  <c r="P1821" i="1"/>
  <c r="O1822" i="1"/>
  <c r="P1822" i="1"/>
  <c r="O1823" i="1"/>
  <c r="P1823" i="1"/>
  <c r="O1824" i="1"/>
  <c r="P1824" i="1"/>
  <c r="O1825" i="1"/>
  <c r="P1825" i="1"/>
  <c r="O1826" i="1"/>
  <c r="P1826" i="1"/>
  <c r="O1827" i="1"/>
  <c r="P1827" i="1"/>
  <c r="O1828" i="1"/>
  <c r="P1828" i="1"/>
  <c r="O1829" i="1"/>
  <c r="P1829" i="1"/>
  <c r="O1830" i="1"/>
  <c r="P1830" i="1"/>
  <c r="O1831" i="1"/>
  <c r="P1831" i="1"/>
  <c r="O1832" i="1"/>
  <c r="P1832" i="1"/>
  <c r="O1833" i="1"/>
  <c r="P1833" i="1"/>
  <c r="O1834" i="1"/>
  <c r="P1834" i="1"/>
  <c r="O1835" i="1"/>
  <c r="P1835" i="1"/>
  <c r="O1836" i="1"/>
  <c r="P1836" i="1"/>
  <c r="O1837" i="1"/>
  <c r="P1837" i="1"/>
  <c r="O1838" i="1"/>
  <c r="P1838" i="1"/>
  <c r="O1839" i="1"/>
  <c r="P1839" i="1"/>
  <c r="O1840" i="1"/>
  <c r="P1840" i="1"/>
  <c r="O1841" i="1"/>
  <c r="P1841" i="1"/>
  <c r="O1842" i="1"/>
  <c r="P1842" i="1"/>
  <c r="O1843" i="1"/>
  <c r="P1843" i="1"/>
  <c r="O1844" i="1"/>
  <c r="P1844" i="1"/>
  <c r="O1845" i="1"/>
  <c r="P1845" i="1"/>
  <c r="O1846" i="1"/>
  <c r="P1846" i="1"/>
  <c r="O1847" i="1"/>
  <c r="P1847" i="1"/>
  <c r="O1848" i="1"/>
  <c r="P1848" i="1"/>
  <c r="O1849" i="1"/>
  <c r="P1849" i="1"/>
  <c r="O1850" i="1"/>
  <c r="P1850" i="1"/>
  <c r="O1851" i="1"/>
  <c r="P1851" i="1"/>
  <c r="O1852" i="1"/>
  <c r="P1852" i="1"/>
  <c r="O1853" i="1"/>
  <c r="P1853" i="1"/>
  <c r="O1854" i="1"/>
  <c r="P1854" i="1"/>
  <c r="O1855" i="1"/>
  <c r="P1855" i="1"/>
  <c r="O1856" i="1"/>
  <c r="P1856" i="1"/>
  <c r="O1857" i="1"/>
  <c r="P1857" i="1"/>
  <c r="O1858" i="1"/>
  <c r="P1858" i="1"/>
  <c r="O1859" i="1"/>
  <c r="P1859" i="1"/>
  <c r="O1860" i="1"/>
  <c r="P1860" i="1"/>
  <c r="O1861" i="1"/>
  <c r="P1861" i="1"/>
  <c r="O1862" i="1"/>
  <c r="P1862" i="1"/>
  <c r="O1863" i="1"/>
  <c r="P1863" i="1"/>
  <c r="O1864" i="1"/>
  <c r="P1864" i="1"/>
  <c r="O1865" i="1"/>
  <c r="P1865" i="1"/>
  <c r="O1866" i="1"/>
  <c r="P1866" i="1"/>
  <c r="O1867" i="1"/>
  <c r="P1867" i="1"/>
  <c r="O1868" i="1"/>
  <c r="P1868" i="1"/>
  <c r="O1869" i="1"/>
  <c r="P1869" i="1"/>
  <c r="O1870" i="1"/>
  <c r="P1870" i="1"/>
  <c r="O1871" i="1"/>
  <c r="P1871" i="1"/>
  <c r="O1872" i="1"/>
  <c r="P1872" i="1"/>
  <c r="O1873" i="1"/>
  <c r="P1873" i="1"/>
  <c r="O1874" i="1"/>
  <c r="P1874" i="1"/>
  <c r="O1875" i="1"/>
  <c r="P1875" i="1"/>
  <c r="O1876" i="1"/>
  <c r="P1876" i="1"/>
  <c r="O1877" i="1"/>
  <c r="P1877" i="1"/>
  <c r="O1878" i="1"/>
  <c r="P1878" i="1"/>
  <c r="O1879" i="1"/>
  <c r="P1879" i="1"/>
  <c r="O1880" i="1"/>
  <c r="P1880" i="1"/>
  <c r="O1881" i="1"/>
  <c r="P1881" i="1"/>
  <c r="O1882" i="1"/>
  <c r="P1882" i="1"/>
  <c r="O1883" i="1"/>
  <c r="P1883" i="1"/>
  <c r="O1884" i="1"/>
  <c r="P1884" i="1"/>
  <c r="O1885" i="1"/>
  <c r="P1885" i="1"/>
  <c r="O1886" i="1"/>
  <c r="P1886" i="1"/>
  <c r="O1887" i="1"/>
  <c r="P1887" i="1"/>
  <c r="O1888" i="1"/>
  <c r="P1888" i="1"/>
  <c r="O1889" i="1"/>
  <c r="P1889" i="1"/>
  <c r="O1890" i="1"/>
  <c r="P1890" i="1"/>
  <c r="O1891" i="1"/>
  <c r="P1891" i="1"/>
  <c r="O1892" i="1"/>
  <c r="P1892" i="1"/>
  <c r="O1893" i="1"/>
  <c r="P1893" i="1"/>
  <c r="O1894" i="1"/>
  <c r="P1894" i="1"/>
  <c r="O1895" i="1"/>
  <c r="P1895" i="1"/>
  <c r="O1896" i="1"/>
  <c r="P1896" i="1"/>
  <c r="O1897" i="1"/>
  <c r="P1897" i="1"/>
  <c r="O1898" i="1"/>
  <c r="P1898" i="1"/>
  <c r="O1899" i="1"/>
  <c r="P1899" i="1"/>
  <c r="O1900" i="1"/>
  <c r="P1900" i="1"/>
  <c r="O1901" i="1"/>
  <c r="P1901" i="1"/>
  <c r="O1902" i="1"/>
  <c r="P1902" i="1"/>
  <c r="O1903" i="1"/>
  <c r="P1903" i="1"/>
  <c r="O1904" i="1"/>
  <c r="P1904" i="1"/>
  <c r="O1905" i="1"/>
  <c r="P1905" i="1"/>
  <c r="O1906" i="1"/>
  <c r="P1906" i="1"/>
  <c r="O1907" i="1"/>
  <c r="P1907" i="1"/>
  <c r="O1908" i="1"/>
  <c r="P1908" i="1"/>
  <c r="O1909" i="1"/>
  <c r="P1909" i="1"/>
  <c r="O1910" i="1"/>
  <c r="P1910" i="1"/>
  <c r="O1911" i="1"/>
  <c r="P1911" i="1"/>
  <c r="O1912" i="1"/>
  <c r="P1912" i="1"/>
  <c r="O1913" i="1"/>
  <c r="P1913" i="1"/>
  <c r="O1914" i="1"/>
  <c r="P1914" i="1"/>
  <c r="O1915" i="1"/>
  <c r="P1915" i="1"/>
  <c r="O1916" i="1"/>
  <c r="P1916" i="1"/>
  <c r="O1917" i="1"/>
  <c r="P1917" i="1"/>
  <c r="O1918" i="1"/>
  <c r="P1918" i="1"/>
  <c r="O1919" i="1"/>
  <c r="P1919" i="1"/>
  <c r="O1920" i="1"/>
  <c r="P1920" i="1"/>
  <c r="O1921" i="1"/>
  <c r="P1921" i="1"/>
  <c r="O1922" i="1"/>
  <c r="P1922" i="1"/>
  <c r="O1923" i="1"/>
  <c r="P1923" i="1"/>
  <c r="O1924" i="1"/>
  <c r="P1924" i="1"/>
  <c r="O1925" i="1"/>
  <c r="P1925" i="1"/>
  <c r="O1926" i="1"/>
  <c r="P1926" i="1"/>
  <c r="O1927" i="1"/>
  <c r="P1927" i="1"/>
  <c r="O1928" i="1"/>
  <c r="P1928" i="1"/>
  <c r="O1929" i="1"/>
  <c r="P1929" i="1"/>
  <c r="O1930" i="1"/>
  <c r="P1930" i="1"/>
  <c r="O1931" i="1"/>
  <c r="P1931" i="1"/>
  <c r="O1932" i="1"/>
  <c r="P1932" i="1"/>
  <c r="O1933" i="1"/>
  <c r="P1933" i="1"/>
  <c r="O1934" i="1"/>
  <c r="P1934" i="1"/>
  <c r="O1935" i="1"/>
  <c r="P1935" i="1"/>
  <c r="O1936" i="1"/>
  <c r="P1936" i="1"/>
  <c r="O1937" i="1"/>
  <c r="P1937" i="1"/>
  <c r="O1938" i="1"/>
  <c r="P1938" i="1"/>
  <c r="O1939" i="1"/>
  <c r="P1939" i="1"/>
  <c r="O1940" i="1"/>
  <c r="P1940" i="1"/>
  <c r="O1941" i="1"/>
  <c r="P1941" i="1"/>
  <c r="O1942" i="1"/>
  <c r="P1942" i="1"/>
  <c r="O1943" i="1"/>
  <c r="P1943" i="1"/>
  <c r="O1944" i="1"/>
  <c r="P1944" i="1"/>
  <c r="O1945" i="1"/>
  <c r="P1945" i="1"/>
  <c r="O1946" i="1"/>
  <c r="P1946" i="1"/>
  <c r="O1947" i="1"/>
  <c r="P1947" i="1"/>
  <c r="O1948" i="1"/>
  <c r="P1948" i="1"/>
  <c r="O1949" i="1"/>
  <c r="P1949" i="1"/>
  <c r="O1950" i="1"/>
  <c r="P1950" i="1"/>
  <c r="O1951" i="1"/>
  <c r="P1951" i="1"/>
  <c r="O1952" i="1"/>
  <c r="P1952" i="1"/>
  <c r="O1953" i="1"/>
  <c r="P1953" i="1"/>
  <c r="O1954" i="1"/>
  <c r="P1954" i="1"/>
  <c r="O1955" i="1"/>
  <c r="P1955" i="1"/>
  <c r="O1956" i="1"/>
  <c r="P1956" i="1"/>
  <c r="O1957" i="1"/>
  <c r="P1957" i="1"/>
  <c r="O1958" i="1"/>
  <c r="P1958" i="1"/>
  <c r="O1959" i="1"/>
  <c r="P1959" i="1"/>
  <c r="O1960" i="1"/>
  <c r="P1960" i="1"/>
  <c r="O1961" i="1"/>
  <c r="P1961" i="1"/>
  <c r="O1962" i="1"/>
  <c r="P1962" i="1"/>
  <c r="O1963" i="1"/>
  <c r="P1963" i="1"/>
  <c r="O1964" i="1"/>
  <c r="P1964" i="1"/>
  <c r="O1965" i="1"/>
  <c r="P1965" i="1"/>
  <c r="O1966" i="1"/>
  <c r="P1966" i="1"/>
  <c r="O1967" i="1"/>
  <c r="P1967" i="1"/>
  <c r="O1968" i="1"/>
  <c r="P1968" i="1"/>
  <c r="O1969" i="1"/>
  <c r="P1969" i="1"/>
  <c r="O1970" i="1"/>
  <c r="P1970" i="1"/>
  <c r="O1971" i="1"/>
  <c r="P1971" i="1"/>
  <c r="O1972" i="1"/>
  <c r="P1972" i="1"/>
  <c r="O1973" i="1"/>
  <c r="P1973" i="1"/>
  <c r="O1974" i="1"/>
  <c r="P1974" i="1"/>
  <c r="O1975" i="1"/>
  <c r="P1975" i="1"/>
  <c r="O1976" i="1"/>
  <c r="P1976" i="1"/>
  <c r="O1977" i="1"/>
  <c r="P1977" i="1"/>
  <c r="O1978" i="1"/>
  <c r="P1978" i="1"/>
  <c r="O1979" i="1"/>
  <c r="P1979" i="1"/>
  <c r="O1980" i="1"/>
  <c r="P1980" i="1"/>
  <c r="O1981" i="1"/>
  <c r="P1981" i="1"/>
  <c r="O1982" i="1"/>
  <c r="P1982" i="1"/>
  <c r="O1983" i="1"/>
  <c r="P1983" i="1"/>
  <c r="O1984" i="1"/>
  <c r="P1984" i="1"/>
  <c r="O1985" i="1"/>
  <c r="P1985" i="1"/>
  <c r="O1986" i="1"/>
  <c r="P1986" i="1"/>
  <c r="O1987" i="1"/>
  <c r="P1987" i="1"/>
  <c r="O1988" i="1"/>
  <c r="P1988" i="1"/>
  <c r="O1989" i="1"/>
  <c r="P1989" i="1"/>
  <c r="O1990" i="1"/>
  <c r="P1990" i="1"/>
  <c r="O1991" i="1"/>
  <c r="P1991" i="1"/>
  <c r="O1992" i="1"/>
  <c r="P1992" i="1"/>
  <c r="O1993" i="1"/>
  <c r="P1993" i="1"/>
  <c r="O1994" i="1"/>
  <c r="P1994" i="1"/>
  <c r="O1995" i="1"/>
  <c r="P1995" i="1"/>
  <c r="O1996" i="1"/>
  <c r="P1996" i="1"/>
  <c r="O1997" i="1"/>
  <c r="P1997" i="1"/>
  <c r="O1998" i="1"/>
  <c r="P1998" i="1"/>
  <c r="O1999" i="1"/>
  <c r="P1999" i="1"/>
  <c r="O2000" i="1"/>
  <c r="P2000" i="1"/>
  <c r="O2001" i="1"/>
  <c r="P2001" i="1"/>
  <c r="O2002" i="1"/>
  <c r="P2002" i="1"/>
  <c r="O2003" i="1"/>
  <c r="P2003" i="1"/>
  <c r="O2004" i="1"/>
  <c r="P2004" i="1"/>
  <c r="O2005" i="1"/>
  <c r="P2005" i="1"/>
  <c r="O2006" i="1"/>
  <c r="P2006" i="1"/>
  <c r="O2007" i="1"/>
  <c r="P2007" i="1"/>
  <c r="O2008" i="1"/>
  <c r="P2008" i="1"/>
  <c r="O2009" i="1"/>
  <c r="P2009" i="1"/>
  <c r="O2010" i="1"/>
  <c r="P2010" i="1"/>
  <c r="O2011" i="1"/>
  <c r="P2011" i="1"/>
  <c r="O2012" i="1"/>
  <c r="P2012" i="1"/>
  <c r="O2013" i="1"/>
  <c r="P2013" i="1"/>
  <c r="O2014" i="1"/>
  <c r="P2014" i="1"/>
  <c r="O2015" i="1"/>
  <c r="P2015" i="1"/>
  <c r="O2016" i="1"/>
  <c r="P2016" i="1"/>
  <c r="O2017" i="1"/>
  <c r="P2017" i="1"/>
  <c r="O2018" i="1"/>
  <c r="P2018" i="1"/>
  <c r="O2019" i="1"/>
  <c r="P2019" i="1"/>
  <c r="O2020" i="1"/>
  <c r="P2020" i="1"/>
  <c r="O2021" i="1"/>
  <c r="P2021" i="1"/>
  <c r="O2022" i="1"/>
  <c r="P2022" i="1"/>
  <c r="O2023" i="1"/>
  <c r="P2023" i="1"/>
  <c r="O2024" i="1"/>
  <c r="P2024" i="1"/>
  <c r="O2025" i="1"/>
  <c r="P2025" i="1"/>
  <c r="O2026" i="1"/>
  <c r="P2026" i="1"/>
  <c r="O2027" i="1"/>
  <c r="P2027" i="1"/>
  <c r="O2028" i="1"/>
  <c r="P2028" i="1"/>
  <c r="O2029" i="1"/>
  <c r="P2029" i="1"/>
  <c r="O2030" i="1"/>
  <c r="P2030" i="1"/>
  <c r="O2031" i="1"/>
  <c r="P2031" i="1"/>
  <c r="O2032" i="1"/>
  <c r="P2032" i="1"/>
  <c r="O2033" i="1"/>
  <c r="P2033" i="1"/>
  <c r="O2034" i="1"/>
  <c r="P2034" i="1"/>
  <c r="O2035" i="1"/>
  <c r="P2035" i="1"/>
  <c r="O2036" i="1"/>
  <c r="P2036" i="1"/>
  <c r="O2037" i="1"/>
  <c r="P2037" i="1"/>
  <c r="O2038" i="1"/>
  <c r="P2038" i="1"/>
  <c r="O2039" i="1"/>
  <c r="P2039" i="1"/>
  <c r="O2040" i="1"/>
  <c r="P2040" i="1"/>
  <c r="O2041" i="1"/>
  <c r="P2041" i="1"/>
  <c r="O2042" i="1"/>
  <c r="P2042" i="1"/>
  <c r="O2043" i="1"/>
  <c r="P2043" i="1"/>
  <c r="O2044" i="1"/>
  <c r="P2044" i="1"/>
  <c r="O2045" i="1"/>
  <c r="P2045" i="1"/>
  <c r="O2046" i="1"/>
  <c r="P2046" i="1"/>
  <c r="O2047" i="1"/>
  <c r="P2047" i="1"/>
  <c r="O2048" i="1"/>
  <c r="P2048" i="1"/>
  <c r="O2049" i="1"/>
  <c r="P2049" i="1"/>
  <c r="O2050" i="1"/>
  <c r="P2050" i="1"/>
  <c r="O2051" i="1"/>
  <c r="P2051" i="1"/>
  <c r="O2052" i="1"/>
  <c r="P2052" i="1"/>
  <c r="O2053" i="1"/>
  <c r="P2053" i="1"/>
  <c r="O2054" i="1"/>
  <c r="P2054" i="1"/>
  <c r="O2055" i="1"/>
  <c r="P2055" i="1"/>
  <c r="O2056" i="1"/>
  <c r="P2056" i="1"/>
  <c r="O2057" i="1"/>
  <c r="P2057" i="1"/>
  <c r="O2058" i="1"/>
  <c r="P2058" i="1"/>
  <c r="O2059" i="1"/>
  <c r="P2059" i="1"/>
  <c r="O2060" i="1"/>
  <c r="P2060" i="1"/>
  <c r="O2061" i="1"/>
  <c r="P2061" i="1"/>
  <c r="O2062" i="1"/>
  <c r="P2062" i="1"/>
  <c r="O2063" i="1"/>
  <c r="P2063" i="1"/>
  <c r="O2064" i="1"/>
  <c r="P2064" i="1"/>
  <c r="O2065" i="1"/>
  <c r="P2065" i="1"/>
  <c r="O2066" i="1"/>
  <c r="P2066" i="1"/>
  <c r="O2067" i="1"/>
  <c r="P2067" i="1"/>
  <c r="O2068" i="1"/>
  <c r="P2068" i="1"/>
  <c r="O2069" i="1"/>
  <c r="P2069" i="1"/>
  <c r="O2070" i="1"/>
  <c r="P2070" i="1"/>
  <c r="O2071" i="1"/>
  <c r="P2071" i="1"/>
  <c r="O2072" i="1"/>
  <c r="P2072" i="1"/>
  <c r="O2073" i="1"/>
  <c r="P2073" i="1"/>
  <c r="O2074" i="1"/>
  <c r="P2074" i="1"/>
  <c r="O2075" i="1"/>
  <c r="P2075" i="1"/>
  <c r="O2076" i="1"/>
  <c r="P2076" i="1"/>
  <c r="O2077" i="1"/>
  <c r="P2077" i="1"/>
  <c r="O2078" i="1"/>
  <c r="P2078" i="1"/>
  <c r="O2079" i="1"/>
  <c r="P2079" i="1"/>
  <c r="O2080" i="1"/>
  <c r="P2080" i="1"/>
  <c r="O2081" i="1"/>
  <c r="P2081" i="1"/>
  <c r="O2082" i="1"/>
  <c r="P2082" i="1"/>
  <c r="O2083" i="1"/>
  <c r="P2083" i="1"/>
  <c r="O2084" i="1"/>
  <c r="P2084" i="1"/>
  <c r="O2085" i="1"/>
  <c r="P2085" i="1"/>
  <c r="O2086" i="1"/>
  <c r="P2086" i="1"/>
  <c r="O2087" i="1"/>
  <c r="P2087" i="1"/>
  <c r="O2088" i="1"/>
  <c r="P2088" i="1"/>
  <c r="O2089" i="1"/>
  <c r="P2089" i="1"/>
  <c r="O2090" i="1"/>
  <c r="P2090" i="1"/>
  <c r="O2091" i="1"/>
  <c r="P2091" i="1"/>
  <c r="O2092" i="1"/>
  <c r="P2092" i="1"/>
  <c r="O2093" i="1"/>
  <c r="P2093" i="1"/>
  <c r="O2094" i="1"/>
  <c r="P2094" i="1"/>
  <c r="O2095" i="1"/>
  <c r="P2095" i="1"/>
  <c r="O2096" i="1"/>
  <c r="P2096" i="1"/>
  <c r="O2097" i="1"/>
  <c r="P2097" i="1"/>
  <c r="O2098" i="1"/>
  <c r="P2098" i="1"/>
  <c r="O2099" i="1"/>
  <c r="P2099" i="1"/>
  <c r="O2100" i="1"/>
  <c r="P2100" i="1"/>
  <c r="O2101" i="1"/>
  <c r="P2101" i="1"/>
  <c r="O2102" i="1"/>
  <c r="P2102" i="1"/>
  <c r="O2103" i="1"/>
  <c r="P2103" i="1"/>
  <c r="O2104" i="1"/>
  <c r="P2104" i="1"/>
  <c r="O2105" i="1"/>
  <c r="P2105" i="1"/>
  <c r="O2106" i="1"/>
  <c r="P2106" i="1"/>
  <c r="O2107" i="1"/>
  <c r="P2107" i="1"/>
  <c r="O2108" i="1"/>
  <c r="P2108" i="1"/>
  <c r="O2109" i="1"/>
  <c r="P2109" i="1"/>
  <c r="O2110" i="1"/>
  <c r="P2110" i="1"/>
  <c r="O2111" i="1"/>
  <c r="P2111" i="1"/>
  <c r="O2112" i="1"/>
  <c r="P2112" i="1"/>
  <c r="O2113" i="1"/>
  <c r="P2113" i="1"/>
  <c r="O2114" i="1"/>
  <c r="P2114" i="1"/>
  <c r="O2115" i="1"/>
  <c r="P2115" i="1"/>
  <c r="O2116" i="1"/>
  <c r="P2116" i="1"/>
  <c r="O2117" i="1"/>
  <c r="P2117" i="1"/>
  <c r="O2118" i="1"/>
  <c r="P2118" i="1"/>
  <c r="O2119" i="1"/>
  <c r="P2119" i="1"/>
  <c r="O2120" i="1"/>
  <c r="P2120" i="1"/>
  <c r="O2121" i="1"/>
  <c r="P2121" i="1"/>
  <c r="O2122" i="1"/>
  <c r="P2122" i="1"/>
  <c r="O2123" i="1"/>
  <c r="P2123" i="1"/>
  <c r="O2124" i="1"/>
  <c r="P2124" i="1"/>
  <c r="O2125" i="1"/>
  <c r="P2125" i="1"/>
  <c r="O2126" i="1"/>
  <c r="P2126" i="1"/>
  <c r="O2127" i="1"/>
  <c r="P2127" i="1"/>
  <c r="O2128" i="1"/>
  <c r="P2128" i="1"/>
  <c r="O2129" i="1"/>
  <c r="P2129" i="1"/>
  <c r="O2130" i="1"/>
  <c r="P2130" i="1"/>
  <c r="O2131" i="1"/>
  <c r="P2131" i="1"/>
  <c r="O2132" i="1"/>
  <c r="P2132" i="1"/>
  <c r="O2133" i="1"/>
  <c r="P2133" i="1"/>
  <c r="O2134" i="1"/>
  <c r="P2134" i="1"/>
  <c r="O2135" i="1"/>
  <c r="P2135" i="1"/>
  <c r="O2136" i="1"/>
  <c r="P2136" i="1"/>
  <c r="O2137" i="1"/>
  <c r="P2137" i="1"/>
  <c r="O2138" i="1"/>
  <c r="P2138" i="1"/>
  <c r="O2139" i="1"/>
  <c r="P2139" i="1"/>
  <c r="O2140" i="1"/>
  <c r="P2140" i="1"/>
  <c r="O2141" i="1"/>
  <c r="P2141" i="1"/>
  <c r="O2142" i="1"/>
  <c r="P2142" i="1"/>
  <c r="O2143" i="1"/>
  <c r="P2143" i="1"/>
  <c r="O2144" i="1"/>
  <c r="P2144" i="1"/>
  <c r="O2145" i="1"/>
  <c r="P2145" i="1"/>
  <c r="O2146" i="1"/>
  <c r="P2146" i="1"/>
  <c r="O2147" i="1"/>
  <c r="P2147" i="1"/>
  <c r="O2148" i="1"/>
  <c r="P2148" i="1"/>
  <c r="O2149" i="1"/>
  <c r="P2149" i="1"/>
  <c r="O2150" i="1"/>
  <c r="P2150" i="1"/>
  <c r="O2151" i="1"/>
  <c r="P2151" i="1"/>
  <c r="O2152" i="1"/>
  <c r="P2152" i="1"/>
  <c r="O2153" i="1"/>
  <c r="P2153" i="1"/>
  <c r="O2154" i="1"/>
  <c r="P2154" i="1"/>
  <c r="O2155" i="1"/>
  <c r="P2155" i="1"/>
  <c r="O2156" i="1"/>
  <c r="P2156" i="1"/>
  <c r="O2157" i="1"/>
  <c r="P2157" i="1"/>
  <c r="O2158" i="1"/>
  <c r="P2158" i="1"/>
  <c r="O2159" i="1"/>
  <c r="P2159" i="1"/>
  <c r="O2160" i="1"/>
  <c r="P2160" i="1"/>
  <c r="O2161" i="1"/>
  <c r="P2161" i="1"/>
  <c r="O2162" i="1"/>
  <c r="P2162" i="1"/>
  <c r="O2163" i="1"/>
  <c r="P2163" i="1"/>
  <c r="O2164" i="1"/>
  <c r="P2164" i="1"/>
  <c r="O2165" i="1"/>
  <c r="P2165" i="1"/>
  <c r="O2166" i="1"/>
  <c r="P2166" i="1"/>
  <c r="O2167" i="1"/>
  <c r="P2167" i="1"/>
  <c r="O2168" i="1"/>
  <c r="P2168" i="1"/>
  <c r="O2169" i="1"/>
  <c r="P2169" i="1"/>
  <c r="O2170" i="1"/>
  <c r="P2170" i="1"/>
  <c r="O2171" i="1"/>
  <c r="P2171" i="1"/>
  <c r="O2172" i="1"/>
  <c r="P2172" i="1"/>
  <c r="O2173" i="1"/>
  <c r="P2173" i="1"/>
  <c r="O2174" i="1"/>
  <c r="P2174" i="1"/>
  <c r="O2175" i="1"/>
  <c r="P2175" i="1"/>
  <c r="O2176" i="1"/>
  <c r="P2176" i="1"/>
  <c r="O2177" i="1"/>
  <c r="P2177" i="1"/>
  <c r="O2178" i="1"/>
  <c r="P2178" i="1"/>
  <c r="O2179" i="1"/>
  <c r="P2179" i="1"/>
  <c r="O2180" i="1"/>
  <c r="P2180" i="1"/>
  <c r="O2181" i="1"/>
  <c r="P2181" i="1"/>
  <c r="O2182" i="1"/>
  <c r="P2182" i="1"/>
  <c r="O2183" i="1"/>
  <c r="P2183" i="1"/>
  <c r="O2184" i="1"/>
  <c r="P2184" i="1"/>
  <c r="O2185" i="1"/>
  <c r="P2185" i="1"/>
  <c r="O2186" i="1"/>
  <c r="P2186" i="1"/>
  <c r="O2187" i="1"/>
  <c r="P2187" i="1"/>
  <c r="O2188" i="1"/>
  <c r="P2188" i="1"/>
  <c r="O2189" i="1"/>
  <c r="P2189" i="1"/>
  <c r="O2190" i="1"/>
  <c r="P2190" i="1"/>
  <c r="O2191" i="1"/>
  <c r="P2191" i="1"/>
  <c r="O2192" i="1"/>
  <c r="P2192" i="1"/>
  <c r="O2193" i="1"/>
  <c r="P2193" i="1"/>
  <c r="O2194" i="1"/>
  <c r="P2194" i="1"/>
  <c r="O2195" i="1"/>
  <c r="P2195" i="1"/>
  <c r="O2196" i="1"/>
  <c r="P2196" i="1"/>
  <c r="O2197" i="1"/>
  <c r="P2197" i="1"/>
  <c r="O2198" i="1"/>
  <c r="P2198" i="1"/>
  <c r="O2199" i="1"/>
  <c r="P2199" i="1"/>
  <c r="O2200" i="1"/>
  <c r="P2200" i="1"/>
  <c r="O2201" i="1"/>
  <c r="P2201" i="1"/>
  <c r="O2202" i="1"/>
  <c r="P2202" i="1"/>
  <c r="O2203" i="1"/>
  <c r="P2203" i="1"/>
  <c r="O2204" i="1"/>
  <c r="P2204" i="1"/>
  <c r="O2205" i="1"/>
  <c r="P2205" i="1"/>
  <c r="O2206" i="1"/>
  <c r="P2206" i="1"/>
  <c r="O2207" i="1"/>
  <c r="P2207" i="1"/>
  <c r="O2208" i="1"/>
  <c r="P2208" i="1"/>
  <c r="O2209" i="1"/>
  <c r="P2209" i="1"/>
  <c r="O2210" i="1"/>
  <c r="P2210" i="1"/>
  <c r="O2211" i="1"/>
  <c r="P2211" i="1"/>
  <c r="O2212" i="1"/>
  <c r="P2212" i="1"/>
  <c r="O2213" i="1"/>
  <c r="P2213" i="1"/>
  <c r="O2214" i="1"/>
  <c r="P2214" i="1"/>
  <c r="O2215" i="1"/>
  <c r="P2215" i="1"/>
  <c r="O2216" i="1"/>
  <c r="P2216" i="1"/>
  <c r="O2217" i="1"/>
  <c r="P2217" i="1"/>
  <c r="O2218" i="1"/>
  <c r="P2218" i="1"/>
  <c r="O2219" i="1"/>
  <c r="P2219" i="1"/>
  <c r="O2220" i="1"/>
  <c r="P2220" i="1"/>
  <c r="O2221" i="1"/>
  <c r="P2221" i="1"/>
  <c r="O2222" i="1"/>
  <c r="P2222" i="1"/>
  <c r="O2223" i="1"/>
  <c r="P2223" i="1"/>
  <c r="O2224" i="1"/>
  <c r="P2224" i="1"/>
  <c r="O2225" i="1"/>
  <c r="P2225" i="1"/>
  <c r="O2226" i="1"/>
  <c r="P2226" i="1"/>
  <c r="O2227" i="1"/>
  <c r="P2227" i="1"/>
  <c r="O2228" i="1"/>
  <c r="P2228" i="1"/>
  <c r="O2229" i="1"/>
  <c r="P2229" i="1"/>
  <c r="O2230" i="1"/>
  <c r="P2230" i="1"/>
  <c r="O2231" i="1"/>
  <c r="P2231" i="1"/>
  <c r="O2232" i="1"/>
  <c r="P2232" i="1"/>
  <c r="O2233" i="1"/>
  <c r="P2233" i="1"/>
  <c r="O2234" i="1"/>
  <c r="P2234" i="1"/>
  <c r="O2235" i="1"/>
  <c r="P2235" i="1"/>
  <c r="O2236" i="1"/>
  <c r="P2236" i="1"/>
  <c r="O2237" i="1"/>
  <c r="P2237" i="1"/>
  <c r="O2238" i="1"/>
  <c r="P2238" i="1"/>
  <c r="O2239" i="1"/>
  <c r="P2239" i="1"/>
  <c r="O2240" i="1"/>
  <c r="P2240" i="1"/>
  <c r="O2241" i="1"/>
  <c r="P2241" i="1"/>
  <c r="O2242" i="1"/>
  <c r="P2242" i="1"/>
  <c r="O2243" i="1"/>
  <c r="P2243" i="1"/>
  <c r="O2244" i="1"/>
  <c r="P2244" i="1"/>
  <c r="O2245" i="1"/>
  <c r="P2245" i="1"/>
  <c r="O2246" i="1"/>
  <c r="P2246" i="1"/>
  <c r="O2247" i="1"/>
  <c r="P2247" i="1"/>
  <c r="O2248" i="1"/>
  <c r="P2248" i="1"/>
  <c r="O2249" i="1"/>
  <c r="P2249" i="1"/>
  <c r="O2250" i="1"/>
  <c r="P2250" i="1"/>
  <c r="O2251" i="1"/>
  <c r="P2251" i="1"/>
  <c r="O2252" i="1"/>
  <c r="P2252" i="1"/>
  <c r="O2253" i="1"/>
  <c r="P2253" i="1"/>
  <c r="O2254" i="1"/>
  <c r="P2254" i="1"/>
  <c r="O2255" i="1"/>
  <c r="P2255" i="1"/>
  <c r="O2256" i="1"/>
  <c r="P2256" i="1"/>
  <c r="O2257" i="1"/>
  <c r="P2257" i="1"/>
  <c r="O2258" i="1"/>
  <c r="P2258" i="1"/>
  <c r="O2259" i="1"/>
  <c r="P2259" i="1"/>
  <c r="O2260" i="1"/>
  <c r="P2260" i="1"/>
  <c r="O2261" i="1"/>
  <c r="P2261" i="1"/>
  <c r="O2262" i="1"/>
  <c r="P2262" i="1"/>
  <c r="O2263" i="1"/>
  <c r="P2263" i="1"/>
  <c r="O2264" i="1"/>
  <c r="P2264" i="1"/>
  <c r="O2265" i="1"/>
  <c r="P2265" i="1"/>
  <c r="O2266" i="1"/>
  <c r="P2266" i="1"/>
  <c r="O2267" i="1"/>
  <c r="P2267" i="1"/>
  <c r="O2268" i="1"/>
  <c r="P2268" i="1"/>
  <c r="O2269" i="1"/>
  <c r="P2269" i="1"/>
  <c r="O2270" i="1"/>
  <c r="P2270" i="1"/>
  <c r="O2271" i="1"/>
  <c r="P2271" i="1"/>
  <c r="O2272" i="1"/>
  <c r="P2272" i="1"/>
  <c r="O2273" i="1"/>
  <c r="P2273" i="1"/>
  <c r="O2274" i="1"/>
  <c r="P2274" i="1"/>
  <c r="O2275" i="1"/>
  <c r="P2275" i="1"/>
  <c r="O2276" i="1"/>
  <c r="P2276" i="1"/>
  <c r="O2277" i="1"/>
  <c r="P2277" i="1"/>
  <c r="O2278" i="1"/>
  <c r="P2278" i="1"/>
  <c r="O2279" i="1"/>
  <c r="P2279" i="1"/>
  <c r="O2280" i="1"/>
  <c r="P2280" i="1"/>
  <c r="O2281" i="1"/>
  <c r="P2281" i="1"/>
  <c r="O2282" i="1"/>
  <c r="P2282" i="1"/>
  <c r="O2283" i="1"/>
  <c r="P2283" i="1"/>
  <c r="O2284" i="1"/>
  <c r="P2284" i="1"/>
  <c r="O2285" i="1"/>
  <c r="P2285" i="1"/>
  <c r="O2286" i="1"/>
  <c r="P2286" i="1"/>
  <c r="O2287" i="1"/>
  <c r="P2287" i="1"/>
  <c r="O2288" i="1"/>
  <c r="P2288" i="1"/>
  <c r="O2289" i="1"/>
  <c r="P2289" i="1"/>
  <c r="O2290" i="1"/>
  <c r="P2290" i="1"/>
  <c r="O2291" i="1"/>
  <c r="P2291" i="1"/>
  <c r="O2292" i="1"/>
  <c r="P2292" i="1"/>
  <c r="O2293" i="1"/>
  <c r="P2293" i="1"/>
  <c r="O2294" i="1"/>
  <c r="P2294" i="1"/>
  <c r="O2295" i="1"/>
  <c r="P2295" i="1"/>
  <c r="O2296" i="1"/>
  <c r="P2296" i="1"/>
  <c r="O2297" i="1"/>
  <c r="P2297" i="1"/>
  <c r="O2298" i="1"/>
  <c r="P2298" i="1"/>
  <c r="O2299" i="1"/>
  <c r="P2299" i="1"/>
  <c r="O2300" i="1"/>
  <c r="P2300" i="1"/>
  <c r="O2301" i="1"/>
  <c r="P2301" i="1"/>
  <c r="O2302" i="1"/>
  <c r="P2302" i="1"/>
  <c r="O2303" i="1"/>
  <c r="P2303" i="1"/>
  <c r="O2304" i="1"/>
  <c r="P2304" i="1"/>
  <c r="O2305" i="1"/>
  <c r="P2305" i="1"/>
  <c r="O2306" i="1"/>
  <c r="P2306" i="1"/>
  <c r="O2307" i="1"/>
  <c r="P2307" i="1"/>
  <c r="O2308" i="1"/>
  <c r="P2308" i="1"/>
  <c r="O2309" i="1"/>
  <c r="P2309" i="1"/>
  <c r="O2310" i="1"/>
  <c r="P2310" i="1"/>
  <c r="O2311" i="1"/>
  <c r="P2311" i="1"/>
  <c r="O2312" i="1"/>
  <c r="P2312" i="1"/>
  <c r="O2313" i="1"/>
  <c r="P2313" i="1"/>
  <c r="O2314" i="1"/>
  <c r="P2314" i="1"/>
  <c r="O2315" i="1"/>
  <c r="P2315" i="1"/>
  <c r="O2316" i="1"/>
  <c r="P2316" i="1"/>
  <c r="O2317" i="1"/>
  <c r="P2317" i="1"/>
  <c r="O2318" i="1"/>
  <c r="P2318" i="1"/>
  <c r="O2319" i="1"/>
  <c r="P2319" i="1"/>
  <c r="O2320" i="1"/>
  <c r="P2320" i="1"/>
  <c r="O2321" i="1"/>
  <c r="P2321" i="1"/>
  <c r="O2322" i="1"/>
  <c r="P2322" i="1"/>
  <c r="O2323" i="1"/>
  <c r="P2323" i="1"/>
  <c r="O2324" i="1"/>
  <c r="P2324" i="1"/>
  <c r="O2325" i="1"/>
  <c r="P2325" i="1"/>
  <c r="O2326" i="1"/>
  <c r="P2326" i="1"/>
  <c r="O2327" i="1"/>
  <c r="P2327" i="1"/>
  <c r="O2328" i="1"/>
  <c r="P2328" i="1"/>
  <c r="O2329" i="1"/>
  <c r="P2329" i="1"/>
  <c r="O2330" i="1"/>
  <c r="P2330" i="1"/>
  <c r="O2331" i="1"/>
  <c r="P2331" i="1"/>
  <c r="O2332" i="1"/>
  <c r="P2332" i="1"/>
  <c r="O2333" i="1"/>
  <c r="P2333" i="1"/>
  <c r="O2334" i="1"/>
  <c r="P2334" i="1"/>
  <c r="O2335" i="1"/>
  <c r="P2335" i="1"/>
  <c r="O2336" i="1"/>
  <c r="P2336" i="1"/>
  <c r="O2337" i="1"/>
  <c r="P2337" i="1"/>
  <c r="O2338" i="1"/>
  <c r="P2338" i="1"/>
  <c r="O2339" i="1"/>
  <c r="P2339" i="1"/>
  <c r="O2340" i="1"/>
  <c r="P2340" i="1"/>
  <c r="O2341" i="1"/>
  <c r="P2341" i="1"/>
  <c r="O2342" i="1"/>
  <c r="P2342" i="1"/>
  <c r="O2343" i="1"/>
  <c r="P2343" i="1"/>
  <c r="O2344" i="1"/>
  <c r="P2344" i="1"/>
  <c r="O2345" i="1"/>
  <c r="P2345" i="1"/>
  <c r="O2346" i="1"/>
  <c r="P2346" i="1"/>
  <c r="O2347" i="1"/>
  <c r="P2347" i="1"/>
  <c r="O2348" i="1"/>
  <c r="P2348" i="1"/>
  <c r="O2349" i="1"/>
  <c r="P2349" i="1"/>
  <c r="O2350" i="1"/>
  <c r="P2350" i="1"/>
  <c r="O2351" i="1"/>
  <c r="P2351" i="1"/>
  <c r="O2352" i="1"/>
  <c r="P2352" i="1"/>
  <c r="O2353" i="1"/>
  <c r="P2353" i="1"/>
  <c r="O2354" i="1"/>
  <c r="P2354" i="1"/>
  <c r="O2355" i="1"/>
  <c r="P2355" i="1"/>
  <c r="O2356" i="1"/>
  <c r="P2356" i="1"/>
  <c r="O2357" i="1"/>
  <c r="P2357" i="1"/>
  <c r="O2358" i="1"/>
  <c r="P2358" i="1"/>
  <c r="O2359" i="1"/>
  <c r="P2359" i="1"/>
  <c r="O2360" i="1"/>
  <c r="P2360" i="1"/>
  <c r="O2361" i="1"/>
  <c r="P2361" i="1"/>
  <c r="O2362" i="1"/>
  <c r="P2362" i="1"/>
  <c r="O2363" i="1"/>
  <c r="P2363" i="1"/>
  <c r="O2364" i="1"/>
  <c r="P2364" i="1"/>
  <c r="O2365" i="1"/>
  <c r="P2365" i="1"/>
  <c r="O2366" i="1"/>
  <c r="P2366" i="1"/>
  <c r="O2367" i="1"/>
  <c r="P2367" i="1"/>
  <c r="O2368" i="1"/>
  <c r="P2368" i="1"/>
  <c r="O2369" i="1"/>
  <c r="P2369" i="1"/>
  <c r="O2370" i="1"/>
  <c r="P2370" i="1"/>
  <c r="O2371" i="1"/>
  <c r="P2371" i="1"/>
  <c r="O2372" i="1"/>
  <c r="P2372" i="1"/>
  <c r="O2373" i="1"/>
  <c r="P2373" i="1"/>
  <c r="O2374" i="1"/>
  <c r="P2374" i="1"/>
  <c r="O2375" i="1"/>
  <c r="P2375" i="1"/>
  <c r="O2376" i="1"/>
  <c r="P2376" i="1"/>
  <c r="O2377" i="1"/>
  <c r="P2377" i="1"/>
  <c r="O2378" i="1"/>
  <c r="P2378" i="1"/>
  <c r="O2379" i="1"/>
  <c r="P2379" i="1"/>
  <c r="O2380" i="1"/>
  <c r="P2380" i="1"/>
  <c r="O2381" i="1"/>
  <c r="P2381" i="1"/>
  <c r="O2382" i="1"/>
  <c r="P2382" i="1"/>
  <c r="O2383" i="1"/>
  <c r="P2383" i="1"/>
  <c r="O2384" i="1"/>
  <c r="P2384" i="1"/>
  <c r="O2385" i="1"/>
  <c r="P2385" i="1"/>
  <c r="O2386" i="1"/>
  <c r="P2386" i="1"/>
  <c r="O2387" i="1"/>
  <c r="P2387" i="1"/>
  <c r="O2388" i="1"/>
  <c r="P2388" i="1"/>
  <c r="O2389" i="1"/>
  <c r="P2389" i="1"/>
  <c r="O2390" i="1"/>
  <c r="P2390" i="1"/>
  <c r="O2391" i="1"/>
  <c r="P2391" i="1"/>
  <c r="O2392" i="1"/>
  <c r="P2392" i="1"/>
  <c r="O2393" i="1"/>
  <c r="P2393" i="1"/>
  <c r="O2394" i="1"/>
  <c r="P2394" i="1"/>
  <c r="O2395" i="1"/>
  <c r="P2395" i="1"/>
  <c r="O2396" i="1"/>
  <c r="P2396" i="1"/>
  <c r="O2397" i="1"/>
  <c r="P2397" i="1"/>
  <c r="O2398" i="1"/>
  <c r="P2398" i="1"/>
  <c r="O2399" i="1"/>
  <c r="P2399" i="1"/>
  <c r="O2400" i="1"/>
  <c r="P2400" i="1"/>
  <c r="O2401" i="1"/>
  <c r="P2401" i="1"/>
  <c r="O2402" i="1"/>
  <c r="P2402" i="1"/>
  <c r="O2403" i="1"/>
  <c r="P2403" i="1"/>
  <c r="O2404" i="1"/>
  <c r="P2404" i="1"/>
  <c r="O2405" i="1"/>
  <c r="P2405" i="1"/>
  <c r="O2406" i="1"/>
  <c r="P2406" i="1"/>
  <c r="O2407" i="1"/>
  <c r="P2407" i="1"/>
  <c r="O2408" i="1"/>
  <c r="P2408" i="1"/>
  <c r="O2409" i="1"/>
  <c r="P2409" i="1"/>
  <c r="O2410" i="1"/>
  <c r="P2410" i="1"/>
  <c r="O2411" i="1"/>
  <c r="P2411" i="1"/>
  <c r="O2412" i="1"/>
  <c r="P2412" i="1"/>
  <c r="O2413" i="1"/>
  <c r="P2413" i="1"/>
  <c r="O2414" i="1"/>
  <c r="P2414" i="1"/>
  <c r="O2415" i="1"/>
  <c r="P2415" i="1"/>
  <c r="O2416" i="1"/>
  <c r="P2416" i="1"/>
  <c r="O2417" i="1"/>
  <c r="P2417" i="1"/>
  <c r="O2418" i="1"/>
  <c r="P2418" i="1"/>
  <c r="O2419" i="1"/>
  <c r="P2419" i="1"/>
  <c r="O2420" i="1"/>
  <c r="P2420" i="1"/>
  <c r="O2421" i="1"/>
  <c r="P2421" i="1"/>
  <c r="O2422" i="1"/>
  <c r="P2422" i="1"/>
  <c r="O2423" i="1"/>
  <c r="P2423" i="1"/>
  <c r="O2424" i="1"/>
  <c r="P2424" i="1"/>
  <c r="O2425" i="1"/>
  <c r="P2425" i="1"/>
  <c r="O2426" i="1"/>
  <c r="P2426" i="1"/>
  <c r="O2427" i="1"/>
  <c r="P2427" i="1"/>
  <c r="O2428" i="1"/>
  <c r="P2428" i="1"/>
  <c r="O2429" i="1"/>
  <c r="P2429" i="1"/>
  <c r="O2430" i="1"/>
  <c r="P2430" i="1"/>
  <c r="O2431" i="1"/>
  <c r="P2431" i="1"/>
  <c r="O2432" i="1"/>
  <c r="P2432" i="1"/>
  <c r="O2433" i="1"/>
  <c r="P2433" i="1"/>
  <c r="O2434" i="1"/>
  <c r="P2434" i="1"/>
  <c r="O2435" i="1"/>
  <c r="P2435" i="1"/>
  <c r="O2436" i="1"/>
  <c r="P2436" i="1"/>
  <c r="O2437" i="1"/>
  <c r="P2437" i="1"/>
  <c r="O2438" i="1"/>
  <c r="P2438" i="1"/>
  <c r="O2439" i="1"/>
  <c r="P2439" i="1"/>
  <c r="O2440" i="1"/>
  <c r="P2440" i="1"/>
  <c r="O2441" i="1"/>
  <c r="P2441" i="1"/>
  <c r="O2442" i="1"/>
  <c r="P2442" i="1"/>
  <c r="O2443" i="1"/>
  <c r="P2443" i="1"/>
  <c r="O2444" i="1"/>
  <c r="P2444" i="1"/>
  <c r="O2445" i="1"/>
  <c r="P2445" i="1"/>
  <c r="O2446" i="1"/>
  <c r="P2446" i="1"/>
  <c r="O2447" i="1"/>
  <c r="P2447" i="1"/>
  <c r="O2448" i="1"/>
  <c r="P2448" i="1"/>
  <c r="O2449" i="1"/>
  <c r="P2449" i="1"/>
  <c r="O2450" i="1"/>
  <c r="P2450" i="1"/>
  <c r="O2451" i="1"/>
  <c r="P2451" i="1"/>
  <c r="O2452" i="1"/>
  <c r="P2452" i="1"/>
  <c r="O2453" i="1"/>
  <c r="P2453" i="1"/>
  <c r="O2454" i="1"/>
  <c r="P2454" i="1"/>
  <c r="O2455" i="1"/>
  <c r="P2455" i="1"/>
  <c r="O2456" i="1"/>
  <c r="P2456" i="1"/>
  <c r="O2457" i="1"/>
  <c r="P2457" i="1"/>
  <c r="O2458" i="1"/>
  <c r="P2458" i="1"/>
  <c r="O2459" i="1"/>
  <c r="P2459" i="1"/>
  <c r="O2460" i="1"/>
  <c r="P2460" i="1"/>
  <c r="O2461" i="1"/>
  <c r="P2461" i="1"/>
  <c r="O2462" i="1"/>
  <c r="P2462" i="1"/>
  <c r="O2463" i="1"/>
  <c r="P2463" i="1"/>
  <c r="O2464" i="1"/>
  <c r="P2464" i="1"/>
  <c r="O2465" i="1"/>
  <c r="P2465" i="1"/>
  <c r="O2466" i="1"/>
  <c r="P2466" i="1"/>
  <c r="O2467" i="1"/>
  <c r="P2467" i="1"/>
  <c r="O2468" i="1"/>
  <c r="P2468" i="1"/>
  <c r="O2469" i="1"/>
  <c r="P2469" i="1"/>
  <c r="O2470" i="1"/>
  <c r="P2470" i="1"/>
  <c r="O2471" i="1"/>
  <c r="P2471" i="1"/>
  <c r="O2472" i="1"/>
  <c r="P2472" i="1"/>
  <c r="O2473" i="1"/>
  <c r="P2473" i="1"/>
  <c r="O2474" i="1"/>
  <c r="P2474" i="1"/>
  <c r="O2475" i="1"/>
  <c r="P2475" i="1"/>
  <c r="O2476" i="1"/>
  <c r="P2476" i="1"/>
  <c r="O2477" i="1"/>
  <c r="P2477" i="1"/>
  <c r="O2478" i="1"/>
  <c r="P2478" i="1"/>
  <c r="O2479" i="1"/>
  <c r="P2479" i="1"/>
  <c r="O2480" i="1"/>
  <c r="P2480" i="1"/>
  <c r="O2481" i="1"/>
  <c r="P2481" i="1"/>
  <c r="O2482" i="1"/>
  <c r="P2482" i="1"/>
  <c r="O2483" i="1"/>
  <c r="P2483" i="1"/>
  <c r="O2484" i="1"/>
  <c r="P2484" i="1"/>
  <c r="O2485" i="1"/>
  <c r="P2485" i="1"/>
  <c r="O2486" i="1"/>
  <c r="P2486" i="1"/>
  <c r="O2487" i="1"/>
  <c r="P2487" i="1"/>
  <c r="O2488" i="1"/>
  <c r="P2488" i="1"/>
  <c r="O2489" i="1"/>
  <c r="P2489" i="1"/>
  <c r="O2490" i="1"/>
  <c r="P2490" i="1"/>
  <c r="O2491" i="1"/>
  <c r="P2491" i="1"/>
  <c r="O2492" i="1"/>
  <c r="P2492" i="1"/>
  <c r="O2493" i="1"/>
  <c r="P2493" i="1"/>
  <c r="O2494" i="1"/>
  <c r="P2494" i="1"/>
  <c r="O2495" i="1"/>
  <c r="P2495" i="1"/>
  <c r="O2496" i="1"/>
  <c r="P2496" i="1"/>
  <c r="O2497" i="1"/>
  <c r="P2497" i="1"/>
  <c r="O2498" i="1"/>
  <c r="P2498" i="1"/>
  <c r="O2499" i="1"/>
  <c r="P2499" i="1"/>
  <c r="O2500" i="1"/>
  <c r="P2500" i="1"/>
  <c r="O2501" i="1"/>
  <c r="P2501" i="1"/>
  <c r="O2502" i="1"/>
  <c r="P2502" i="1"/>
  <c r="O2503" i="1"/>
  <c r="P2503" i="1"/>
  <c r="O2504" i="1"/>
  <c r="P2504" i="1"/>
  <c r="O2505" i="1"/>
  <c r="P2505" i="1"/>
  <c r="O2506" i="1"/>
  <c r="P2506" i="1"/>
  <c r="O2507" i="1"/>
  <c r="P2507" i="1"/>
  <c r="O2508" i="1"/>
  <c r="P2508" i="1"/>
  <c r="O2509" i="1"/>
  <c r="P2509" i="1"/>
  <c r="O2510" i="1"/>
  <c r="P2510" i="1"/>
  <c r="O2511" i="1"/>
  <c r="P2511" i="1"/>
  <c r="O2512" i="1"/>
  <c r="P2512" i="1"/>
  <c r="O2513" i="1"/>
  <c r="P2513" i="1"/>
  <c r="O2514" i="1"/>
  <c r="P2514" i="1"/>
  <c r="O2515" i="1"/>
  <c r="P2515" i="1"/>
  <c r="O2516" i="1"/>
  <c r="P2516" i="1"/>
  <c r="O2517" i="1"/>
  <c r="P2517" i="1"/>
  <c r="O2518" i="1"/>
  <c r="P2518" i="1"/>
  <c r="O2519" i="1"/>
  <c r="P2519" i="1"/>
  <c r="O2520" i="1"/>
  <c r="P2520" i="1"/>
  <c r="O2521" i="1"/>
  <c r="P2521" i="1"/>
  <c r="O2522" i="1"/>
  <c r="P2522" i="1"/>
  <c r="O2523" i="1"/>
  <c r="P2523" i="1"/>
  <c r="O2524" i="1"/>
  <c r="P2524" i="1"/>
  <c r="O2525" i="1"/>
  <c r="P2525" i="1"/>
  <c r="O2526" i="1"/>
  <c r="P2526" i="1"/>
  <c r="O2527" i="1"/>
  <c r="P2527" i="1"/>
  <c r="O2528" i="1"/>
  <c r="P2528" i="1"/>
  <c r="O2529" i="1"/>
  <c r="P2529" i="1"/>
  <c r="O2530" i="1"/>
  <c r="P2530" i="1"/>
  <c r="O2531" i="1"/>
  <c r="P2531" i="1"/>
  <c r="O2532" i="1"/>
  <c r="P2532" i="1"/>
  <c r="O2533" i="1"/>
  <c r="P2533" i="1"/>
  <c r="O2534" i="1"/>
  <c r="P2534" i="1"/>
  <c r="O2535" i="1"/>
  <c r="P2535" i="1"/>
  <c r="O2536" i="1"/>
  <c r="P2536" i="1"/>
  <c r="O2537" i="1"/>
  <c r="P2537" i="1"/>
  <c r="O2538" i="1"/>
  <c r="P2538" i="1"/>
  <c r="O2539" i="1"/>
  <c r="P2539" i="1"/>
  <c r="O2540" i="1"/>
  <c r="P2540" i="1"/>
  <c r="O2541" i="1"/>
  <c r="P2541" i="1"/>
  <c r="O2542" i="1"/>
  <c r="P2542" i="1"/>
  <c r="O2543" i="1"/>
  <c r="P2543" i="1"/>
  <c r="O2544" i="1"/>
  <c r="P2544" i="1"/>
  <c r="O2545" i="1"/>
  <c r="P2545" i="1"/>
  <c r="O2546" i="1"/>
  <c r="P2546" i="1"/>
  <c r="O2547" i="1"/>
  <c r="P2547" i="1"/>
  <c r="O2548" i="1"/>
  <c r="P2548" i="1"/>
  <c r="O2549" i="1"/>
  <c r="P2549" i="1"/>
  <c r="O2550" i="1"/>
  <c r="P2550" i="1"/>
  <c r="O2551" i="1"/>
  <c r="P2551" i="1"/>
  <c r="O2552" i="1"/>
  <c r="P2552" i="1"/>
  <c r="O2553" i="1"/>
  <c r="P2553" i="1"/>
  <c r="O2554" i="1"/>
  <c r="P2554" i="1"/>
  <c r="O2555" i="1"/>
  <c r="P2555" i="1"/>
  <c r="O2556" i="1"/>
  <c r="P2556" i="1"/>
  <c r="O2557" i="1"/>
  <c r="P2557" i="1"/>
  <c r="O2558" i="1"/>
  <c r="P2558" i="1"/>
  <c r="O2559" i="1"/>
  <c r="P2559" i="1"/>
  <c r="O2560" i="1"/>
  <c r="P2560" i="1"/>
  <c r="O2561" i="1"/>
  <c r="P2561" i="1"/>
  <c r="O2562" i="1"/>
  <c r="P2562" i="1"/>
  <c r="O2563" i="1"/>
  <c r="P2563" i="1"/>
  <c r="O2564" i="1"/>
  <c r="P2564" i="1"/>
  <c r="O2565" i="1"/>
  <c r="P2565" i="1"/>
  <c r="O2566" i="1"/>
  <c r="P2566" i="1"/>
  <c r="O2567" i="1"/>
  <c r="P2567" i="1"/>
  <c r="O2568" i="1"/>
  <c r="P2568" i="1"/>
  <c r="O2569" i="1"/>
  <c r="P2569" i="1"/>
  <c r="O2570" i="1"/>
  <c r="P2570" i="1"/>
  <c r="O2571" i="1"/>
  <c r="P2571" i="1"/>
  <c r="O2572" i="1"/>
  <c r="P2572" i="1"/>
  <c r="O2573" i="1"/>
  <c r="P2573" i="1"/>
  <c r="O2574" i="1"/>
  <c r="P2574" i="1"/>
  <c r="O2575" i="1"/>
  <c r="P2575" i="1"/>
  <c r="O2576" i="1"/>
  <c r="P2576" i="1"/>
  <c r="O2577" i="1"/>
  <c r="P2577" i="1"/>
  <c r="O2578" i="1"/>
  <c r="P2578" i="1"/>
  <c r="O2579" i="1"/>
  <c r="P2579" i="1"/>
  <c r="O2580" i="1"/>
  <c r="P2580" i="1"/>
  <c r="O2581" i="1"/>
  <c r="P2581" i="1"/>
  <c r="O2582" i="1"/>
  <c r="P2582" i="1"/>
  <c r="O2583" i="1"/>
  <c r="P2583" i="1"/>
  <c r="O2584" i="1"/>
  <c r="P2584" i="1"/>
  <c r="O2585" i="1"/>
  <c r="P2585" i="1"/>
  <c r="O2586" i="1"/>
  <c r="P2586" i="1"/>
  <c r="O2587" i="1"/>
  <c r="P2587" i="1"/>
  <c r="O2588" i="1"/>
  <c r="P2588" i="1"/>
  <c r="O2589" i="1"/>
  <c r="P2589" i="1"/>
  <c r="O2590" i="1"/>
  <c r="P2590" i="1"/>
  <c r="O2591" i="1"/>
  <c r="P2591" i="1"/>
  <c r="O2592" i="1"/>
  <c r="P2592" i="1"/>
  <c r="O2593" i="1"/>
  <c r="P2593" i="1"/>
  <c r="O2594" i="1"/>
  <c r="P2594" i="1"/>
  <c r="O2595" i="1"/>
  <c r="P2595" i="1"/>
  <c r="O2596" i="1"/>
  <c r="P2596" i="1"/>
  <c r="O2597" i="1"/>
  <c r="P2597" i="1"/>
  <c r="O2598" i="1"/>
  <c r="P2598" i="1"/>
  <c r="O2599" i="1"/>
  <c r="P2599" i="1"/>
  <c r="O2600" i="1"/>
  <c r="P2600" i="1"/>
  <c r="O2601" i="1"/>
  <c r="P2601" i="1"/>
  <c r="O2602" i="1"/>
  <c r="P2602" i="1"/>
  <c r="O2603" i="1"/>
  <c r="P2603" i="1"/>
  <c r="O2604" i="1"/>
  <c r="P2604" i="1"/>
  <c r="O2605" i="1"/>
  <c r="P2605" i="1"/>
  <c r="O2606" i="1"/>
  <c r="P2606" i="1"/>
  <c r="O2607" i="1"/>
  <c r="P2607" i="1"/>
  <c r="O2608" i="1"/>
  <c r="P2608" i="1"/>
  <c r="O2609" i="1"/>
  <c r="P2609" i="1"/>
  <c r="O2610" i="1"/>
  <c r="P2610" i="1"/>
  <c r="O2611" i="1"/>
  <c r="P2611" i="1"/>
  <c r="O2612" i="1"/>
  <c r="P2612" i="1"/>
  <c r="O2613" i="1"/>
  <c r="P2613" i="1"/>
  <c r="O2614" i="1"/>
  <c r="P2614" i="1"/>
  <c r="O2615" i="1"/>
  <c r="P2615" i="1"/>
  <c r="O2616" i="1"/>
  <c r="P2616" i="1"/>
  <c r="O2617" i="1"/>
  <c r="P2617" i="1"/>
  <c r="O2618" i="1"/>
  <c r="P2618" i="1"/>
  <c r="O2619" i="1"/>
  <c r="P2619" i="1"/>
  <c r="O2620" i="1"/>
  <c r="P2620" i="1"/>
  <c r="O2621" i="1"/>
  <c r="P2621" i="1"/>
  <c r="O2622" i="1"/>
  <c r="P2622" i="1"/>
  <c r="O2623" i="1"/>
  <c r="P2623" i="1"/>
  <c r="O2624" i="1"/>
  <c r="P2624" i="1"/>
  <c r="O2625" i="1"/>
  <c r="P2625" i="1"/>
  <c r="O2626" i="1"/>
  <c r="P2626" i="1"/>
  <c r="O2627" i="1"/>
  <c r="P2627" i="1"/>
  <c r="O2628" i="1"/>
  <c r="P2628" i="1"/>
  <c r="O2629" i="1"/>
  <c r="P2629" i="1"/>
  <c r="O2630" i="1"/>
  <c r="P2630" i="1"/>
  <c r="O2631" i="1"/>
  <c r="P2631" i="1"/>
  <c r="O2632" i="1"/>
  <c r="P2632" i="1"/>
  <c r="O2633" i="1"/>
  <c r="P2633" i="1"/>
  <c r="O2634" i="1"/>
  <c r="P2634" i="1"/>
  <c r="O2635" i="1"/>
  <c r="P2635" i="1"/>
  <c r="O2636" i="1"/>
  <c r="P2636" i="1"/>
  <c r="O2637" i="1"/>
  <c r="P2637" i="1"/>
  <c r="O2638" i="1"/>
  <c r="P2638" i="1"/>
  <c r="O2639" i="1"/>
  <c r="P2639" i="1"/>
  <c r="O2640" i="1"/>
  <c r="P2640" i="1"/>
  <c r="O2641" i="1"/>
  <c r="P2641" i="1"/>
  <c r="O2642" i="1"/>
  <c r="P2642" i="1"/>
  <c r="O2643" i="1"/>
  <c r="P2643" i="1"/>
  <c r="O2644" i="1"/>
  <c r="P2644" i="1"/>
  <c r="O2645" i="1"/>
  <c r="P2645" i="1"/>
  <c r="O2646" i="1"/>
  <c r="P2646" i="1"/>
  <c r="O2647" i="1"/>
  <c r="P2647" i="1"/>
  <c r="O2648" i="1"/>
  <c r="P2648" i="1"/>
  <c r="O2649" i="1"/>
  <c r="P2649" i="1"/>
  <c r="O2650" i="1"/>
  <c r="P2650" i="1"/>
  <c r="O2651" i="1"/>
  <c r="P2651" i="1"/>
  <c r="O2652" i="1"/>
  <c r="P2652" i="1"/>
  <c r="O2653" i="1"/>
  <c r="P2653" i="1"/>
  <c r="O2654" i="1"/>
  <c r="P2654" i="1"/>
  <c r="O2655" i="1"/>
  <c r="P2655" i="1"/>
  <c r="O2656" i="1"/>
  <c r="P2656" i="1"/>
  <c r="O2657" i="1"/>
  <c r="P2657" i="1"/>
  <c r="O2658" i="1"/>
  <c r="P2658" i="1"/>
  <c r="O2659" i="1"/>
  <c r="P2659" i="1"/>
  <c r="O2660" i="1"/>
  <c r="P2660" i="1"/>
  <c r="O2661" i="1"/>
  <c r="P2661" i="1"/>
  <c r="O2662" i="1"/>
  <c r="P2662" i="1"/>
  <c r="O2663" i="1"/>
  <c r="P2663" i="1"/>
  <c r="O2664" i="1"/>
  <c r="P2664" i="1"/>
  <c r="O2665" i="1"/>
  <c r="P2665" i="1"/>
  <c r="O2666" i="1"/>
  <c r="P2666" i="1"/>
  <c r="O2667" i="1"/>
  <c r="P2667" i="1"/>
  <c r="O2668" i="1"/>
  <c r="P2668" i="1"/>
  <c r="O2669" i="1"/>
  <c r="P2669" i="1"/>
  <c r="O2670" i="1"/>
  <c r="P2670" i="1"/>
  <c r="O2671" i="1"/>
  <c r="P2671" i="1"/>
  <c r="O2672" i="1"/>
  <c r="P2672" i="1"/>
  <c r="O2673" i="1"/>
  <c r="P2673" i="1"/>
  <c r="O2674" i="1"/>
  <c r="P2674" i="1"/>
  <c r="O2675" i="1"/>
  <c r="P2675" i="1"/>
  <c r="O2676" i="1"/>
  <c r="P2676" i="1"/>
  <c r="O2677" i="1"/>
  <c r="P2677" i="1"/>
  <c r="O2678" i="1"/>
  <c r="P2678" i="1"/>
  <c r="O2679" i="1"/>
  <c r="P2679" i="1"/>
  <c r="O2680" i="1"/>
  <c r="P2680" i="1"/>
  <c r="O2681" i="1"/>
  <c r="P2681" i="1"/>
  <c r="O2682" i="1"/>
  <c r="P2682" i="1"/>
  <c r="O2683" i="1"/>
  <c r="P2683" i="1"/>
  <c r="O2684" i="1"/>
  <c r="P2684" i="1"/>
  <c r="O2685" i="1"/>
  <c r="P2685" i="1"/>
  <c r="O2686" i="1"/>
  <c r="P2686" i="1"/>
  <c r="O2687" i="1"/>
  <c r="P2687" i="1"/>
  <c r="O2688" i="1"/>
  <c r="P2688" i="1"/>
  <c r="O2689" i="1"/>
  <c r="P2689" i="1"/>
  <c r="O2690" i="1"/>
  <c r="P2690" i="1"/>
  <c r="O2691" i="1"/>
  <c r="P2691" i="1"/>
  <c r="O2692" i="1"/>
  <c r="P2692" i="1"/>
  <c r="O2693" i="1"/>
  <c r="P2693" i="1"/>
  <c r="O2694" i="1"/>
  <c r="P2694" i="1"/>
  <c r="O2695" i="1"/>
  <c r="P2695" i="1"/>
  <c r="O2696" i="1"/>
  <c r="P2696" i="1"/>
  <c r="O2697" i="1"/>
  <c r="P2697" i="1"/>
  <c r="O2698" i="1"/>
  <c r="P2698" i="1"/>
  <c r="O2699" i="1"/>
  <c r="P2699" i="1"/>
  <c r="O2700" i="1"/>
  <c r="P2700" i="1"/>
  <c r="O2701" i="1"/>
  <c r="P2701" i="1"/>
  <c r="O2702" i="1"/>
  <c r="P2702" i="1"/>
  <c r="O2703" i="1"/>
  <c r="P2703" i="1"/>
  <c r="O2704" i="1"/>
  <c r="P2704" i="1"/>
  <c r="O2705" i="1"/>
  <c r="P2705" i="1"/>
  <c r="O2706" i="1"/>
  <c r="P2706" i="1"/>
  <c r="O2707" i="1"/>
  <c r="P2707" i="1"/>
  <c r="O2708" i="1"/>
  <c r="P2708" i="1"/>
  <c r="O2709" i="1"/>
  <c r="P2709" i="1"/>
  <c r="O2710" i="1"/>
  <c r="P2710" i="1"/>
  <c r="O2711" i="1"/>
  <c r="P2711" i="1"/>
  <c r="O2712" i="1"/>
  <c r="P2712" i="1"/>
  <c r="O2713" i="1"/>
  <c r="P2713" i="1"/>
  <c r="O2714" i="1"/>
  <c r="P2714" i="1"/>
  <c r="O2715" i="1"/>
  <c r="P2715" i="1"/>
  <c r="O2716" i="1"/>
  <c r="P2716" i="1"/>
  <c r="O2717" i="1"/>
  <c r="P2717" i="1"/>
  <c r="O2718" i="1"/>
  <c r="P2718" i="1"/>
  <c r="O2719" i="1"/>
  <c r="P2719" i="1"/>
  <c r="O2720" i="1"/>
  <c r="P2720" i="1"/>
  <c r="O2721" i="1"/>
  <c r="P2721" i="1"/>
  <c r="O2722" i="1"/>
  <c r="P2722" i="1"/>
  <c r="O2723" i="1"/>
  <c r="P2723" i="1"/>
  <c r="O2724" i="1"/>
  <c r="P2724" i="1"/>
  <c r="O2725" i="1"/>
  <c r="P2725" i="1"/>
  <c r="O2726" i="1"/>
  <c r="P2726" i="1"/>
  <c r="O2727" i="1"/>
  <c r="P2727" i="1"/>
  <c r="O2728" i="1"/>
  <c r="P2728" i="1"/>
  <c r="O2729" i="1"/>
  <c r="P2729" i="1"/>
  <c r="O2730" i="1"/>
  <c r="P2730" i="1"/>
  <c r="O2731" i="1"/>
  <c r="P2731" i="1"/>
  <c r="O2732" i="1"/>
  <c r="P2732" i="1"/>
  <c r="O2733" i="1"/>
  <c r="P2733" i="1"/>
  <c r="O2734" i="1"/>
  <c r="P2734" i="1"/>
  <c r="O2735" i="1"/>
  <c r="P2735" i="1"/>
  <c r="O2736" i="1"/>
  <c r="P2736" i="1"/>
  <c r="O2737" i="1"/>
  <c r="P2737" i="1"/>
  <c r="O2738" i="1"/>
  <c r="P2738" i="1"/>
  <c r="O2739" i="1"/>
  <c r="P2739" i="1"/>
  <c r="O2740" i="1"/>
  <c r="P2740" i="1"/>
  <c r="O2741" i="1"/>
  <c r="P2741" i="1"/>
  <c r="O2742" i="1"/>
  <c r="P2742" i="1"/>
  <c r="O2743" i="1"/>
  <c r="P2743" i="1"/>
  <c r="O2744" i="1"/>
  <c r="P2744" i="1"/>
  <c r="O2745" i="1"/>
  <c r="P2745" i="1"/>
  <c r="O2746" i="1"/>
  <c r="P2746" i="1"/>
  <c r="O2747" i="1"/>
  <c r="P2747" i="1"/>
  <c r="O2748" i="1"/>
  <c r="P2748" i="1"/>
  <c r="O2749" i="1"/>
  <c r="P2749" i="1"/>
  <c r="O2750" i="1"/>
  <c r="P2750" i="1"/>
  <c r="O2751" i="1"/>
  <c r="P2751" i="1"/>
  <c r="O2752" i="1"/>
  <c r="P2752" i="1"/>
  <c r="O2753" i="1"/>
  <c r="P2753" i="1"/>
  <c r="O2754" i="1"/>
  <c r="P2754" i="1"/>
  <c r="O2755" i="1"/>
  <c r="P2755" i="1"/>
  <c r="O2756" i="1"/>
  <c r="P2756" i="1"/>
  <c r="O2757" i="1"/>
  <c r="P2757" i="1"/>
  <c r="O2758" i="1"/>
  <c r="P2758" i="1"/>
  <c r="O2759" i="1"/>
  <c r="P2759" i="1"/>
  <c r="O2760" i="1"/>
  <c r="P2760" i="1"/>
  <c r="O2761" i="1"/>
  <c r="P2761" i="1"/>
  <c r="O2762" i="1"/>
  <c r="P2762" i="1"/>
  <c r="O2763" i="1"/>
  <c r="P2763" i="1"/>
  <c r="O2764" i="1"/>
  <c r="P2764" i="1"/>
  <c r="O2765" i="1"/>
  <c r="P2765" i="1"/>
  <c r="O2766" i="1"/>
  <c r="P2766" i="1"/>
  <c r="O2767" i="1"/>
  <c r="P2767" i="1"/>
  <c r="O2768" i="1"/>
  <c r="P2768" i="1"/>
  <c r="O2769" i="1"/>
  <c r="P2769" i="1"/>
  <c r="O2770" i="1"/>
  <c r="P2770" i="1"/>
  <c r="O2771" i="1"/>
  <c r="P2771" i="1"/>
  <c r="O2772" i="1"/>
  <c r="P2772" i="1"/>
  <c r="O2773" i="1"/>
  <c r="P2773" i="1"/>
  <c r="O2774" i="1"/>
  <c r="P2774" i="1"/>
  <c r="O2775" i="1"/>
  <c r="P2775" i="1"/>
  <c r="O2776" i="1"/>
  <c r="P2776" i="1"/>
  <c r="O2777" i="1"/>
  <c r="P2777" i="1"/>
  <c r="O2778" i="1"/>
  <c r="P2778" i="1"/>
  <c r="O2779" i="1"/>
  <c r="P2779" i="1"/>
  <c r="O2780" i="1"/>
  <c r="P2780" i="1"/>
  <c r="O2781" i="1"/>
  <c r="P2781" i="1"/>
  <c r="O2782" i="1"/>
  <c r="P2782" i="1"/>
  <c r="O2783" i="1"/>
  <c r="P2783" i="1"/>
  <c r="O2784" i="1"/>
  <c r="P2784" i="1"/>
  <c r="O2785" i="1"/>
  <c r="P2785" i="1"/>
  <c r="O2786" i="1"/>
  <c r="P2786" i="1"/>
  <c r="O2787" i="1"/>
  <c r="P2787" i="1"/>
  <c r="O2788" i="1"/>
  <c r="P2788" i="1"/>
  <c r="O2789" i="1"/>
  <c r="P2789" i="1"/>
  <c r="O2790" i="1"/>
  <c r="P2790" i="1"/>
  <c r="O2791" i="1"/>
  <c r="P2791" i="1"/>
  <c r="O2792" i="1"/>
  <c r="P2792" i="1"/>
  <c r="O2793" i="1"/>
  <c r="P2793" i="1"/>
  <c r="O2794" i="1"/>
  <c r="P2794" i="1"/>
  <c r="O2795" i="1"/>
  <c r="P2795" i="1"/>
  <c r="O2796" i="1"/>
  <c r="P2796" i="1"/>
  <c r="O2797" i="1"/>
  <c r="P2797" i="1"/>
  <c r="O2798" i="1"/>
  <c r="P2798" i="1"/>
  <c r="O2799" i="1"/>
  <c r="P2799" i="1"/>
  <c r="O2800" i="1"/>
  <c r="P2800" i="1"/>
  <c r="O2801" i="1"/>
  <c r="P2801" i="1"/>
  <c r="O2802" i="1"/>
  <c r="P2802" i="1"/>
  <c r="O2803" i="1"/>
  <c r="P2803" i="1"/>
  <c r="O2804" i="1"/>
  <c r="P2804" i="1"/>
  <c r="O2805" i="1"/>
  <c r="P2805" i="1"/>
  <c r="O2806" i="1"/>
  <c r="P2806" i="1"/>
  <c r="O2807" i="1"/>
  <c r="P2807" i="1"/>
  <c r="O2808" i="1"/>
  <c r="P2808" i="1"/>
  <c r="O2809" i="1"/>
  <c r="P2809" i="1"/>
  <c r="O2810" i="1"/>
  <c r="P2810" i="1"/>
  <c r="O2811" i="1"/>
  <c r="P2811" i="1"/>
  <c r="O2812" i="1"/>
  <c r="P2812" i="1"/>
  <c r="O2813" i="1"/>
  <c r="P2813" i="1"/>
  <c r="O2814" i="1"/>
  <c r="P2814" i="1"/>
  <c r="O2815" i="1"/>
  <c r="P2815" i="1"/>
  <c r="O2816" i="1"/>
  <c r="P2816" i="1"/>
  <c r="O2817" i="1"/>
  <c r="P2817" i="1"/>
  <c r="O2818" i="1"/>
  <c r="P2818" i="1"/>
  <c r="O2819" i="1"/>
  <c r="P2819" i="1"/>
  <c r="O2820" i="1"/>
  <c r="P2820" i="1"/>
  <c r="O2821" i="1"/>
  <c r="P2821" i="1"/>
  <c r="O2822" i="1"/>
  <c r="P2822" i="1"/>
  <c r="O2823" i="1"/>
  <c r="P2823" i="1"/>
  <c r="O2824" i="1"/>
  <c r="P2824" i="1"/>
  <c r="O2825" i="1"/>
  <c r="P2825" i="1"/>
  <c r="O2826" i="1"/>
  <c r="P2826" i="1"/>
  <c r="O2827" i="1"/>
  <c r="P2827" i="1"/>
  <c r="O2828" i="1"/>
  <c r="P2828" i="1"/>
  <c r="O2829" i="1"/>
  <c r="P2829" i="1"/>
  <c r="O2830" i="1"/>
  <c r="P2830" i="1"/>
  <c r="O2831" i="1"/>
  <c r="P2831" i="1"/>
  <c r="O2832" i="1"/>
  <c r="P2832" i="1"/>
  <c r="O2833" i="1"/>
  <c r="P2833" i="1"/>
  <c r="O2834" i="1"/>
  <c r="P2834" i="1"/>
  <c r="O2835" i="1"/>
  <c r="P2835" i="1"/>
  <c r="O2836" i="1"/>
  <c r="P2836" i="1"/>
  <c r="O2837" i="1"/>
  <c r="P2837" i="1"/>
  <c r="O2838" i="1"/>
  <c r="P2838" i="1"/>
  <c r="O2839" i="1"/>
  <c r="P2839" i="1"/>
  <c r="O2840" i="1"/>
  <c r="P2840" i="1"/>
  <c r="O2841" i="1"/>
  <c r="P2841" i="1"/>
  <c r="O2842" i="1"/>
  <c r="P2842" i="1"/>
  <c r="O2843" i="1"/>
  <c r="P2843" i="1"/>
  <c r="O2844" i="1"/>
  <c r="P2844" i="1"/>
  <c r="O2845" i="1"/>
  <c r="P2845" i="1"/>
  <c r="O2846" i="1"/>
  <c r="P2846" i="1"/>
  <c r="O2847" i="1"/>
  <c r="P2847" i="1"/>
  <c r="O2848" i="1"/>
  <c r="P2848" i="1"/>
  <c r="O2849" i="1"/>
  <c r="P2849" i="1"/>
  <c r="O2850" i="1"/>
  <c r="P2850" i="1"/>
  <c r="O2851" i="1"/>
  <c r="P2851" i="1"/>
  <c r="O2852" i="1"/>
  <c r="P2852" i="1"/>
  <c r="O2853" i="1"/>
  <c r="P2853" i="1"/>
  <c r="O2854" i="1"/>
  <c r="P2854" i="1"/>
  <c r="O2855" i="1"/>
  <c r="P2855" i="1"/>
  <c r="O2856" i="1"/>
  <c r="P2856" i="1"/>
  <c r="O2857" i="1"/>
  <c r="P2857" i="1"/>
  <c r="O2858" i="1"/>
  <c r="P2858" i="1"/>
  <c r="O2859" i="1"/>
  <c r="P2859" i="1"/>
  <c r="O2860" i="1"/>
  <c r="P2860" i="1"/>
  <c r="O2861" i="1"/>
  <c r="P2861" i="1"/>
  <c r="O2862" i="1"/>
  <c r="P2862" i="1"/>
  <c r="O2863" i="1"/>
  <c r="P2863" i="1"/>
  <c r="O2864" i="1"/>
  <c r="P2864" i="1"/>
  <c r="O2865" i="1"/>
  <c r="P2865" i="1"/>
  <c r="O2866" i="1"/>
  <c r="P2866" i="1"/>
  <c r="O2867" i="1"/>
  <c r="P2867" i="1"/>
  <c r="O2868" i="1"/>
  <c r="P2868" i="1"/>
  <c r="O2869" i="1"/>
  <c r="P2869" i="1"/>
  <c r="O2870" i="1"/>
  <c r="P2870" i="1"/>
  <c r="O2871" i="1"/>
  <c r="P2871" i="1"/>
  <c r="O2872" i="1"/>
  <c r="P2872" i="1"/>
  <c r="O2873" i="1"/>
  <c r="P2873" i="1"/>
  <c r="O2874" i="1"/>
  <c r="P2874" i="1"/>
  <c r="O2875" i="1"/>
  <c r="P2875" i="1"/>
  <c r="O2876" i="1"/>
  <c r="P2876" i="1"/>
  <c r="O2877" i="1"/>
  <c r="P2877" i="1"/>
  <c r="O2878" i="1"/>
  <c r="P2878" i="1"/>
  <c r="O2879" i="1"/>
  <c r="P2879" i="1"/>
  <c r="O2880" i="1"/>
  <c r="P2880" i="1"/>
  <c r="O2881" i="1"/>
  <c r="P2881" i="1"/>
  <c r="O2882" i="1"/>
  <c r="P2882" i="1"/>
  <c r="O2883" i="1"/>
  <c r="P2883" i="1"/>
  <c r="O2884" i="1"/>
  <c r="P2884" i="1"/>
  <c r="O2885" i="1"/>
  <c r="P2885" i="1"/>
  <c r="O2886" i="1"/>
  <c r="P2886" i="1"/>
  <c r="O2887" i="1"/>
  <c r="P2887" i="1"/>
  <c r="O2888" i="1"/>
  <c r="P2888" i="1"/>
  <c r="O2889" i="1"/>
  <c r="P2889" i="1"/>
  <c r="O2890" i="1"/>
  <c r="P2890" i="1"/>
  <c r="O2891" i="1"/>
  <c r="P2891" i="1"/>
  <c r="O2892" i="1"/>
  <c r="P2892" i="1"/>
  <c r="O2893" i="1"/>
  <c r="P2893" i="1"/>
  <c r="O2894" i="1"/>
  <c r="P2894" i="1"/>
  <c r="O2895" i="1"/>
  <c r="P2895" i="1"/>
  <c r="O2896" i="1"/>
  <c r="P2896" i="1"/>
  <c r="O2897" i="1"/>
  <c r="P2897" i="1"/>
  <c r="O2898" i="1"/>
  <c r="P2898" i="1"/>
  <c r="O2899" i="1"/>
  <c r="P2899" i="1"/>
  <c r="O2900" i="1"/>
  <c r="P2900" i="1"/>
  <c r="O2901" i="1"/>
  <c r="P2901" i="1"/>
  <c r="O2902" i="1"/>
  <c r="P2902" i="1"/>
  <c r="O2903" i="1"/>
  <c r="P2903" i="1"/>
  <c r="O2904" i="1"/>
  <c r="P2904" i="1"/>
  <c r="O2905" i="1"/>
  <c r="P2905" i="1"/>
  <c r="O2906" i="1"/>
  <c r="P2906" i="1"/>
  <c r="O2907" i="1"/>
  <c r="P2907" i="1"/>
  <c r="O2908" i="1"/>
  <c r="P2908" i="1"/>
  <c r="O2909" i="1"/>
  <c r="P2909" i="1"/>
  <c r="O2910" i="1"/>
  <c r="P2910" i="1"/>
  <c r="O2911" i="1"/>
  <c r="P2911" i="1"/>
  <c r="O2912" i="1"/>
  <c r="P2912" i="1"/>
  <c r="O2913" i="1"/>
  <c r="P2913" i="1"/>
  <c r="O2914" i="1"/>
  <c r="P2914" i="1"/>
  <c r="O2915" i="1"/>
  <c r="P2915" i="1"/>
  <c r="O2916" i="1"/>
  <c r="P2916" i="1"/>
  <c r="O2917" i="1"/>
  <c r="P2917" i="1"/>
  <c r="O2918" i="1"/>
  <c r="P2918" i="1"/>
  <c r="O2919" i="1"/>
  <c r="P2919" i="1"/>
  <c r="O2920" i="1"/>
  <c r="P2920" i="1"/>
  <c r="O2921" i="1"/>
  <c r="P2921" i="1"/>
  <c r="O2922" i="1"/>
  <c r="P2922" i="1"/>
  <c r="O2923" i="1"/>
  <c r="P2923" i="1"/>
  <c r="O2924" i="1"/>
  <c r="P2924" i="1"/>
  <c r="O2925" i="1"/>
  <c r="P2925" i="1"/>
  <c r="O2926" i="1"/>
  <c r="P2926" i="1"/>
  <c r="O2927" i="1"/>
  <c r="P2927" i="1"/>
  <c r="O2928" i="1"/>
  <c r="P2928" i="1"/>
  <c r="O2929" i="1"/>
  <c r="P2929" i="1"/>
  <c r="O2930" i="1"/>
  <c r="P2930" i="1"/>
  <c r="O2931" i="1"/>
  <c r="P2931" i="1"/>
  <c r="O2932" i="1"/>
  <c r="P2932" i="1"/>
  <c r="O2933" i="1"/>
  <c r="P2933" i="1"/>
  <c r="O2934" i="1"/>
  <c r="P2934" i="1"/>
  <c r="O2935" i="1"/>
  <c r="P2935" i="1"/>
  <c r="O2936" i="1"/>
  <c r="P2936" i="1"/>
  <c r="O2937" i="1"/>
  <c r="P2937" i="1"/>
  <c r="O2938" i="1"/>
  <c r="P2938" i="1"/>
  <c r="O2939" i="1"/>
  <c r="P2939" i="1"/>
  <c r="O2940" i="1"/>
  <c r="P2940" i="1"/>
  <c r="O2941" i="1"/>
  <c r="P2941" i="1"/>
  <c r="O2942" i="1"/>
  <c r="P2942" i="1"/>
  <c r="O2943" i="1"/>
  <c r="P2943" i="1"/>
  <c r="O2944" i="1"/>
  <c r="P2944" i="1"/>
  <c r="O2945" i="1"/>
  <c r="P2945" i="1"/>
  <c r="O2946" i="1"/>
  <c r="P2946" i="1"/>
  <c r="O2947" i="1"/>
  <c r="P2947" i="1"/>
  <c r="O2948" i="1"/>
  <c r="P2948" i="1"/>
  <c r="O2949" i="1"/>
  <c r="P2949" i="1"/>
  <c r="O2950" i="1"/>
  <c r="P2950" i="1"/>
  <c r="O2951" i="1"/>
  <c r="P2951" i="1"/>
  <c r="O2952" i="1"/>
  <c r="P2952" i="1"/>
  <c r="O2953" i="1"/>
  <c r="P2953" i="1"/>
  <c r="O2954" i="1"/>
  <c r="P2954" i="1"/>
  <c r="O2955" i="1"/>
  <c r="P2955" i="1"/>
  <c r="O2956" i="1"/>
  <c r="P2956" i="1"/>
  <c r="O2957" i="1"/>
  <c r="P2957" i="1"/>
  <c r="O2958" i="1"/>
  <c r="P2958" i="1"/>
  <c r="O2959" i="1"/>
  <c r="P2959" i="1"/>
  <c r="O2960" i="1"/>
  <c r="P2960" i="1"/>
  <c r="O2961" i="1"/>
  <c r="P2961" i="1"/>
  <c r="O2962" i="1"/>
  <c r="P2962" i="1"/>
  <c r="O2963" i="1"/>
  <c r="P2963" i="1"/>
  <c r="O2964" i="1"/>
  <c r="P2964" i="1"/>
  <c r="O2965" i="1"/>
  <c r="P2965" i="1"/>
  <c r="O2966" i="1"/>
  <c r="P2966" i="1"/>
  <c r="O2967" i="1"/>
  <c r="P2967" i="1"/>
  <c r="O2968" i="1"/>
  <c r="P2968" i="1"/>
  <c r="O2969" i="1"/>
  <c r="P2969" i="1"/>
  <c r="O2970" i="1"/>
  <c r="P2970" i="1"/>
  <c r="O2971" i="1"/>
  <c r="P2971" i="1"/>
  <c r="O2972" i="1"/>
  <c r="P2972" i="1"/>
  <c r="O2973" i="1"/>
  <c r="P2973" i="1"/>
  <c r="O2974" i="1"/>
  <c r="P2974" i="1"/>
  <c r="O2975" i="1"/>
  <c r="P2975" i="1"/>
  <c r="O2976" i="1"/>
  <c r="P2976" i="1"/>
  <c r="O2977" i="1"/>
  <c r="P2977" i="1"/>
  <c r="O2978" i="1"/>
  <c r="P2978" i="1"/>
  <c r="O2979" i="1"/>
  <c r="P2979" i="1"/>
  <c r="O2980" i="1"/>
  <c r="P2980" i="1"/>
  <c r="O2981" i="1"/>
  <c r="P2981" i="1"/>
  <c r="O2982" i="1"/>
  <c r="P2982" i="1"/>
  <c r="O2983" i="1"/>
  <c r="P2983" i="1"/>
  <c r="O2984" i="1"/>
  <c r="P2984" i="1"/>
  <c r="O2985" i="1"/>
  <c r="P2985" i="1"/>
  <c r="O2986" i="1"/>
  <c r="P2986" i="1"/>
  <c r="O2987" i="1"/>
  <c r="P2987" i="1"/>
  <c r="O2988" i="1"/>
  <c r="P2988" i="1"/>
  <c r="O2989" i="1"/>
  <c r="P2989" i="1"/>
  <c r="O2990" i="1"/>
  <c r="P2990" i="1"/>
  <c r="O2991" i="1"/>
  <c r="P2991" i="1"/>
  <c r="O2992" i="1"/>
  <c r="P2992" i="1"/>
  <c r="O2993" i="1"/>
  <c r="P2993" i="1"/>
  <c r="O2994" i="1"/>
  <c r="P2994" i="1"/>
  <c r="O2995" i="1"/>
  <c r="P2995" i="1"/>
  <c r="O2996" i="1"/>
  <c r="P2996" i="1"/>
  <c r="O2997" i="1"/>
  <c r="P2997" i="1"/>
  <c r="O2998" i="1"/>
  <c r="P2998" i="1"/>
  <c r="O2999" i="1"/>
  <c r="P2999" i="1"/>
  <c r="O3000" i="1"/>
  <c r="P3000" i="1"/>
  <c r="O3001" i="1"/>
  <c r="P3001" i="1"/>
  <c r="O3002" i="1"/>
  <c r="P3002" i="1"/>
  <c r="O3003" i="1"/>
  <c r="P3003" i="1"/>
  <c r="O3004" i="1"/>
  <c r="P3004" i="1"/>
  <c r="O3005" i="1"/>
  <c r="P3005" i="1"/>
  <c r="O3006" i="1"/>
  <c r="P3006" i="1"/>
  <c r="O3007" i="1"/>
  <c r="P3007" i="1"/>
  <c r="O3008" i="1"/>
  <c r="P3008" i="1"/>
  <c r="O3009" i="1"/>
  <c r="P3009" i="1"/>
  <c r="O3010" i="1"/>
  <c r="P3010" i="1"/>
  <c r="O3011" i="1"/>
  <c r="P3011" i="1"/>
  <c r="O3012" i="1"/>
  <c r="P3012" i="1"/>
  <c r="O3013" i="1"/>
  <c r="P3013" i="1"/>
  <c r="O3014" i="1"/>
  <c r="P3014" i="1"/>
  <c r="O3015" i="1"/>
  <c r="P3015" i="1"/>
  <c r="O3016" i="1"/>
  <c r="P3016" i="1"/>
  <c r="O3017" i="1"/>
  <c r="P3017" i="1"/>
  <c r="O3018" i="1"/>
  <c r="P3018" i="1"/>
  <c r="O3019" i="1"/>
  <c r="P3019" i="1"/>
  <c r="O3020" i="1"/>
  <c r="P3020" i="1"/>
  <c r="O3021" i="1"/>
  <c r="P3021" i="1"/>
  <c r="O3022" i="1"/>
  <c r="P3022" i="1"/>
  <c r="O3023" i="1"/>
  <c r="P3023" i="1"/>
  <c r="O3024" i="1"/>
  <c r="P3024" i="1"/>
  <c r="O3025" i="1"/>
  <c r="P3025" i="1"/>
  <c r="O3026" i="1"/>
  <c r="P3026" i="1"/>
  <c r="O3027" i="1"/>
  <c r="P3027" i="1"/>
  <c r="O3028" i="1"/>
  <c r="P3028" i="1"/>
  <c r="O3029" i="1"/>
  <c r="P3029" i="1"/>
  <c r="O3030" i="1"/>
  <c r="P3030" i="1"/>
  <c r="O3031" i="1"/>
  <c r="P3031" i="1"/>
  <c r="O3032" i="1"/>
  <c r="P3032" i="1"/>
  <c r="O3033" i="1"/>
  <c r="P3033" i="1"/>
  <c r="O3034" i="1"/>
  <c r="P3034" i="1"/>
  <c r="O3035" i="1"/>
  <c r="P3035" i="1"/>
  <c r="O3036" i="1"/>
  <c r="P3036" i="1"/>
  <c r="O3037" i="1"/>
  <c r="P3037" i="1"/>
  <c r="O3038" i="1"/>
  <c r="P3038" i="1"/>
  <c r="O3039" i="1"/>
  <c r="P3039" i="1"/>
  <c r="O3040" i="1"/>
  <c r="P3040" i="1"/>
  <c r="O3041" i="1"/>
  <c r="P3041" i="1"/>
  <c r="O3042" i="1"/>
  <c r="P3042" i="1"/>
  <c r="O3043" i="1"/>
  <c r="P3043" i="1"/>
  <c r="O3044" i="1"/>
  <c r="P3044" i="1"/>
  <c r="O3045" i="1"/>
  <c r="P3045" i="1"/>
  <c r="O3046" i="1"/>
  <c r="P3046" i="1"/>
  <c r="O3047" i="1"/>
  <c r="P3047" i="1"/>
  <c r="O3048" i="1"/>
  <c r="P3048" i="1"/>
  <c r="O3049" i="1"/>
  <c r="P3049" i="1"/>
  <c r="O3050" i="1"/>
  <c r="P3050" i="1"/>
  <c r="O3051" i="1"/>
  <c r="P3051" i="1"/>
  <c r="O3052" i="1"/>
  <c r="P3052" i="1"/>
  <c r="O3053" i="1"/>
  <c r="P3053" i="1"/>
  <c r="O3054" i="1"/>
  <c r="P3054" i="1"/>
  <c r="O3055" i="1"/>
  <c r="P3055" i="1"/>
  <c r="O3056" i="1"/>
  <c r="P3056" i="1"/>
  <c r="O3057" i="1"/>
  <c r="P3057" i="1"/>
  <c r="O3058" i="1"/>
  <c r="P3058" i="1"/>
  <c r="O3059" i="1"/>
  <c r="P3059" i="1"/>
  <c r="O3060" i="1"/>
  <c r="P3060" i="1"/>
  <c r="O3061" i="1"/>
  <c r="P3061" i="1"/>
  <c r="O3062" i="1"/>
  <c r="P3062" i="1"/>
  <c r="O3063" i="1"/>
  <c r="P3063" i="1"/>
  <c r="O3064" i="1"/>
  <c r="P3064" i="1"/>
  <c r="O3065" i="1"/>
  <c r="P3065" i="1"/>
  <c r="O3066" i="1"/>
  <c r="P3066" i="1"/>
  <c r="O3067" i="1"/>
  <c r="P3067" i="1"/>
  <c r="O3068" i="1"/>
  <c r="P3068" i="1"/>
  <c r="O3069" i="1"/>
  <c r="P3069" i="1"/>
  <c r="O3070" i="1"/>
  <c r="P3070" i="1"/>
  <c r="O3071" i="1"/>
  <c r="P3071" i="1"/>
  <c r="O3072" i="1"/>
  <c r="P3072" i="1"/>
  <c r="O3073" i="1"/>
  <c r="P3073" i="1"/>
  <c r="O3074" i="1"/>
  <c r="P3074" i="1"/>
  <c r="O3075" i="1"/>
  <c r="P3075" i="1"/>
  <c r="O3076" i="1"/>
  <c r="P3076" i="1"/>
  <c r="O3077" i="1"/>
  <c r="P3077" i="1"/>
  <c r="O3078" i="1"/>
  <c r="P3078" i="1"/>
  <c r="O3079" i="1"/>
  <c r="P3079" i="1"/>
  <c r="O3080" i="1"/>
  <c r="P3080" i="1"/>
  <c r="O3081" i="1"/>
  <c r="P3081" i="1"/>
  <c r="O3082" i="1"/>
  <c r="P3082" i="1"/>
  <c r="O3083" i="1"/>
  <c r="P3083" i="1"/>
  <c r="O3084" i="1"/>
  <c r="P3084" i="1"/>
  <c r="O3085" i="1"/>
  <c r="P3085" i="1"/>
  <c r="O3086" i="1"/>
  <c r="P3086" i="1"/>
  <c r="O3087" i="1"/>
  <c r="P3087" i="1"/>
  <c r="O3088" i="1"/>
  <c r="P3088" i="1"/>
  <c r="O3089" i="1"/>
  <c r="P3089" i="1"/>
  <c r="O3090" i="1"/>
  <c r="P3090" i="1"/>
  <c r="O3091" i="1"/>
  <c r="P3091" i="1"/>
  <c r="O3092" i="1"/>
  <c r="P3092" i="1"/>
  <c r="O3093" i="1"/>
  <c r="P3093" i="1"/>
  <c r="O3094" i="1"/>
  <c r="P3094" i="1"/>
  <c r="O3095" i="1"/>
  <c r="P3095" i="1"/>
  <c r="O3096" i="1"/>
  <c r="P3096" i="1"/>
  <c r="O3097" i="1"/>
  <c r="P3097" i="1"/>
  <c r="O3098" i="1"/>
  <c r="P3098" i="1"/>
  <c r="O3099" i="1"/>
  <c r="P3099" i="1"/>
  <c r="O3100" i="1"/>
  <c r="P3100" i="1"/>
  <c r="O3101" i="1"/>
  <c r="P3101" i="1"/>
  <c r="O3102" i="1"/>
  <c r="P3102" i="1"/>
  <c r="O3103" i="1"/>
  <c r="P3103" i="1"/>
  <c r="O3104" i="1"/>
  <c r="P3104" i="1"/>
  <c r="O3105" i="1"/>
  <c r="P3105" i="1"/>
  <c r="O3106" i="1"/>
  <c r="P3106" i="1"/>
  <c r="O3107" i="1"/>
  <c r="P3107" i="1"/>
  <c r="O3108" i="1"/>
  <c r="P3108" i="1"/>
  <c r="O3109" i="1"/>
  <c r="P3109" i="1"/>
  <c r="O3110" i="1"/>
  <c r="P3110" i="1"/>
  <c r="O3111" i="1"/>
  <c r="P3111" i="1"/>
  <c r="O3112" i="1"/>
  <c r="P3112" i="1"/>
  <c r="O3113" i="1"/>
  <c r="P3113" i="1"/>
  <c r="O3114" i="1"/>
  <c r="P3114" i="1"/>
  <c r="O3115" i="1"/>
  <c r="P3115" i="1"/>
  <c r="O3116" i="1"/>
  <c r="P3116" i="1"/>
  <c r="O3117" i="1"/>
  <c r="P3117" i="1"/>
  <c r="O3118" i="1"/>
  <c r="P3118" i="1"/>
  <c r="O3119" i="1"/>
  <c r="P3119" i="1"/>
  <c r="O3120" i="1"/>
  <c r="P3120" i="1"/>
  <c r="O3121" i="1"/>
  <c r="P3121" i="1"/>
  <c r="O3122" i="1"/>
  <c r="P3122" i="1"/>
  <c r="O3123" i="1"/>
  <c r="P3123" i="1"/>
  <c r="O3124" i="1"/>
  <c r="P3124" i="1"/>
  <c r="O3125" i="1"/>
  <c r="P3125" i="1"/>
  <c r="O3126" i="1"/>
  <c r="P3126" i="1"/>
  <c r="O3127" i="1"/>
  <c r="P3127" i="1"/>
  <c r="O3128" i="1"/>
  <c r="P3128" i="1"/>
  <c r="O3129" i="1"/>
  <c r="P3129" i="1"/>
  <c r="O3130" i="1"/>
  <c r="P3130" i="1"/>
  <c r="O3131" i="1"/>
  <c r="P3131" i="1"/>
  <c r="O3132" i="1"/>
  <c r="P3132" i="1"/>
  <c r="O3133" i="1"/>
  <c r="P3133" i="1"/>
  <c r="O3134" i="1"/>
  <c r="P3134" i="1"/>
  <c r="O3135" i="1"/>
  <c r="P3135" i="1"/>
  <c r="O3136" i="1"/>
  <c r="P3136" i="1"/>
  <c r="O3137" i="1"/>
  <c r="P3137" i="1"/>
  <c r="O3138" i="1"/>
  <c r="P3138" i="1"/>
  <c r="O3139" i="1"/>
  <c r="P3139" i="1"/>
  <c r="O3140" i="1"/>
  <c r="P3140" i="1"/>
  <c r="O3141" i="1"/>
  <c r="P3141" i="1"/>
  <c r="O3142" i="1"/>
  <c r="P3142" i="1"/>
  <c r="O3143" i="1"/>
  <c r="P3143" i="1"/>
  <c r="O3144" i="1"/>
  <c r="P3144" i="1"/>
  <c r="O3145" i="1"/>
  <c r="P3145" i="1"/>
  <c r="O3146" i="1"/>
  <c r="P3146" i="1"/>
  <c r="O3147" i="1"/>
  <c r="P3147" i="1"/>
  <c r="O3148" i="1"/>
  <c r="P3148" i="1"/>
  <c r="O3149" i="1"/>
  <c r="P3149" i="1"/>
  <c r="O3150" i="1"/>
  <c r="P3150" i="1"/>
  <c r="O3151" i="1"/>
  <c r="P3151" i="1"/>
  <c r="O3152" i="1"/>
  <c r="P3152" i="1"/>
  <c r="O3153" i="1"/>
  <c r="P3153" i="1"/>
  <c r="O3154" i="1"/>
  <c r="P3154" i="1"/>
  <c r="O3155" i="1"/>
  <c r="P3155" i="1"/>
  <c r="O3156" i="1"/>
  <c r="P3156" i="1"/>
  <c r="O3157" i="1"/>
  <c r="P3157" i="1"/>
  <c r="O3158" i="1"/>
  <c r="P3158" i="1"/>
  <c r="O3159" i="1"/>
  <c r="P3159" i="1"/>
  <c r="O3160" i="1"/>
  <c r="P3160" i="1"/>
  <c r="O3161" i="1"/>
  <c r="P3161" i="1"/>
  <c r="O3162" i="1"/>
  <c r="P3162" i="1"/>
  <c r="O3163" i="1"/>
  <c r="P3163" i="1"/>
  <c r="O3164" i="1"/>
  <c r="P3164" i="1"/>
  <c r="O3165" i="1"/>
  <c r="P3165" i="1"/>
  <c r="O3166" i="1"/>
  <c r="P3166" i="1"/>
  <c r="O3167" i="1"/>
  <c r="P3167" i="1"/>
  <c r="O3168" i="1"/>
  <c r="P3168" i="1"/>
  <c r="O3169" i="1"/>
  <c r="P3169" i="1"/>
  <c r="O3170" i="1"/>
  <c r="P3170" i="1"/>
  <c r="O3171" i="1"/>
  <c r="P3171" i="1"/>
  <c r="O3172" i="1"/>
  <c r="P3172" i="1"/>
  <c r="O3173" i="1"/>
  <c r="P3173" i="1"/>
  <c r="O3174" i="1"/>
  <c r="P3174" i="1"/>
  <c r="O3175" i="1"/>
  <c r="P3175" i="1"/>
  <c r="O3176" i="1"/>
  <c r="P3176" i="1"/>
  <c r="O3177" i="1"/>
  <c r="P3177" i="1"/>
  <c r="O3178" i="1"/>
  <c r="P3178" i="1"/>
  <c r="O3179" i="1"/>
  <c r="P3179" i="1"/>
  <c r="O3180" i="1"/>
  <c r="P3180" i="1"/>
  <c r="O3181" i="1"/>
  <c r="P3181" i="1"/>
  <c r="O3182" i="1"/>
  <c r="P3182" i="1"/>
  <c r="O3183" i="1"/>
  <c r="P3183" i="1"/>
  <c r="O3184" i="1"/>
  <c r="P3184" i="1"/>
  <c r="O3185" i="1"/>
  <c r="P3185" i="1"/>
  <c r="O3186" i="1"/>
  <c r="P3186" i="1"/>
  <c r="O3187" i="1"/>
  <c r="P3187" i="1"/>
  <c r="O3188" i="1"/>
  <c r="P3188" i="1"/>
  <c r="O3189" i="1"/>
  <c r="P3189" i="1"/>
  <c r="O3190" i="1"/>
  <c r="P3190" i="1"/>
  <c r="O3191" i="1"/>
  <c r="P3191" i="1"/>
  <c r="O3192" i="1"/>
  <c r="P3192" i="1"/>
  <c r="O3193" i="1"/>
  <c r="P3193" i="1"/>
  <c r="O3194" i="1"/>
  <c r="P3194" i="1"/>
  <c r="O3195" i="1"/>
  <c r="P3195" i="1"/>
  <c r="O3196" i="1"/>
  <c r="P3196" i="1"/>
  <c r="O3197" i="1"/>
  <c r="P3197" i="1"/>
  <c r="O3198" i="1"/>
  <c r="P3198" i="1"/>
  <c r="O3199" i="1"/>
  <c r="P3199" i="1"/>
  <c r="O3200" i="1"/>
  <c r="P3200" i="1"/>
  <c r="O3201" i="1"/>
  <c r="P3201" i="1"/>
  <c r="O3202" i="1"/>
  <c r="P3202" i="1"/>
  <c r="O3203" i="1"/>
  <c r="P3203" i="1"/>
  <c r="O3204" i="1"/>
  <c r="P3204" i="1"/>
  <c r="O3205" i="1"/>
  <c r="P3205" i="1"/>
  <c r="O3206" i="1"/>
  <c r="P3206" i="1"/>
  <c r="O3207" i="1"/>
  <c r="P3207" i="1"/>
  <c r="O3208" i="1"/>
  <c r="P3208" i="1"/>
  <c r="O3209" i="1"/>
  <c r="P3209" i="1"/>
  <c r="O3210" i="1"/>
  <c r="P3210" i="1"/>
  <c r="O3211" i="1"/>
  <c r="P3211" i="1"/>
  <c r="O3212" i="1"/>
  <c r="P3212" i="1"/>
  <c r="O3213" i="1"/>
  <c r="P3213" i="1"/>
  <c r="O3214" i="1"/>
  <c r="P3214" i="1"/>
  <c r="O3215" i="1"/>
  <c r="P3215" i="1"/>
  <c r="O3216" i="1"/>
  <c r="P3216" i="1"/>
  <c r="O3217" i="1"/>
  <c r="P3217" i="1"/>
  <c r="O3218" i="1"/>
  <c r="P3218" i="1"/>
  <c r="O3219" i="1"/>
  <c r="P3219" i="1"/>
  <c r="O3220" i="1"/>
  <c r="P3220" i="1"/>
  <c r="O3221" i="1"/>
  <c r="P3221" i="1"/>
  <c r="O3222" i="1"/>
  <c r="P3222" i="1"/>
  <c r="O3223" i="1"/>
  <c r="P3223" i="1"/>
  <c r="O3224" i="1"/>
  <c r="P3224" i="1"/>
  <c r="O3225" i="1"/>
  <c r="P3225" i="1"/>
  <c r="O3226" i="1"/>
  <c r="P3226" i="1"/>
  <c r="O3227" i="1"/>
  <c r="P3227" i="1"/>
  <c r="O3228" i="1"/>
  <c r="P3228" i="1"/>
  <c r="O3229" i="1"/>
  <c r="P3229" i="1"/>
  <c r="O3230" i="1"/>
  <c r="P3230" i="1"/>
  <c r="O3231" i="1"/>
  <c r="P3231" i="1"/>
  <c r="O3232" i="1"/>
  <c r="P3232" i="1"/>
  <c r="O3233" i="1"/>
  <c r="P3233" i="1"/>
  <c r="O3234" i="1"/>
  <c r="P3234" i="1"/>
  <c r="O3235" i="1"/>
  <c r="P3235" i="1"/>
  <c r="O3236" i="1"/>
  <c r="P3236" i="1"/>
  <c r="O3237" i="1"/>
  <c r="P3237" i="1"/>
  <c r="O3238" i="1"/>
  <c r="P3238" i="1"/>
  <c r="O3239" i="1"/>
  <c r="P3239" i="1"/>
  <c r="O3240" i="1"/>
  <c r="P3240" i="1"/>
  <c r="O3241" i="1"/>
  <c r="P3241" i="1"/>
  <c r="O3242" i="1"/>
  <c r="P3242" i="1"/>
  <c r="O3243" i="1"/>
  <c r="P3243" i="1"/>
  <c r="O3244" i="1"/>
  <c r="P3244" i="1"/>
  <c r="O3245" i="1"/>
  <c r="P3245" i="1"/>
  <c r="O3246" i="1"/>
  <c r="P3246" i="1"/>
  <c r="O3247" i="1"/>
  <c r="P3247" i="1"/>
  <c r="O3248" i="1"/>
  <c r="P3248" i="1"/>
  <c r="O3249" i="1"/>
  <c r="P3249" i="1"/>
  <c r="O3250" i="1"/>
  <c r="P3250" i="1"/>
  <c r="O3251" i="1"/>
  <c r="P3251" i="1"/>
  <c r="O3252" i="1"/>
  <c r="P3252" i="1"/>
  <c r="O3253" i="1"/>
  <c r="P3253" i="1"/>
  <c r="O3254" i="1"/>
  <c r="P3254" i="1"/>
  <c r="O3255" i="1"/>
  <c r="P3255" i="1"/>
  <c r="O3256" i="1"/>
  <c r="P3256" i="1"/>
  <c r="O3257" i="1"/>
  <c r="P3257" i="1"/>
  <c r="O3258" i="1"/>
  <c r="P3258" i="1"/>
  <c r="O3259" i="1"/>
  <c r="P3259" i="1"/>
  <c r="O3260" i="1"/>
  <c r="P3260" i="1"/>
  <c r="O3261" i="1"/>
  <c r="P3261" i="1"/>
  <c r="O3262" i="1"/>
  <c r="P3262" i="1"/>
  <c r="O3263" i="1"/>
  <c r="P3263" i="1"/>
  <c r="O3264" i="1"/>
  <c r="P3264" i="1"/>
  <c r="O3265" i="1"/>
  <c r="P3265" i="1"/>
  <c r="O3266" i="1"/>
  <c r="P3266" i="1"/>
  <c r="O3267" i="1"/>
  <c r="P3267" i="1"/>
  <c r="O3268" i="1"/>
  <c r="P3268" i="1"/>
  <c r="O3269" i="1"/>
  <c r="P3269" i="1"/>
  <c r="O3270" i="1"/>
  <c r="P3270" i="1"/>
  <c r="O3271" i="1"/>
  <c r="P3271" i="1"/>
  <c r="O3272" i="1"/>
  <c r="P3272" i="1"/>
  <c r="O3273" i="1"/>
  <c r="P3273" i="1"/>
  <c r="O3274" i="1"/>
  <c r="P3274" i="1"/>
  <c r="O3275" i="1"/>
  <c r="P3275" i="1"/>
  <c r="O3276" i="1"/>
  <c r="P3276" i="1"/>
  <c r="O3277" i="1"/>
  <c r="P3277" i="1"/>
  <c r="O3278" i="1"/>
  <c r="P3278" i="1"/>
  <c r="O3279" i="1"/>
  <c r="P3279" i="1"/>
  <c r="O3280" i="1"/>
  <c r="P3280" i="1"/>
  <c r="O3281" i="1"/>
  <c r="P3281" i="1"/>
  <c r="O3282" i="1"/>
  <c r="P3282" i="1"/>
  <c r="O3283" i="1"/>
  <c r="P3283" i="1"/>
  <c r="O3284" i="1"/>
  <c r="P3284" i="1"/>
  <c r="O3285" i="1"/>
  <c r="P3285" i="1"/>
  <c r="O3286" i="1"/>
  <c r="P3286" i="1"/>
  <c r="O3287" i="1"/>
  <c r="P3287" i="1"/>
  <c r="O3288" i="1"/>
  <c r="P3288" i="1"/>
  <c r="O3289" i="1"/>
  <c r="P3289" i="1"/>
  <c r="O3290" i="1"/>
  <c r="P3290" i="1"/>
  <c r="O3291" i="1"/>
  <c r="P3291" i="1"/>
  <c r="O3292" i="1"/>
  <c r="P3292" i="1"/>
  <c r="O3293" i="1"/>
  <c r="P3293" i="1"/>
  <c r="O3294" i="1"/>
  <c r="P3294" i="1"/>
  <c r="O3295" i="1"/>
  <c r="P3295" i="1"/>
  <c r="O3296" i="1"/>
  <c r="P3296" i="1"/>
  <c r="O3297" i="1"/>
  <c r="P3297" i="1"/>
  <c r="O3298" i="1"/>
  <c r="P3298" i="1"/>
  <c r="O3299" i="1"/>
  <c r="P3299" i="1"/>
  <c r="O3300" i="1"/>
  <c r="P3300" i="1"/>
  <c r="O3301" i="1"/>
  <c r="P3301" i="1"/>
  <c r="O3302" i="1"/>
  <c r="P3302" i="1"/>
  <c r="O3303" i="1"/>
  <c r="P3303" i="1"/>
  <c r="O3304" i="1"/>
  <c r="P3304" i="1"/>
  <c r="O3305" i="1"/>
  <c r="P3305" i="1"/>
  <c r="O3306" i="1"/>
  <c r="P3306" i="1"/>
  <c r="O3307" i="1"/>
  <c r="P3307" i="1"/>
  <c r="O3308" i="1"/>
  <c r="P3308" i="1"/>
  <c r="O3309" i="1"/>
  <c r="P3309" i="1"/>
  <c r="O3310" i="1"/>
  <c r="P3310" i="1"/>
  <c r="O3311" i="1"/>
  <c r="P3311" i="1"/>
  <c r="O3312" i="1"/>
  <c r="P3312" i="1"/>
  <c r="O3313" i="1"/>
  <c r="P3313" i="1"/>
  <c r="O3314" i="1"/>
  <c r="P3314" i="1"/>
  <c r="O3315" i="1"/>
  <c r="P3315" i="1"/>
  <c r="O3316" i="1"/>
  <c r="P3316" i="1"/>
  <c r="O3317" i="1"/>
  <c r="P3317" i="1"/>
  <c r="O3318" i="1"/>
  <c r="P3318" i="1"/>
  <c r="O3319" i="1"/>
  <c r="P3319" i="1"/>
  <c r="O3320" i="1"/>
  <c r="P3320" i="1"/>
  <c r="O3321" i="1"/>
  <c r="P3321" i="1"/>
  <c r="O3322" i="1"/>
  <c r="P3322" i="1"/>
  <c r="O3323" i="1"/>
  <c r="P3323" i="1"/>
  <c r="O3324" i="1"/>
  <c r="P3324" i="1"/>
  <c r="O3325" i="1"/>
  <c r="P3325" i="1"/>
  <c r="O3326" i="1"/>
  <c r="P3326" i="1"/>
  <c r="O3327" i="1"/>
  <c r="P3327" i="1"/>
  <c r="O3328" i="1"/>
  <c r="P3328" i="1"/>
  <c r="O3329" i="1"/>
  <c r="P3329" i="1"/>
  <c r="O3330" i="1"/>
  <c r="P3330" i="1"/>
  <c r="O3331" i="1"/>
  <c r="P3331" i="1"/>
  <c r="O3332" i="1"/>
  <c r="P3332" i="1"/>
  <c r="O3333" i="1"/>
  <c r="P3333" i="1"/>
  <c r="O3334" i="1"/>
  <c r="P3334" i="1"/>
  <c r="O3335" i="1"/>
  <c r="P3335" i="1"/>
  <c r="O3336" i="1"/>
  <c r="P3336" i="1"/>
  <c r="O3337" i="1"/>
  <c r="P3337" i="1"/>
  <c r="O3338" i="1"/>
  <c r="P3338" i="1"/>
  <c r="O3339" i="1"/>
  <c r="P3339" i="1"/>
  <c r="O3340" i="1"/>
  <c r="P3340" i="1"/>
  <c r="O3341" i="1"/>
  <c r="P3341" i="1"/>
  <c r="O3342" i="1"/>
  <c r="P3342" i="1"/>
  <c r="O3343" i="1"/>
  <c r="P3343" i="1"/>
  <c r="O3344" i="1"/>
  <c r="P3344" i="1"/>
  <c r="O3345" i="1"/>
  <c r="P3345" i="1"/>
  <c r="O3346" i="1"/>
  <c r="P3346" i="1"/>
  <c r="O3347" i="1"/>
  <c r="P3347" i="1"/>
  <c r="O3348" i="1"/>
  <c r="P3348" i="1"/>
  <c r="O3349" i="1"/>
  <c r="P3349" i="1"/>
  <c r="O3350" i="1"/>
  <c r="P3350" i="1"/>
  <c r="O3351" i="1"/>
  <c r="P3351" i="1"/>
  <c r="O3352" i="1"/>
  <c r="P3352" i="1"/>
  <c r="O3353" i="1"/>
  <c r="P3353" i="1"/>
  <c r="O3354" i="1"/>
  <c r="P3354" i="1"/>
  <c r="O3355" i="1"/>
  <c r="P3355" i="1"/>
  <c r="O3356" i="1"/>
  <c r="P3356" i="1"/>
  <c r="O3357" i="1"/>
  <c r="P3357" i="1"/>
  <c r="O3358" i="1"/>
  <c r="P3358" i="1"/>
  <c r="O3359" i="1"/>
  <c r="P3359" i="1"/>
  <c r="O3360" i="1"/>
  <c r="P3360" i="1"/>
  <c r="O3361" i="1"/>
  <c r="P3361" i="1"/>
  <c r="O3362" i="1"/>
  <c r="P3362" i="1"/>
  <c r="O3363" i="1"/>
  <c r="P3363" i="1"/>
  <c r="O3364" i="1"/>
  <c r="P3364" i="1"/>
  <c r="O3365" i="1"/>
  <c r="P3365" i="1"/>
  <c r="O3366" i="1"/>
  <c r="P3366" i="1"/>
  <c r="O3367" i="1"/>
  <c r="P3367" i="1"/>
  <c r="O3368" i="1"/>
  <c r="P3368" i="1"/>
  <c r="O3369" i="1"/>
  <c r="P3369" i="1"/>
  <c r="O3370" i="1"/>
  <c r="P3370" i="1"/>
  <c r="O3371" i="1"/>
  <c r="P3371" i="1"/>
  <c r="O3372" i="1"/>
  <c r="P3372" i="1"/>
  <c r="O3373" i="1"/>
  <c r="P3373" i="1"/>
  <c r="O3374" i="1"/>
  <c r="P3374" i="1"/>
  <c r="O3375" i="1"/>
  <c r="P3375" i="1"/>
  <c r="O3376" i="1"/>
  <c r="P3376" i="1"/>
  <c r="O3377" i="1"/>
  <c r="P3377" i="1"/>
  <c r="O3378" i="1"/>
  <c r="P3378" i="1"/>
  <c r="O3379" i="1"/>
  <c r="P3379" i="1"/>
  <c r="O3380" i="1"/>
  <c r="P3380" i="1"/>
  <c r="O3381" i="1"/>
  <c r="P3381" i="1"/>
  <c r="O3382" i="1"/>
  <c r="P3382" i="1"/>
  <c r="O3383" i="1"/>
  <c r="P3383" i="1"/>
  <c r="O3384" i="1"/>
  <c r="P3384" i="1"/>
  <c r="O3385" i="1"/>
  <c r="P3385" i="1"/>
  <c r="O3386" i="1"/>
  <c r="P3386" i="1"/>
  <c r="O3387" i="1"/>
  <c r="P3387" i="1"/>
  <c r="O3388" i="1"/>
  <c r="P3388" i="1"/>
  <c r="O3389" i="1"/>
  <c r="P3389" i="1"/>
  <c r="O3390" i="1"/>
  <c r="P3390" i="1"/>
  <c r="O3391" i="1"/>
  <c r="P3391" i="1"/>
  <c r="O3392" i="1"/>
  <c r="P3392" i="1"/>
  <c r="O3393" i="1"/>
  <c r="P3393" i="1"/>
  <c r="O3394" i="1"/>
  <c r="P3394" i="1"/>
  <c r="O3395" i="1"/>
  <c r="P3395" i="1"/>
  <c r="O3396" i="1"/>
  <c r="P3396" i="1"/>
  <c r="O3397" i="1"/>
  <c r="P3397" i="1"/>
  <c r="O3398" i="1"/>
  <c r="P3398" i="1"/>
  <c r="O3399" i="1"/>
  <c r="P3399" i="1"/>
  <c r="O3400" i="1"/>
  <c r="P3400" i="1"/>
  <c r="O3401" i="1"/>
  <c r="P3401" i="1"/>
  <c r="O3402" i="1"/>
  <c r="P3402" i="1"/>
  <c r="O3403" i="1"/>
  <c r="P3403" i="1"/>
  <c r="O3404" i="1"/>
  <c r="P3404" i="1"/>
  <c r="O3405" i="1"/>
  <c r="P3405" i="1"/>
  <c r="O3406" i="1"/>
  <c r="P3406" i="1"/>
  <c r="O3407" i="1"/>
  <c r="P3407" i="1"/>
  <c r="O3408" i="1"/>
  <c r="P3408" i="1"/>
  <c r="O3409" i="1"/>
  <c r="P3409" i="1"/>
  <c r="O3410" i="1"/>
  <c r="P3410" i="1"/>
  <c r="O3411" i="1"/>
  <c r="P3411" i="1"/>
  <c r="O3412" i="1"/>
  <c r="P3412" i="1"/>
  <c r="O3413" i="1"/>
  <c r="P3413" i="1"/>
  <c r="O3414" i="1"/>
  <c r="P3414" i="1"/>
  <c r="O3415" i="1"/>
  <c r="P3415" i="1"/>
  <c r="O3416" i="1"/>
  <c r="P3416" i="1"/>
  <c r="O3417" i="1"/>
  <c r="P3417" i="1"/>
  <c r="O3418" i="1"/>
  <c r="P3418" i="1"/>
  <c r="O3419" i="1"/>
  <c r="P3419" i="1"/>
  <c r="O3420" i="1"/>
  <c r="P3420" i="1"/>
  <c r="O3421" i="1"/>
  <c r="P3421" i="1"/>
  <c r="O3422" i="1"/>
  <c r="P3422" i="1"/>
  <c r="O3423" i="1"/>
  <c r="P3423" i="1"/>
  <c r="O3424" i="1"/>
  <c r="P3424" i="1"/>
  <c r="O3425" i="1"/>
  <c r="P3425" i="1"/>
  <c r="O3426" i="1"/>
  <c r="P3426" i="1"/>
  <c r="O3427" i="1"/>
  <c r="P3427" i="1"/>
  <c r="O3428" i="1"/>
  <c r="P3428" i="1"/>
  <c r="O3429" i="1"/>
  <c r="P3429" i="1"/>
  <c r="O3430" i="1"/>
  <c r="P3430" i="1"/>
  <c r="O3431" i="1"/>
  <c r="P3431" i="1"/>
  <c r="O3432" i="1"/>
  <c r="P3432" i="1"/>
  <c r="O3433" i="1"/>
  <c r="P3433" i="1"/>
  <c r="O3434" i="1"/>
  <c r="P3434" i="1"/>
  <c r="O3435" i="1"/>
  <c r="P3435" i="1"/>
  <c r="O3436" i="1"/>
  <c r="P3436" i="1"/>
  <c r="O3437" i="1"/>
  <c r="P3437" i="1"/>
  <c r="O3438" i="1"/>
  <c r="P3438" i="1"/>
  <c r="O3439" i="1"/>
  <c r="P3439" i="1"/>
  <c r="O3440" i="1"/>
  <c r="P3440" i="1"/>
  <c r="O3441" i="1"/>
  <c r="P3441" i="1"/>
  <c r="O3442" i="1"/>
  <c r="P3442" i="1"/>
  <c r="O3443" i="1"/>
  <c r="P3443" i="1"/>
  <c r="O3444" i="1"/>
  <c r="P3444" i="1"/>
  <c r="O3445" i="1"/>
  <c r="P3445" i="1"/>
  <c r="O3446" i="1"/>
  <c r="P3446" i="1"/>
  <c r="O3447" i="1"/>
  <c r="P3447" i="1"/>
  <c r="O3448" i="1"/>
  <c r="P3448" i="1"/>
  <c r="O3449" i="1"/>
  <c r="P3449" i="1"/>
  <c r="O3450" i="1"/>
  <c r="P3450" i="1"/>
  <c r="O3451" i="1"/>
  <c r="P3451" i="1"/>
  <c r="O3452" i="1"/>
  <c r="P3452" i="1"/>
  <c r="O3453" i="1"/>
  <c r="P3453" i="1"/>
  <c r="O3454" i="1"/>
  <c r="P3454" i="1"/>
  <c r="O3455" i="1"/>
  <c r="P3455" i="1"/>
  <c r="O3456" i="1"/>
  <c r="P3456" i="1"/>
  <c r="O3457" i="1"/>
  <c r="P3457" i="1"/>
  <c r="O3458" i="1"/>
  <c r="P3458" i="1"/>
  <c r="O3459" i="1"/>
  <c r="P3459" i="1"/>
  <c r="O3460" i="1"/>
  <c r="P3460" i="1"/>
  <c r="O3461" i="1"/>
  <c r="P3461" i="1"/>
  <c r="O3462" i="1"/>
  <c r="P3462" i="1"/>
  <c r="O3463" i="1"/>
  <c r="P3463" i="1"/>
  <c r="O3464" i="1"/>
  <c r="P3464" i="1"/>
  <c r="O3465" i="1"/>
  <c r="P3465" i="1"/>
  <c r="O3466" i="1"/>
  <c r="P3466" i="1"/>
  <c r="O3467" i="1"/>
  <c r="P3467" i="1"/>
  <c r="O3468" i="1"/>
  <c r="P3468" i="1"/>
  <c r="O3469" i="1"/>
  <c r="P3469" i="1"/>
  <c r="O3470" i="1"/>
  <c r="P3470" i="1"/>
  <c r="O3471" i="1"/>
  <c r="P3471" i="1"/>
  <c r="O3472" i="1"/>
  <c r="P3472" i="1"/>
  <c r="O3473" i="1"/>
  <c r="P3473" i="1"/>
  <c r="O3474" i="1"/>
  <c r="P3474" i="1"/>
  <c r="O3475" i="1"/>
  <c r="P3475" i="1"/>
  <c r="O3476" i="1"/>
  <c r="P3476" i="1"/>
  <c r="O3477" i="1"/>
  <c r="P3477" i="1"/>
  <c r="O3478" i="1"/>
  <c r="P3478" i="1"/>
  <c r="O3479" i="1"/>
  <c r="P3479" i="1"/>
  <c r="O3480" i="1"/>
  <c r="P3480" i="1"/>
  <c r="O3481" i="1"/>
  <c r="P3481" i="1"/>
  <c r="O3482" i="1"/>
  <c r="P3482" i="1"/>
  <c r="O3483" i="1"/>
  <c r="P3483" i="1"/>
  <c r="O3484" i="1"/>
  <c r="P3484" i="1"/>
  <c r="O3485" i="1"/>
  <c r="P3485" i="1"/>
  <c r="O3486" i="1"/>
  <c r="P3486" i="1"/>
  <c r="O3487" i="1"/>
  <c r="P3487" i="1"/>
  <c r="O3488" i="1"/>
  <c r="P3488" i="1"/>
  <c r="O3489" i="1"/>
  <c r="P3489" i="1"/>
  <c r="O3490" i="1"/>
  <c r="P3490" i="1"/>
  <c r="O3491" i="1"/>
  <c r="P3491" i="1"/>
  <c r="O3492" i="1"/>
  <c r="P3492" i="1"/>
  <c r="O3493" i="1"/>
  <c r="P3493" i="1"/>
  <c r="O3494" i="1"/>
  <c r="P3494" i="1"/>
  <c r="O3495" i="1"/>
  <c r="P3495" i="1"/>
  <c r="O3496" i="1"/>
  <c r="P3496" i="1"/>
  <c r="O3497" i="1"/>
  <c r="P3497" i="1"/>
  <c r="O3498" i="1"/>
  <c r="P3498" i="1"/>
  <c r="O3499" i="1"/>
  <c r="P3499" i="1"/>
  <c r="O3500" i="1"/>
  <c r="P3500" i="1"/>
  <c r="O3501" i="1"/>
  <c r="P3501" i="1"/>
  <c r="O3502" i="1"/>
  <c r="P3502" i="1"/>
  <c r="O3503" i="1"/>
  <c r="P3503" i="1"/>
  <c r="O3504" i="1"/>
  <c r="P3504" i="1"/>
  <c r="O3505" i="1"/>
  <c r="P3505" i="1"/>
  <c r="O3506" i="1"/>
  <c r="P3506" i="1"/>
  <c r="O3507" i="1"/>
  <c r="P3507" i="1"/>
  <c r="O3508" i="1"/>
  <c r="P3508" i="1"/>
  <c r="O3509" i="1"/>
  <c r="P3509" i="1"/>
  <c r="O3510" i="1"/>
  <c r="P3510" i="1"/>
  <c r="O3511" i="1"/>
  <c r="P3511" i="1"/>
  <c r="O3512" i="1"/>
  <c r="P3512" i="1"/>
  <c r="O3513" i="1"/>
  <c r="P3513" i="1"/>
  <c r="O3514" i="1"/>
  <c r="P3514" i="1"/>
  <c r="O3515" i="1"/>
  <c r="P3515" i="1"/>
  <c r="O3516" i="1"/>
  <c r="P3516" i="1"/>
  <c r="O3517" i="1"/>
  <c r="P3517" i="1"/>
  <c r="O3518" i="1"/>
  <c r="P3518" i="1"/>
  <c r="O3519" i="1"/>
  <c r="P3519" i="1"/>
  <c r="O3520" i="1"/>
  <c r="P3520" i="1"/>
  <c r="O3521" i="1"/>
  <c r="P3521" i="1"/>
  <c r="O3522" i="1"/>
  <c r="P3522" i="1"/>
  <c r="O3523" i="1"/>
  <c r="P3523" i="1"/>
  <c r="O3524" i="1"/>
  <c r="P3524" i="1"/>
  <c r="O3525" i="1"/>
  <c r="P3525" i="1"/>
  <c r="O3526" i="1"/>
  <c r="P3526" i="1"/>
  <c r="O3527" i="1"/>
  <c r="P3527" i="1"/>
  <c r="O3528" i="1"/>
  <c r="P3528" i="1"/>
  <c r="O3529" i="1"/>
  <c r="P3529" i="1"/>
  <c r="O3530" i="1"/>
  <c r="P3530" i="1"/>
  <c r="O3531" i="1"/>
  <c r="P3531" i="1"/>
  <c r="O3532" i="1"/>
  <c r="P3532" i="1"/>
  <c r="O3533" i="1"/>
  <c r="P3533" i="1"/>
  <c r="O3534" i="1"/>
  <c r="P3534" i="1"/>
  <c r="O3535" i="1"/>
  <c r="P3535" i="1"/>
  <c r="O3536" i="1"/>
  <c r="P3536" i="1"/>
  <c r="O3537" i="1"/>
  <c r="P3537" i="1"/>
  <c r="O3538" i="1"/>
  <c r="P3538" i="1"/>
  <c r="O3539" i="1"/>
  <c r="P3539" i="1"/>
  <c r="O3540" i="1"/>
  <c r="P3540" i="1"/>
  <c r="O3541" i="1"/>
  <c r="P3541" i="1"/>
  <c r="O3542" i="1"/>
  <c r="P3542" i="1"/>
  <c r="O3543" i="1"/>
  <c r="P3543" i="1"/>
  <c r="O3544" i="1"/>
  <c r="P3544" i="1"/>
  <c r="O3545" i="1"/>
  <c r="P3545" i="1"/>
  <c r="O3546" i="1"/>
  <c r="P3546" i="1"/>
  <c r="O3547" i="1"/>
  <c r="P3547" i="1"/>
  <c r="O3548" i="1"/>
  <c r="P3548" i="1"/>
  <c r="O3549" i="1"/>
  <c r="P3549" i="1"/>
  <c r="O3550" i="1"/>
  <c r="P3550" i="1"/>
  <c r="O3551" i="1"/>
  <c r="P3551" i="1"/>
  <c r="O3552" i="1"/>
  <c r="P3552" i="1"/>
  <c r="O3553" i="1"/>
  <c r="P3553" i="1"/>
  <c r="O3554" i="1"/>
  <c r="P3554" i="1"/>
  <c r="O3555" i="1"/>
  <c r="P3555" i="1"/>
  <c r="O3556" i="1"/>
  <c r="P3556" i="1"/>
  <c r="O3557" i="1"/>
  <c r="P3557" i="1"/>
  <c r="O3558" i="1"/>
  <c r="P3558" i="1"/>
  <c r="O3559" i="1"/>
  <c r="P3559" i="1"/>
  <c r="O3560" i="1"/>
  <c r="P3560" i="1"/>
  <c r="O3561" i="1"/>
  <c r="P3561" i="1"/>
  <c r="O3562" i="1"/>
  <c r="P3562" i="1"/>
  <c r="O3563" i="1"/>
  <c r="P3563" i="1"/>
  <c r="O3564" i="1"/>
  <c r="P3564" i="1"/>
  <c r="O3565" i="1"/>
  <c r="P3565" i="1"/>
  <c r="O3566" i="1"/>
  <c r="P3566" i="1"/>
  <c r="O3567" i="1"/>
  <c r="P3567" i="1"/>
  <c r="O3568" i="1"/>
  <c r="P3568" i="1"/>
  <c r="O3569" i="1"/>
  <c r="P3569" i="1"/>
  <c r="O3570" i="1"/>
  <c r="P3570" i="1"/>
  <c r="O3571" i="1"/>
  <c r="P3571" i="1"/>
  <c r="O3572" i="1"/>
  <c r="P3572" i="1"/>
  <c r="O3573" i="1"/>
  <c r="P3573" i="1"/>
  <c r="O3574" i="1"/>
  <c r="P3574" i="1"/>
  <c r="O3575" i="1"/>
  <c r="P3575" i="1"/>
  <c r="O3576" i="1"/>
  <c r="P3576" i="1"/>
  <c r="O3577" i="1"/>
  <c r="P3577" i="1"/>
  <c r="O3578" i="1"/>
  <c r="P3578" i="1"/>
  <c r="O3579" i="1"/>
  <c r="P3579" i="1"/>
  <c r="O3580" i="1"/>
  <c r="P3580" i="1"/>
  <c r="O3581" i="1"/>
  <c r="P3581" i="1"/>
  <c r="O3582" i="1"/>
  <c r="P3582" i="1"/>
  <c r="O3583" i="1"/>
  <c r="P3583" i="1"/>
  <c r="O3584" i="1"/>
  <c r="P3584" i="1"/>
  <c r="O3585" i="1"/>
  <c r="P3585" i="1"/>
  <c r="O3586" i="1"/>
  <c r="P3586" i="1"/>
  <c r="O3587" i="1"/>
  <c r="P3587" i="1"/>
  <c r="O3588" i="1"/>
  <c r="P3588" i="1"/>
  <c r="O3589" i="1"/>
  <c r="P3589" i="1"/>
  <c r="O3590" i="1"/>
  <c r="P3590" i="1"/>
  <c r="O3591" i="1"/>
  <c r="P3591" i="1"/>
  <c r="O3592" i="1"/>
  <c r="P3592" i="1"/>
  <c r="O3593" i="1"/>
  <c r="P3593" i="1"/>
  <c r="O3594" i="1"/>
  <c r="P3594" i="1"/>
  <c r="O3595" i="1"/>
  <c r="P3595" i="1"/>
  <c r="O3596" i="1"/>
  <c r="P3596" i="1"/>
  <c r="O3597" i="1"/>
  <c r="P3597" i="1"/>
  <c r="O3598" i="1"/>
  <c r="P3598" i="1"/>
  <c r="O3599" i="1"/>
  <c r="P3599" i="1"/>
  <c r="O3600" i="1"/>
  <c r="P3600" i="1"/>
  <c r="O3601" i="1"/>
  <c r="P3601" i="1"/>
  <c r="O3602" i="1"/>
  <c r="P3602" i="1"/>
  <c r="O3603" i="1"/>
  <c r="P3603" i="1"/>
  <c r="O3604" i="1"/>
  <c r="P3604" i="1"/>
  <c r="O3605" i="1"/>
  <c r="P3605" i="1"/>
  <c r="O3606" i="1"/>
  <c r="P3606" i="1"/>
  <c r="O3607" i="1"/>
  <c r="P3607" i="1"/>
  <c r="O3608" i="1"/>
  <c r="P3608" i="1"/>
  <c r="O3609" i="1"/>
  <c r="P3609" i="1"/>
  <c r="O3610" i="1"/>
  <c r="P3610" i="1"/>
  <c r="O3611" i="1"/>
  <c r="P3611" i="1"/>
  <c r="O3612" i="1"/>
  <c r="P3612" i="1"/>
  <c r="O3613" i="1"/>
  <c r="P3613" i="1"/>
  <c r="O3614" i="1"/>
  <c r="P3614" i="1"/>
  <c r="O3615" i="1"/>
  <c r="P3615" i="1"/>
  <c r="O3616" i="1"/>
  <c r="P3616" i="1"/>
  <c r="O3617" i="1"/>
  <c r="P3617" i="1"/>
  <c r="O3618" i="1"/>
  <c r="P3618" i="1"/>
  <c r="O3619" i="1"/>
  <c r="P3619" i="1"/>
  <c r="O3620" i="1"/>
  <c r="P3620" i="1"/>
  <c r="O3621" i="1"/>
  <c r="P3621" i="1"/>
  <c r="O3622" i="1"/>
  <c r="P3622" i="1"/>
  <c r="O3623" i="1"/>
  <c r="P3623" i="1"/>
  <c r="O3624" i="1"/>
  <c r="P3624" i="1"/>
  <c r="O3625" i="1"/>
  <c r="P3625" i="1"/>
  <c r="O3626" i="1"/>
  <c r="P3626" i="1"/>
  <c r="O3627" i="1"/>
  <c r="P3627" i="1"/>
  <c r="O3628" i="1"/>
  <c r="P3628" i="1"/>
  <c r="O3629" i="1"/>
  <c r="P3629" i="1"/>
  <c r="O3630" i="1"/>
  <c r="P3630" i="1"/>
  <c r="O3631" i="1"/>
  <c r="P3631" i="1"/>
  <c r="O3632" i="1"/>
  <c r="P3632" i="1"/>
  <c r="O3633" i="1"/>
  <c r="P3633" i="1"/>
  <c r="O3634" i="1"/>
  <c r="P3634" i="1"/>
  <c r="O3635" i="1"/>
  <c r="P3635" i="1"/>
  <c r="O3636" i="1"/>
  <c r="P3636" i="1"/>
  <c r="O3637" i="1"/>
  <c r="P3637" i="1"/>
  <c r="O3638" i="1"/>
  <c r="P3638" i="1"/>
  <c r="O3639" i="1"/>
  <c r="P3639" i="1"/>
  <c r="O3640" i="1"/>
  <c r="P3640" i="1"/>
  <c r="O3641" i="1"/>
  <c r="P3641" i="1"/>
  <c r="O3642" i="1"/>
  <c r="P3642" i="1"/>
  <c r="O3643" i="1"/>
  <c r="P3643" i="1"/>
  <c r="O3644" i="1"/>
  <c r="P3644" i="1"/>
  <c r="O3645" i="1"/>
  <c r="P3645" i="1"/>
  <c r="O3646" i="1"/>
  <c r="P3646" i="1"/>
  <c r="O3647" i="1"/>
  <c r="P3647" i="1"/>
  <c r="O3648" i="1"/>
  <c r="P3648" i="1"/>
  <c r="O3649" i="1"/>
  <c r="P3649" i="1"/>
  <c r="O3650" i="1"/>
  <c r="P3650" i="1"/>
  <c r="O3651" i="1"/>
  <c r="P3651" i="1"/>
  <c r="O3652" i="1"/>
  <c r="P3652" i="1"/>
  <c r="O3653" i="1"/>
  <c r="P3653" i="1"/>
  <c r="O3654" i="1"/>
  <c r="P3654" i="1"/>
  <c r="O3655" i="1"/>
  <c r="P3655" i="1"/>
  <c r="O3656" i="1"/>
  <c r="P3656" i="1"/>
  <c r="O3657" i="1"/>
  <c r="P3657" i="1"/>
  <c r="O3658" i="1"/>
  <c r="P3658" i="1"/>
  <c r="O3659" i="1"/>
  <c r="P3659" i="1"/>
  <c r="O3660" i="1"/>
  <c r="P3660" i="1"/>
  <c r="O3661" i="1"/>
  <c r="P3661" i="1"/>
  <c r="O3662" i="1"/>
  <c r="P3662" i="1"/>
  <c r="O3663" i="1"/>
  <c r="P3663" i="1"/>
  <c r="O3664" i="1"/>
  <c r="P3664" i="1"/>
  <c r="O3665" i="1"/>
  <c r="P3665" i="1"/>
  <c r="O3666" i="1"/>
  <c r="P3666" i="1"/>
  <c r="O3667" i="1"/>
  <c r="P3667" i="1"/>
  <c r="O3668" i="1"/>
  <c r="P3668" i="1"/>
  <c r="O3669" i="1"/>
  <c r="P3669" i="1"/>
  <c r="O3670" i="1"/>
  <c r="P3670" i="1"/>
  <c r="O3671" i="1"/>
  <c r="P3671" i="1"/>
  <c r="O3672" i="1"/>
  <c r="P3672" i="1"/>
  <c r="O3673" i="1"/>
  <c r="P3673" i="1"/>
  <c r="O3674" i="1"/>
  <c r="P3674" i="1"/>
  <c r="O3675" i="1"/>
  <c r="P3675" i="1"/>
  <c r="O3676" i="1"/>
  <c r="P3676" i="1"/>
  <c r="O3677" i="1"/>
  <c r="P3677" i="1"/>
  <c r="O3678" i="1"/>
  <c r="P3678" i="1"/>
  <c r="O3679" i="1"/>
  <c r="P3679" i="1"/>
  <c r="O3680" i="1"/>
  <c r="P3680" i="1"/>
  <c r="O3681" i="1"/>
  <c r="P3681" i="1"/>
  <c r="O3682" i="1"/>
  <c r="P3682" i="1"/>
  <c r="O3683" i="1"/>
  <c r="P3683" i="1"/>
  <c r="O3684" i="1"/>
  <c r="P3684" i="1"/>
  <c r="O3685" i="1"/>
  <c r="P3685" i="1"/>
  <c r="O3686" i="1"/>
  <c r="P3686" i="1"/>
  <c r="O3687" i="1"/>
  <c r="P3687" i="1"/>
  <c r="O3688" i="1"/>
  <c r="P3688" i="1"/>
  <c r="O3689" i="1"/>
  <c r="P3689" i="1"/>
  <c r="O3690" i="1"/>
  <c r="P3690" i="1"/>
  <c r="O3691" i="1"/>
  <c r="P3691" i="1"/>
  <c r="O3692" i="1"/>
  <c r="P3692" i="1"/>
  <c r="O3693" i="1"/>
  <c r="P3693" i="1"/>
  <c r="O3694" i="1"/>
  <c r="P3694" i="1"/>
  <c r="O3695" i="1"/>
  <c r="P3695" i="1"/>
  <c r="O3696" i="1"/>
  <c r="P3696" i="1"/>
  <c r="O3697" i="1"/>
  <c r="P3697" i="1"/>
  <c r="O3698" i="1"/>
  <c r="P3698" i="1"/>
  <c r="O3699" i="1"/>
  <c r="P3699" i="1"/>
  <c r="O3700" i="1"/>
  <c r="P3700" i="1"/>
  <c r="O3701" i="1"/>
  <c r="P3701" i="1"/>
  <c r="O3702" i="1"/>
  <c r="P3702" i="1"/>
  <c r="O3703" i="1"/>
  <c r="P3703" i="1"/>
  <c r="O3704" i="1"/>
  <c r="P3704" i="1"/>
  <c r="O3705" i="1"/>
  <c r="P3705" i="1"/>
  <c r="O3706" i="1"/>
  <c r="P3706" i="1"/>
  <c r="O3707" i="1"/>
  <c r="P3707" i="1"/>
  <c r="O3708" i="1"/>
  <c r="P3708" i="1"/>
  <c r="O3709" i="1"/>
  <c r="P3709" i="1"/>
  <c r="O3710" i="1"/>
  <c r="P3710" i="1"/>
  <c r="O3711" i="1"/>
  <c r="P3711" i="1"/>
  <c r="O3712" i="1"/>
  <c r="P3712" i="1"/>
  <c r="O3713" i="1"/>
  <c r="P3713" i="1"/>
  <c r="O3714" i="1"/>
  <c r="P3714" i="1"/>
  <c r="O3715" i="1"/>
  <c r="P3715" i="1"/>
  <c r="O3716" i="1"/>
  <c r="P3716" i="1"/>
  <c r="O3717" i="1"/>
  <c r="P3717" i="1"/>
  <c r="O3718" i="1"/>
  <c r="P3718" i="1"/>
  <c r="O3719" i="1"/>
  <c r="P3719" i="1"/>
  <c r="O3720" i="1"/>
  <c r="P3720" i="1"/>
  <c r="O3721" i="1"/>
  <c r="P3721" i="1"/>
  <c r="O3722" i="1"/>
  <c r="P3722" i="1"/>
  <c r="O3723" i="1"/>
  <c r="P3723" i="1"/>
  <c r="O3724" i="1"/>
  <c r="P3724" i="1"/>
  <c r="O3725" i="1"/>
  <c r="P3725" i="1"/>
  <c r="O3726" i="1"/>
  <c r="P3726" i="1"/>
  <c r="O3727" i="1"/>
  <c r="P3727" i="1"/>
  <c r="O3728" i="1"/>
  <c r="P3728" i="1"/>
  <c r="O3729" i="1"/>
  <c r="P3729" i="1"/>
  <c r="O3730" i="1"/>
  <c r="P3730" i="1"/>
  <c r="O3731" i="1"/>
  <c r="P3731" i="1"/>
  <c r="O3732" i="1"/>
  <c r="P3732" i="1"/>
  <c r="O3733" i="1"/>
  <c r="P3733" i="1"/>
  <c r="O3734" i="1"/>
  <c r="P3734" i="1"/>
  <c r="O3735" i="1"/>
  <c r="P3735" i="1"/>
  <c r="O3736" i="1"/>
  <c r="P3736" i="1"/>
  <c r="O3737" i="1"/>
  <c r="P3737" i="1"/>
  <c r="O3738" i="1"/>
  <c r="P3738" i="1"/>
  <c r="O3739" i="1"/>
  <c r="P3739" i="1"/>
  <c r="O3740" i="1"/>
  <c r="P3740" i="1"/>
  <c r="O3741" i="1"/>
  <c r="P3741" i="1"/>
  <c r="O3742" i="1"/>
  <c r="P3742" i="1"/>
  <c r="O3743" i="1"/>
  <c r="P3743" i="1"/>
  <c r="O3744" i="1"/>
  <c r="P3744" i="1"/>
  <c r="O3745" i="1"/>
  <c r="P3745" i="1"/>
  <c r="O3746" i="1"/>
  <c r="P3746" i="1"/>
  <c r="O3747" i="1"/>
  <c r="P3747" i="1"/>
  <c r="O3748" i="1"/>
  <c r="P3748" i="1"/>
  <c r="O3749" i="1"/>
  <c r="P3749" i="1"/>
  <c r="O3750" i="1"/>
  <c r="P3750" i="1"/>
  <c r="O3751" i="1"/>
  <c r="P3751" i="1"/>
  <c r="O3752" i="1"/>
  <c r="P3752" i="1"/>
  <c r="O3753" i="1"/>
  <c r="P3753" i="1"/>
  <c r="O3754" i="1"/>
  <c r="P3754" i="1"/>
  <c r="O3755" i="1"/>
  <c r="P3755" i="1"/>
  <c r="O3756" i="1"/>
  <c r="P3756" i="1"/>
  <c r="O3757" i="1"/>
  <c r="P3757" i="1"/>
  <c r="O3758" i="1"/>
  <c r="P3758" i="1"/>
  <c r="O3759" i="1"/>
  <c r="P3759" i="1"/>
  <c r="O3760" i="1"/>
  <c r="P3760" i="1"/>
  <c r="O3761" i="1"/>
  <c r="P3761" i="1"/>
  <c r="O3762" i="1"/>
  <c r="P3762" i="1"/>
  <c r="O3763" i="1"/>
  <c r="P3763" i="1"/>
  <c r="O3764" i="1"/>
  <c r="P3764" i="1"/>
  <c r="O3765" i="1"/>
  <c r="P3765" i="1"/>
  <c r="O3766" i="1"/>
  <c r="P3766" i="1"/>
  <c r="O3767" i="1"/>
  <c r="P3767" i="1"/>
  <c r="O3768" i="1"/>
  <c r="P3768" i="1"/>
  <c r="O3769" i="1"/>
  <c r="P3769" i="1"/>
  <c r="O3770" i="1"/>
  <c r="P3770" i="1"/>
  <c r="O3771" i="1"/>
  <c r="P3771" i="1"/>
  <c r="O3772" i="1"/>
  <c r="P3772" i="1"/>
  <c r="O3773" i="1"/>
  <c r="P3773" i="1"/>
  <c r="O3774" i="1"/>
  <c r="P3774" i="1"/>
  <c r="O3775" i="1"/>
  <c r="P3775" i="1"/>
  <c r="O3776" i="1"/>
  <c r="P3776" i="1"/>
  <c r="O3777" i="1"/>
  <c r="P3777" i="1"/>
  <c r="O3778" i="1"/>
  <c r="P3778" i="1"/>
  <c r="O3779" i="1"/>
  <c r="P3779" i="1"/>
  <c r="O3780" i="1"/>
  <c r="P3780" i="1"/>
  <c r="O3781" i="1"/>
  <c r="P3781" i="1"/>
  <c r="O3782" i="1"/>
  <c r="P3782" i="1"/>
  <c r="O3783" i="1"/>
  <c r="P3783" i="1"/>
  <c r="O3784" i="1"/>
  <c r="P3784" i="1"/>
  <c r="O3785" i="1"/>
  <c r="P3785" i="1"/>
  <c r="O3786" i="1"/>
  <c r="P3786" i="1"/>
  <c r="O3787" i="1"/>
  <c r="P3787" i="1"/>
  <c r="O3788" i="1"/>
  <c r="P3788" i="1"/>
  <c r="O3789" i="1"/>
  <c r="P3789" i="1"/>
  <c r="O3790" i="1"/>
  <c r="P3790" i="1"/>
  <c r="O3791" i="1"/>
  <c r="P3791" i="1"/>
  <c r="O3792" i="1"/>
  <c r="P3792" i="1"/>
  <c r="O3793" i="1"/>
  <c r="P3793" i="1"/>
  <c r="O3794" i="1"/>
  <c r="P3794" i="1"/>
  <c r="O3795" i="1"/>
  <c r="P3795" i="1"/>
  <c r="O3796" i="1"/>
  <c r="P3796" i="1"/>
  <c r="O3797" i="1"/>
  <c r="P3797" i="1"/>
  <c r="O3798" i="1"/>
  <c r="P3798" i="1"/>
  <c r="O3799" i="1"/>
  <c r="P3799" i="1"/>
  <c r="O3800" i="1"/>
  <c r="P3800" i="1"/>
  <c r="O3801" i="1"/>
  <c r="P3801" i="1"/>
  <c r="O3802" i="1"/>
  <c r="P3802" i="1"/>
  <c r="O3803" i="1"/>
  <c r="P3803" i="1"/>
  <c r="O3804" i="1"/>
  <c r="P3804" i="1"/>
  <c r="O3805" i="1"/>
  <c r="P3805" i="1"/>
  <c r="O3806" i="1"/>
  <c r="P3806" i="1"/>
  <c r="O3807" i="1"/>
  <c r="P3807" i="1"/>
  <c r="O3808" i="1"/>
  <c r="P3808" i="1"/>
  <c r="O3809" i="1"/>
  <c r="P3809" i="1"/>
  <c r="O3810" i="1"/>
  <c r="P3810" i="1"/>
  <c r="O3811" i="1"/>
  <c r="P3811" i="1"/>
  <c r="O3812" i="1"/>
  <c r="P3812" i="1"/>
  <c r="O3813" i="1"/>
  <c r="P3813" i="1"/>
  <c r="O3814" i="1"/>
  <c r="P3814" i="1"/>
  <c r="O3815" i="1"/>
  <c r="P3815" i="1"/>
  <c r="O3816" i="1"/>
  <c r="P3816" i="1"/>
  <c r="O3817" i="1"/>
  <c r="P3817" i="1"/>
  <c r="O3818" i="1"/>
  <c r="P3818" i="1"/>
  <c r="O3819" i="1"/>
  <c r="P3819" i="1"/>
  <c r="O3820" i="1"/>
  <c r="P3820" i="1"/>
  <c r="O3821" i="1"/>
  <c r="P3821" i="1"/>
  <c r="O3822" i="1"/>
  <c r="P3822" i="1"/>
  <c r="O3823" i="1"/>
  <c r="P3823" i="1"/>
  <c r="O3824" i="1"/>
  <c r="P3824" i="1"/>
  <c r="O3825" i="1"/>
  <c r="P3825" i="1"/>
  <c r="O3826" i="1"/>
  <c r="P3826" i="1"/>
  <c r="O3827" i="1"/>
  <c r="P3827" i="1"/>
  <c r="O3828" i="1"/>
  <c r="P3828" i="1"/>
  <c r="O3829" i="1"/>
  <c r="P3829" i="1"/>
  <c r="O3830" i="1"/>
  <c r="P3830" i="1"/>
  <c r="O3831" i="1"/>
  <c r="P3831" i="1"/>
  <c r="O3832" i="1"/>
  <c r="P3832" i="1"/>
  <c r="O3833" i="1"/>
  <c r="P3833" i="1"/>
  <c r="O3834" i="1"/>
  <c r="P3834" i="1"/>
  <c r="O3835" i="1"/>
  <c r="P3835" i="1"/>
  <c r="O3836" i="1"/>
  <c r="P3836" i="1"/>
  <c r="O3837" i="1"/>
  <c r="P3837" i="1"/>
  <c r="O3838" i="1"/>
  <c r="P3838" i="1"/>
  <c r="O3839" i="1"/>
  <c r="P3839" i="1"/>
  <c r="O3840" i="1"/>
  <c r="P3840" i="1"/>
  <c r="O3841" i="1"/>
  <c r="P3841" i="1"/>
  <c r="O3842" i="1"/>
  <c r="P3842" i="1"/>
  <c r="O3843" i="1"/>
  <c r="P3843" i="1"/>
  <c r="O3844" i="1"/>
  <c r="P3844" i="1"/>
  <c r="O3845" i="1"/>
  <c r="P3845" i="1"/>
  <c r="O3846" i="1"/>
  <c r="P3846" i="1"/>
  <c r="O3847" i="1"/>
  <c r="P3847" i="1"/>
  <c r="O3848" i="1"/>
  <c r="P3848" i="1"/>
  <c r="O3849" i="1"/>
  <c r="P3849" i="1"/>
  <c r="O3850" i="1"/>
  <c r="P3850" i="1"/>
  <c r="O3851" i="1"/>
  <c r="P3851" i="1"/>
  <c r="O3852" i="1"/>
  <c r="P3852" i="1"/>
  <c r="O3853" i="1"/>
  <c r="P3853" i="1"/>
  <c r="O3854" i="1"/>
  <c r="P3854" i="1"/>
  <c r="O3855" i="1"/>
  <c r="P3855" i="1"/>
  <c r="O3856" i="1"/>
  <c r="P3856" i="1"/>
  <c r="O3857" i="1"/>
  <c r="P3857" i="1"/>
  <c r="O3858" i="1"/>
  <c r="P3858" i="1"/>
  <c r="O3859" i="1"/>
  <c r="P3859" i="1"/>
  <c r="O3860" i="1"/>
  <c r="P3860" i="1"/>
  <c r="O3861" i="1"/>
  <c r="P3861" i="1"/>
  <c r="O3862" i="1"/>
  <c r="P3862" i="1"/>
  <c r="O3863" i="1"/>
  <c r="P3863" i="1"/>
  <c r="O3864" i="1"/>
  <c r="P3864" i="1"/>
  <c r="O3865" i="1"/>
  <c r="P3865" i="1"/>
  <c r="O3866" i="1"/>
  <c r="P3866" i="1"/>
  <c r="O3867" i="1"/>
  <c r="P3867" i="1"/>
  <c r="O3868" i="1"/>
  <c r="P3868" i="1"/>
  <c r="O3869" i="1"/>
  <c r="P3869" i="1"/>
  <c r="O3870" i="1"/>
  <c r="P3870" i="1"/>
  <c r="O3871" i="1"/>
  <c r="P3871" i="1"/>
  <c r="O3872" i="1"/>
  <c r="P3872" i="1"/>
  <c r="O3873" i="1"/>
  <c r="P3873" i="1"/>
  <c r="O3874" i="1"/>
  <c r="P3874" i="1"/>
  <c r="O3875" i="1"/>
  <c r="P3875" i="1"/>
  <c r="O3876" i="1"/>
  <c r="P3876" i="1"/>
  <c r="O3877" i="1"/>
  <c r="P3877" i="1"/>
  <c r="O3878" i="1"/>
  <c r="P3878" i="1"/>
  <c r="O3879" i="1"/>
  <c r="P3879" i="1"/>
  <c r="O3880" i="1"/>
  <c r="P3880" i="1"/>
  <c r="O3881" i="1"/>
  <c r="P3881" i="1"/>
  <c r="O3882" i="1"/>
  <c r="P3882" i="1"/>
  <c r="O3883" i="1"/>
  <c r="P3883" i="1"/>
  <c r="O3884" i="1"/>
  <c r="P3884" i="1"/>
  <c r="O3885" i="1"/>
  <c r="P3885" i="1"/>
  <c r="O3886" i="1"/>
  <c r="P3886" i="1"/>
  <c r="O3887" i="1"/>
  <c r="P3887" i="1"/>
  <c r="O3888" i="1"/>
  <c r="P3888" i="1"/>
  <c r="O3889" i="1"/>
  <c r="P3889" i="1"/>
  <c r="O3890" i="1"/>
  <c r="P3890" i="1"/>
  <c r="O3891" i="1"/>
  <c r="P3891" i="1"/>
  <c r="O3892" i="1"/>
  <c r="P3892" i="1"/>
  <c r="O3893" i="1"/>
  <c r="P3893" i="1"/>
  <c r="O3894" i="1"/>
  <c r="P3894" i="1"/>
  <c r="O3895" i="1"/>
  <c r="P3895" i="1"/>
  <c r="O3896" i="1"/>
  <c r="P3896" i="1"/>
  <c r="O3897" i="1"/>
  <c r="P3897" i="1"/>
  <c r="O3898" i="1"/>
  <c r="P3898" i="1"/>
  <c r="O3899" i="1"/>
  <c r="P3899" i="1"/>
  <c r="O3900" i="1"/>
  <c r="P3900" i="1"/>
  <c r="O3901" i="1"/>
  <c r="P3901" i="1"/>
  <c r="O3902" i="1"/>
  <c r="P3902" i="1"/>
  <c r="O3903" i="1"/>
  <c r="P3903" i="1"/>
  <c r="O3904" i="1"/>
  <c r="P3904" i="1"/>
  <c r="O3905" i="1"/>
  <c r="P3905" i="1"/>
  <c r="O3906" i="1"/>
  <c r="P3906" i="1"/>
  <c r="O3907" i="1"/>
  <c r="P3907" i="1"/>
  <c r="O3908" i="1"/>
  <c r="P3908" i="1"/>
  <c r="O3909" i="1"/>
  <c r="P3909" i="1"/>
  <c r="O3910" i="1"/>
  <c r="P3910" i="1"/>
  <c r="O3911" i="1"/>
  <c r="P3911" i="1"/>
  <c r="O3912" i="1"/>
  <c r="P3912" i="1"/>
  <c r="O3913" i="1"/>
  <c r="P3913" i="1"/>
  <c r="O3914" i="1"/>
  <c r="P3914" i="1"/>
  <c r="O3915" i="1"/>
  <c r="P3915" i="1"/>
  <c r="O3916" i="1"/>
  <c r="P3916" i="1"/>
  <c r="O3917" i="1"/>
  <c r="P3917" i="1"/>
  <c r="O3918" i="1"/>
  <c r="P3918" i="1"/>
  <c r="O3919" i="1"/>
  <c r="P3919" i="1"/>
  <c r="O3920" i="1"/>
  <c r="P3920" i="1"/>
  <c r="O3921" i="1"/>
  <c r="P3921" i="1"/>
  <c r="O3922" i="1"/>
  <c r="P3922" i="1"/>
  <c r="O3923" i="1"/>
  <c r="P3923" i="1"/>
  <c r="O3924" i="1"/>
  <c r="P3924" i="1"/>
  <c r="O3925" i="1"/>
  <c r="P3925" i="1"/>
  <c r="O3926" i="1"/>
  <c r="P3926" i="1"/>
  <c r="O3927" i="1"/>
  <c r="P3927" i="1"/>
  <c r="O3928" i="1"/>
  <c r="P3928" i="1"/>
  <c r="O3929" i="1"/>
  <c r="P3929" i="1"/>
  <c r="O3930" i="1"/>
  <c r="P3930" i="1"/>
  <c r="O3931" i="1"/>
  <c r="P3931" i="1"/>
  <c r="O3932" i="1"/>
  <c r="P3932" i="1"/>
  <c r="O3933" i="1"/>
  <c r="P3933" i="1"/>
  <c r="O3934" i="1"/>
  <c r="P3934" i="1"/>
  <c r="O3935" i="1"/>
  <c r="P3935" i="1"/>
  <c r="O3936" i="1"/>
  <c r="P3936" i="1"/>
  <c r="O3937" i="1"/>
  <c r="P3937" i="1"/>
  <c r="O3938" i="1"/>
  <c r="P3938" i="1"/>
  <c r="O3939" i="1"/>
  <c r="P3939" i="1"/>
  <c r="O3940" i="1"/>
  <c r="P3940" i="1"/>
  <c r="O3941" i="1"/>
  <c r="P3941" i="1"/>
  <c r="O3942" i="1"/>
  <c r="P3942" i="1"/>
  <c r="O3943" i="1"/>
  <c r="P3943" i="1"/>
  <c r="O3944" i="1"/>
  <c r="P3944" i="1"/>
  <c r="O3945" i="1"/>
  <c r="P3945" i="1"/>
  <c r="O3946" i="1"/>
  <c r="P3946" i="1"/>
  <c r="O3947" i="1"/>
  <c r="P3947" i="1"/>
  <c r="O3948" i="1"/>
  <c r="P3948" i="1"/>
  <c r="O3949" i="1"/>
  <c r="P3949" i="1"/>
  <c r="O3950" i="1"/>
  <c r="P3950" i="1"/>
  <c r="O3951" i="1"/>
  <c r="P3951" i="1"/>
  <c r="O3952" i="1"/>
  <c r="P3952" i="1"/>
  <c r="O3953" i="1"/>
  <c r="P3953" i="1"/>
  <c r="O3954" i="1"/>
  <c r="P3954" i="1"/>
  <c r="O3955" i="1"/>
  <c r="P3955" i="1"/>
  <c r="O3956" i="1"/>
  <c r="P3956" i="1"/>
  <c r="O3957" i="1"/>
  <c r="P3957" i="1"/>
  <c r="O3958" i="1"/>
  <c r="P3958" i="1"/>
  <c r="O3959" i="1"/>
  <c r="P3959" i="1"/>
  <c r="O3960" i="1"/>
  <c r="P3960" i="1"/>
  <c r="O3961" i="1"/>
  <c r="P3961" i="1"/>
  <c r="O3962" i="1"/>
  <c r="P3962" i="1"/>
  <c r="O3963" i="1"/>
  <c r="P3963" i="1"/>
  <c r="O3964" i="1"/>
  <c r="P3964" i="1"/>
  <c r="O3965" i="1"/>
  <c r="P3965" i="1"/>
  <c r="O3966" i="1"/>
  <c r="P3966" i="1"/>
  <c r="O3967" i="1"/>
  <c r="P3967" i="1"/>
  <c r="O3968" i="1"/>
  <c r="P3968" i="1"/>
  <c r="O3969" i="1"/>
  <c r="P3969" i="1"/>
  <c r="O3970" i="1"/>
  <c r="P3970" i="1"/>
  <c r="O3971" i="1"/>
  <c r="P3971" i="1"/>
  <c r="O3972" i="1"/>
  <c r="P3972" i="1"/>
  <c r="O3973" i="1"/>
  <c r="P3973" i="1"/>
  <c r="O3974" i="1"/>
  <c r="P3974" i="1"/>
  <c r="O3975" i="1"/>
  <c r="P3975" i="1"/>
  <c r="O3976" i="1"/>
  <c r="P3976" i="1"/>
  <c r="O3977" i="1"/>
  <c r="P3977" i="1"/>
  <c r="O3978" i="1"/>
  <c r="P3978" i="1"/>
  <c r="O3979" i="1"/>
  <c r="P3979" i="1"/>
  <c r="O3980" i="1"/>
  <c r="P3980" i="1"/>
  <c r="O3981" i="1"/>
  <c r="P3981" i="1"/>
  <c r="O3982" i="1"/>
  <c r="P3982" i="1"/>
  <c r="O3983" i="1"/>
  <c r="P3983" i="1"/>
  <c r="O3984" i="1"/>
  <c r="P3984" i="1"/>
  <c r="O3985" i="1"/>
  <c r="P3985" i="1"/>
  <c r="O3986" i="1"/>
  <c r="P3986" i="1"/>
  <c r="O3987" i="1"/>
  <c r="P3987" i="1"/>
  <c r="O3988" i="1"/>
  <c r="P3988" i="1"/>
  <c r="O3989" i="1"/>
  <c r="P3989" i="1"/>
  <c r="O3990" i="1"/>
  <c r="P3990" i="1"/>
  <c r="O3991" i="1"/>
  <c r="P3991" i="1"/>
  <c r="O3992" i="1"/>
  <c r="P3992" i="1"/>
  <c r="O3993" i="1"/>
  <c r="P3993" i="1"/>
  <c r="O3994" i="1"/>
  <c r="P3994" i="1"/>
  <c r="O3995" i="1"/>
  <c r="P3995" i="1"/>
  <c r="O3996" i="1"/>
  <c r="P3996" i="1"/>
  <c r="O3997" i="1"/>
  <c r="P3997" i="1"/>
  <c r="O3998" i="1"/>
  <c r="P3998" i="1"/>
  <c r="O3999" i="1"/>
  <c r="P3999" i="1"/>
  <c r="O4000" i="1"/>
  <c r="P4000" i="1"/>
  <c r="O4001" i="1"/>
  <c r="P4001" i="1"/>
  <c r="O4002" i="1"/>
  <c r="P4002" i="1"/>
  <c r="O4003" i="1"/>
  <c r="P4003" i="1"/>
  <c r="O4004" i="1"/>
  <c r="P4004" i="1"/>
  <c r="O4005" i="1"/>
  <c r="P4005" i="1"/>
  <c r="O4006" i="1"/>
  <c r="P4006" i="1"/>
  <c r="O4007" i="1"/>
  <c r="P4007" i="1"/>
  <c r="O4008" i="1"/>
  <c r="P4008" i="1"/>
  <c r="O4009" i="1"/>
  <c r="P4009" i="1"/>
  <c r="O4010" i="1"/>
  <c r="P4010" i="1"/>
  <c r="O4011" i="1"/>
  <c r="P4011" i="1"/>
  <c r="O4012" i="1"/>
  <c r="P4012" i="1"/>
  <c r="O4013" i="1"/>
  <c r="P4013" i="1"/>
  <c r="O4014" i="1"/>
  <c r="P4014" i="1"/>
  <c r="O4015" i="1"/>
  <c r="P4015" i="1"/>
  <c r="O4016" i="1"/>
  <c r="P4016" i="1"/>
  <c r="O4017" i="1"/>
  <c r="P4017" i="1"/>
  <c r="O4018" i="1"/>
  <c r="P4018" i="1"/>
  <c r="O4019" i="1"/>
  <c r="P4019" i="1"/>
  <c r="O4020" i="1"/>
  <c r="P4020" i="1"/>
  <c r="O4021" i="1"/>
  <c r="P4021" i="1"/>
  <c r="O4022" i="1"/>
  <c r="P4022" i="1"/>
  <c r="O4023" i="1"/>
  <c r="P4023" i="1"/>
  <c r="O4024" i="1"/>
  <c r="P4024" i="1"/>
  <c r="O4025" i="1"/>
  <c r="P4025" i="1"/>
  <c r="O4026" i="1"/>
  <c r="P4026" i="1"/>
  <c r="O4027" i="1"/>
  <c r="P4027" i="1"/>
  <c r="O4028" i="1"/>
  <c r="P4028" i="1"/>
  <c r="O4029" i="1"/>
  <c r="P4029" i="1"/>
  <c r="O4030" i="1"/>
  <c r="P4030" i="1"/>
  <c r="O4031" i="1"/>
  <c r="P4031" i="1"/>
  <c r="O4032" i="1"/>
  <c r="P4032" i="1"/>
  <c r="O4033" i="1"/>
  <c r="P4033" i="1"/>
  <c r="O4034" i="1"/>
  <c r="P4034" i="1"/>
  <c r="O4035" i="1"/>
  <c r="P4035" i="1"/>
  <c r="O4036" i="1"/>
  <c r="P4036" i="1"/>
  <c r="O4037" i="1"/>
  <c r="P4037" i="1"/>
  <c r="O4038" i="1"/>
  <c r="P4038" i="1"/>
  <c r="O4039" i="1"/>
  <c r="P4039" i="1"/>
  <c r="O4040" i="1"/>
  <c r="P4040" i="1"/>
  <c r="O4041" i="1"/>
  <c r="P4041" i="1"/>
  <c r="O4042" i="1"/>
  <c r="P4042" i="1"/>
  <c r="O4043" i="1"/>
  <c r="P4043" i="1"/>
  <c r="O4044" i="1"/>
  <c r="P4044" i="1"/>
  <c r="O4045" i="1"/>
  <c r="P4045" i="1"/>
  <c r="O4046" i="1"/>
  <c r="P4046" i="1"/>
  <c r="O4047" i="1"/>
  <c r="P4047" i="1"/>
  <c r="O4048" i="1"/>
  <c r="P4048" i="1"/>
  <c r="O4049" i="1"/>
  <c r="P4049" i="1"/>
  <c r="O4050" i="1"/>
  <c r="P4050" i="1"/>
  <c r="O4051" i="1"/>
  <c r="P4051" i="1"/>
  <c r="O4052" i="1"/>
  <c r="P4052" i="1"/>
  <c r="O4053" i="1"/>
  <c r="P4053" i="1"/>
  <c r="O4054" i="1"/>
  <c r="P4054" i="1"/>
  <c r="O4055" i="1"/>
  <c r="P4055" i="1"/>
  <c r="O4056" i="1"/>
  <c r="P4056" i="1"/>
  <c r="O4057" i="1"/>
  <c r="P4057" i="1"/>
  <c r="O4058" i="1"/>
  <c r="P4058" i="1"/>
  <c r="O4059" i="1"/>
  <c r="P4059" i="1"/>
  <c r="O4060" i="1"/>
  <c r="P4060" i="1"/>
  <c r="O4061" i="1"/>
  <c r="P4061" i="1"/>
  <c r="O4062" i="1"/>
  <c r="P4062" i="1"/>
  <c r="O4063" i="1"/>
  <c r="P4063" i="1"/>
  <c r="O4064" i="1"/>
  <c r="P4064" i="1"/>
  <c r="O4065" i="1"/>
  <c r="P4065" i="1"/>
  <c r="O4066" i="1"/>
  <c r="P4066" i="1"/>
  <c r="O4067" i="1"/>
  <c r="P4067" i="1"/>
  <c r="O4068" i="1"/>
  <c r="P4068" i="1"/>
  <c r="O4069" i="1"/>
  <c r="P4069" i="1"/>
  <c r="O4070" i="1"/>
  <c r="P4070" i="1"/>
  <c r="O4071" i="1"/>
  <c r="P4071" i="1"/>
  <c r="O4072" i="1"/>
  <c r="P4072" i="1"/>
  <c r="O4073" i="1"/>
  <c r="P4073" i="1"/>
  <c r="O4074" i="1"/>
  <c r="P4074" i="1"/>
  <c r="O4075" i="1"/>
  <c r="P4075" i="1"/>
  <c r="O4076" i="1"/>
  <c r="P4076" i="1"/>
  <c r="O4077" i="1"/>
  <c r="P4077" i="1"/>
  <c r="O4078" i="1"/>
  <c r="P4078" i="1"/>
  <c r="O4079" i="1"/>
  <c r="P4079" i="1"/>
  <c r="O4080" i="1"/>
  <c r="P4080" i="1"/>
  <c r="O4081" i="1"/>
  <c r="P4081" i="1"/>
  <c r="O4082" i="1"/>
  <c r="P4082" i="1"/>
  <c r="O4083" i="1"/>
  <c r="P4083" i="1"/>
  <c r="O4084" i="1"/>
  <c r="P4084" i="1"/>
  <c r="O4085" i="1"/>
  <c r="P4085" i="1"/>
  <c r="O4086" i="1"/>
  <c r="P4086" i="1"/>
  <c r="O4087" i="1"/>
  <c r="P4087" i="1"/>
  <c r="O4088" i="1"/>
  <c r="P4088" i="1"/>
  <c r="O4089" i="1"/>
  <c r="P4089" i="1"/>
  <c r="O4090" i="1"/>
  <c r="P4090" i="1"/>
  <c r="O4091" i="1"/>
  <c r="P4091" i="1"/>
  <c r="O4092" i="1"/>
  <c r="P4092" i="1"/>
  <c r="O4093" i="1"/>
  <c r="P4093" i="1"/>
  <c r="O4094" i="1"/>
  <c r="P4094" i="1"/>
  <c r="O4095" i="1"/>
  <c r="P4095" i="1"/>
  <c r="O4096" i="1"/>
  <c r="P4096" i="1"/>
  <c r="O4097" i="1"/>
  <c r="P4097" i="1"/>
  <c r="O4098" i="1"/>
  <c r="P4098" i="1"/>
  <c r="O4099" i="1"/>
  <c r="P4099" i="1"/>
  <c r="O4100" i="1"/>
  <c r="P4100" i="1"/>
  <c r="O4101" i="1"/>
  <c r="P4101" i="1"/>
  <c r="O4102" i="1"/>
  <c r="P4102" i="1"/>
  <c r="O4103" i="1"/>
  <c r="P4103" i="1"/>
  <c r="O4104" i="1"/>
  <c r="P4104" i="1"/>
  <c r="O4105" i="1"/>
  <c r="P4105" i="1"/>
  <c r="O4106" i="1"/>
  <c r="P4106" i="1"/>
  <c r="O4107" i="1"/>
  <c r="P4107" i="1"/>
  <c r="O4108" i="1"/>
  <c r="P4108" i="1"/>
  <c r="O4109" i="1"/>
  <c r="P4109" i="1"/>
  <c r="O4110" i="1"/>
  <c r="P4110" i="1"/>
  <c r="O4111" i="1"/>
  <c r="P4111" i="1"/>
  <c r="O4112" i="1"/>
  <c r="P4112" i="1"/>
  <c r="O4113" i="1"/>
  <c r="P4113" i="1"/>
  <c r="O4114" i="1"/>
  <c r="P4114" i="1"/>
  <c r="O4115" i="1"/>
  <c r="P4115" i="1"/>
</calcChain>
</file>

<file path=xl/sharedStrings.xml><?xml version="1.0" encoding="utf-8"?>
<sst xmlns="http://schemas.openxmlformats.org/spreadsheetml/2006/main" count="34525" uniqueCount="8400">
  <si>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</si>
  <si>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</si>
  <si>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</si>
  <si>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</si>
  <si>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</si>
  <si>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</si>
  <si>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</si>
  <si>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</si>
  <si>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</si>
  <si>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</si>
  <si>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</si>
  <si>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</si>
  <si>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</si>
  <si>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</si>
  <si>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</si>
  <si>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</si>
  <si>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</si>
  <si>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</si>
  <si>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</si>
  <si>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</si>
  <si>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</si>
  <si>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</si>
  <si>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</si>
  <si>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</si>
  <si>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</si>
  <si>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</si>
  <si>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</si>
  <si>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</si>
  <si>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</si>
  <si>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</si>
  <si>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</si>
  <si>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</si>
  <si>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</si>
  <si>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</si>
  <si>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</si>
  <si>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</si>
  <si>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</si>
  <si>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</si>
  <si>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</si>
  <si>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</si>
  <si>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</si>
  <si>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</si>
  <si>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</si>
  <si>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</si>
  <si>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</si>
  <si>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</si>
  <si>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</si>
  <si>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</si>
  <si>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</si>
  <si>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</si>
  <si>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</si>
  <si>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</si>
  <si>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</si>
  <si>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</si>
  <si>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</si>
  <si>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</si>
  <si>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</si>
  <si>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</si>
  <si>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</si>
  <si>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</si>
  <si>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</si>
  <si>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</si>
  <si>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</si>
  <si>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</si>
  <si>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</si>
  <si>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</si>
  <si>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</si>
  <si>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</si>
  <si>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</si>
  <si>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</si>
  <si>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</si>
  <si>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</si>
  <si>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</si>
  <si>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</si>
  <si>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</si>
  <si>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</si>
  <si>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</si>
  <si>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</si>
  <si>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</si>
  <si>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</si>
  <si>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</si>
  <si>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</si>
  <si>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</si>
  <si>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</si>
  <si>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</si>
  <si>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</si>
  <si>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</si>
  <si>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</si>
  <si>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</si>
  <si>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</si>
  <si>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</si>
  <si>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</si>
  <si>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</si>
  <si>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</si>
  <si>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</si>
  <si>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</si>
  <si>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</si>
  <si>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</si>
  <si>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</si>
  <si>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</si>
  <si>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</si>
  <si>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</si>
  <si>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</si>
  <si>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</si>
  <si>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</si>
  <si>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</si>
  <si>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</si>
  <si>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</si>
  <si>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</si>
  <si>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</si>
  <si>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</si>
  <si>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</si>
  <si>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</si>
  <si>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</si>
  <si>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</si>
  <si>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</si>
  <si>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</si>
  <si>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</si>
  <si>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</si>
  <si>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</si>
  <si>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</si>
  <si>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</si>
  <si>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</si>
  <si>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</si>
  <si>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</si>
  <si>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</si>
  <si>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</si>
  <si>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</si>
  <si>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</si>
  <si>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</si>
  <si>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</si>
  <si>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</si>
  <si>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</si>
  <si>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</si>
  <si>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</si>
  <si>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</si>
  <si>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</si>
  <si>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</si>
  <si>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</si>
  <si>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</si>
  <si>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</si>
  <si>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</si>
  <si>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</si>
  <si>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</si>
  <si>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</si>
  <si>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</si>
  <si>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</si>
  <si>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</si>
  <si>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</si>
  <si>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</si>
  <si>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</si>
  <si>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</si>
  <si>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</si>
  <si>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</si>
  <si>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</si>
  <si>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</si>
  <si>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</si>
  <si>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</si>
  <si>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</si>
  <si>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</si>
  <si>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</si>
  <si>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</si>
  <si>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</si>
  <si>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</si>
  <si>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</si>
  <si>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</si>
  <si>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</si>
  <si>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</si>
  <si>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</si>
  <si>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</si>
  <si>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</si>
  <si>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</si>
  <si>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</si>
  <si>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</si>
  <si>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</si>
  <si>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</si>
  <si>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</si>
  <si>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</si>
  <si>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</si>
  <si>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</si>
  <si>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</si>
  <si>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</si>
  <si>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</si>
  <si>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</si>
  <si>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</si>
  <si>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</si>
  <si>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</si>
  <si>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</si>
  <si>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</si>
  <si>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</si>
  <si>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</si>
  <si>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</si>
  <si>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</si>
  <si>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</si>
  <si>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</si>
  <si>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</si>
  <si>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</si>
  <si>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</si>
  <si>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</si>
  <si>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</si>
  <si>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</si>
  <si>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</si>
  <si>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</si>
  <si>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</si>
  <si>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</si>
  <si>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</si>
  <si>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</si>
  <si>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</si>
  <si>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</si>
  <si>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</si>
  <si>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</si>
  <si>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</si>
  <si>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</si>
  <si>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</si>
  <si>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</si>
  <si>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</si>
  <si>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</si>
  <si>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</si>
  <si>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</si>
  <si>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</si>
  <si>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</si>
  <si>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</si>
  <si>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</si>
  <si>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</si>
  <si>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</si>
  <si>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</si>
  <si>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</si>
  <si>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</si>
  <si>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</si>
  <si>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</si>
  <si>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</si>
  <si>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</si>
  <si>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</si>
  <si>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</si>
  <si>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</si>
  <si>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</si>
  <si>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</si>
  <si>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</si>
  <si>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</si>
  <si>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</si>
  <si>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</si>
  <si>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</si>
  <si>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</si>
  <si>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</si>
  <si>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</si>
  <si>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</si>
  <si>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</si>
  <si>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</si>
  <si>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</si>
  <si>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</si>
  <si>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</si>
  <si>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</si>
  <si>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</si>
  <si>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</si>
  <si>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</si>
  <si>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</si>
  <si>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</si>
  <si>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</si>
  <si>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</si>
  <si>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</si>
  <si>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</si>
  <si>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</si>
  <si>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</si>
  <si>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</si>
  <si>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</si>
  <si>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</si>
  <si>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</si>
  <si>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</si>
  <si>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</si>
  <si>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</si>
  <si>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</si>
  <si>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</si>
  <si>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</si>
  <si>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</si>
  <si>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</si>
  <si>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</si>
  <si>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</si>
  <si>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</si>
  <si>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</si>
  <si>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</si>
  <si>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</si>
  <si>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</si>
  <si>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</si>
  <si>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</si>
  <si>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</si>
  <si>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</si>
  <si>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</si>
  <si>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</si>
  <si>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</si>
  <si>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</si>
  <si>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</si>
  <si>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</si>
  <si>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</si>
  <si>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</si>
  <si>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</si>
  <si>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</si>
  <si>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</si>
  <si>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</si>
  <si>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</si>
  <si>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</si>
  <si>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</si>
  <si>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</si>
  <si>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</si>
  <si>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</si>
  <si>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</si>
  <si>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</si>
  <si>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</si>
  <si>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</si>
  <si>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</si>
  <si>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</si>
  <si>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</si>
  <si>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</si>
  <si>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</si>
  <si>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</si>
  <si>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</si>
  <si>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</si>
  <si>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</si>
  <si>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</si>
  <si>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</si>
  <si>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</si>
  <si>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</si>
  <si>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</si>
  <si>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</si>
  <si>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</si>
  <si>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</si>
  <si>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</si>
  <si>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</si>
  <si>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</si>
  <si>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</si>
  <si>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</si>
  <si>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</si>
  <si>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</si>
  <si>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</si>
  <si>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</si>
  <si>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</si>
  <si>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</si>
  <si>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</si>
  <si>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</si>
  <si>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</si>
  <si>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</si>
  <si>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</si>
  <si>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</si>
  <si>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</si>
  <si>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</si>
  <si>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</si>
  <si>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</si>
  <si>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</si>
  <si>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</si>
  <si>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</si>
  <si>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</si>
  <si>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</si>
  <si>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</si>
  <si>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</si>
  <si>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</si>
  <si>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</si>
  <si>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</si>
  <si>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</si>
  <si>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</si>
  <si>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</si>
  <si>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</si>
  <si>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</si>
  <si>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</si>
  <si>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</si>
  <si>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</si>
  <si>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</si>
  <si>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</si>
  <si>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</si>
  <si>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</si>
  <si>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</si>
  <si>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</si>
  <si>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</si>
  <si>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</si>
  <si>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</si>
  <si>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</si>
  <si>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</si>
  <si>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</si>
  <si>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</si>
  <si>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</si>
  <si>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</si>
  <si>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</si>
  <si>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</si>
  <si>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</si>
  <si>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</si>
  <si>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</si>
  <si>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</si>
  <si>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</si>
  <si>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</si>
  <si>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</si>
  <si>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</si>
  <si>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</si>
  <si>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</si>
  <si>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</si>
  <si>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</si>
  <si>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</si>
  <si>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</si>
  <si>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</si>
  <si>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</si>
  <si>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</si>
  <si>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</si>
  <si>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</si>
  <si>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</si>
  <si>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</si>
  <si>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</si>
  <si>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</si>
  <si>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</si>
  <si>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</si>
  <si>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</si>
  <si>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</si>
  <si>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</si>
  <si>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</si>
  <si>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</si>
  <si>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</si>
  <si>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</si>
  <si>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</si>
  <si>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</si>
  <si>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</si>
  <si>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</si>
  <si>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</si>
  <si>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</si>
  <si>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</si>
  <si>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</si>
  <si>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</si>
  <si>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</si>
  <si>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</si>
  <si>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</si>
  <si>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</si>
  <si>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</si>
  <si>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</si>
  <si>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</si>
  <si>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</si>
  <si>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</si>
  <si>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</si>
  <si>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</si>
  <si>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</si>
  <si>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</si>
  <si>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</si>
  <si>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</si>
  <si>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</si>
  <si>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</si>
  <si>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</si>
  <si>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</si>
  <si>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</si>
  <si>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</si>
  <si>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</si>
  <si>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</si>
  <si>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</si>
  <si>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</si>
  <si>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</si>
  <si>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</si>
  <si>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</si>
  <si>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</si>
  <si>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</si>
  <si>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</si>
  <si>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</si>
  <si>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</si>
  <si>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</si>
  <si>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</si>
  <si>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</si>
  <si>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</si>
  <si>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</si>
  <si>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</si>
  <si>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</si>
  <si>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</si>
  <si>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</si>
  <si>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</si>
  <si>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</si>
  <si>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</si>
  <si>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</si>
  <si>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</si>
  <si>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</si>
  <si>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</si>
  <si>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</si>
  <si>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</si>
  <si>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</si>
  <si>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</si>
  <si>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</si>
  <si>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</si>
  <si>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</si>
  <si>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</si>
  <si>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</si>
  <si>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</si>
  <si>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</si>
  <si>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</si>
  <si>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</si>
  <si>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</si>
  <si>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</si>
  <si>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</si>
  <si>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</si>
  <si>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</si>
  <si>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</si>
  <si>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</si>
  <si>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</si>
  <si>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</si>
  <si>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</si>
  <si>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</si>
  <si>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</si>
  <si>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</si>
  <si>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</si>
  <si>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</si>
  <si>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</si>
  <si>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</si>
  <si>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</si>
  <si>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</si>
  <si>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</si>
  <si>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</si>
  <si>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</si>
  <si>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</si>
  <si>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</si>
  <si>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</si>
  <si>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</si>
  <si>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</si>
  <si>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</si>
  <si>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</si>
  <si>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</si>
  <si>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</si>
  <si>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</si>
  <si>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</si>
  <si>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</si>
  <si>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</si>
  <si>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</si>
  <si>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</si>
  <si>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</si>
  <si>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</si>
  <si>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</si>
  <si>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</si>
  <si>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</si>
  <si>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</si>
  <si>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</si>
  <si>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</si>
  <si>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</si>
  <si>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</si>
  <si>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</si>
  <si>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</si>
  <si>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</si>
  <si>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</si>
  <si>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</si>
  <si>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</si>
  <si>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</si>
  <si>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</si>
  <si>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</si>
  <si>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</si>
  <si>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</si>
  <si>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</si>
  <si>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</si>
  <si>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</si>
  <si>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</si>
  <si>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</si>
  <si>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</si>
  <si>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</si>
  <si>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</si>
  <si>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</si>
  <si>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</si>
  <si>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</si>
  <si>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</si>
  <si>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</si>
  <si>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</si>
  <si>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</si>
  <si>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</si>
  <si>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</si>
  <si>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</si>
  <si>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</si>
  <si>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</si>
  <si>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</si>
  <si>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</si>
  <si>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</si>
  <si>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</si>
  <si>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</si>
  <si>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</si>
  <si>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</si>
  <si>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</si>
  <si>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</si>
  <si>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</si>
  <si>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</si>
  <si>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</si>
  <si>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</si>
  <si>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</si>
  <si>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</si>
  <si>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</si>
  <si>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</si>
  <si>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</si>
  <si>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</si>
  <si>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</si>
  <si>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</si>
  <si>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</si>
  <si>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</si>
  <si>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</si>
  <si>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</si>
  <si>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</si>
  <si>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</si>
  <si>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</si>
  <si>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</si>
  <si>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</si>
  <si>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</si>
  <si>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</si>
  <si>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</si>
  <si>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</si>
  <si>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</si>
  <si>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</si>
  <si>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</si>
  <si>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</si>
  <si>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</si>
  <si>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</si>
  <si>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</si>
  <si>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</si>
  <si>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</si>
  <si>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</si>
  <si>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</si>
  <si>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</si>
  <si>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</si>
  <si>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</si>
  <si>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</si>
  <si>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</si>
  <si>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</si>
  <si>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</si>
  <si>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</si>
  <si>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</si>
  <si>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</si>
  <si>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</si>
  <si>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</si>
  <si>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</si>
  <si>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</si>
  <si>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</si>
  <si>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</si>
  <si>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</si>
  <si>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</si>
  <si>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</si>
  <si>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</si>
  <si>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</si>
  <si>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</si>
  <si>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</si>
  <si>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</si>
  <si>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</si>
  <si>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</si>
  <si>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</si>
  <si>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</si>
  <si>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</si>
  <si>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</si>
  <si>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</si>
  <si>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</si>
  <si>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</si>
  <si>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</si>
  <si>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</si>
  <si>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</si>
  <si>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</si>
  <si>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</si>
  <si>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</si>
  <si>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</si>
  <si>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</si>
  <si>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</si>
  <si>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</si>
  <si>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</si>
  <si>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</si>
  <si>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</si>
  <si>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</si>
  <si>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</si>
  <si>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</si>
  <si>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</si>
  <si>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</si>
  <si>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</si>
  <si>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</si>
  <si>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</si>
  <si>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</si>
  <si>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</si>
  <si>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</si>
  <si>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</si>
  <si>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</si>
  <si>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</si>
  <si>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</si>
  <si>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</si>
  <si>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</si>
  <si>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</si>
  <si>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</si>
  <si>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</si>
  <si>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</si>
  <si>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</si>
  <si>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</si>
  <si>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</si>
  <si>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</si>
  <si>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</si>
  <si>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</si>
  <si>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</si>
  <si>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</si>
  <si>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</si>
  <si>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</si>
  <si>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</si>
  <si>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</si>
  <si>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</si>
  <si>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</si>
  <si>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</si>
  <si>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</si>
  <si>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</si>
  <si>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</si>
  <si>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</si>
  <si>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</si>
  <si>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</si>
  <si>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</si>
  <si>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</si>
  <si>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</si>
  <si>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</si>
  <si>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</si>
  <si>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</si>
  <si>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</si>
  <si>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</si>
  <si>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</si>
  <si>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</si>
  <si>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</si>
  <si>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</si>
  <si>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</si>
  <si>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</si>
  <si>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</si>
  <si>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</si>
  <si>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</si>
  <si>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</si>
  <si>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</si>
  <si>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</si>
  <si>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</si>
  <si>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</si>
  <si>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</si>
  <si>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</si>
  <si>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</si>
  <si>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</si>
  <si>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</si>
  <si>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</si>
  <si>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</si>
  <si>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</si>
  <si>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</si>
  <si>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</si>
  <si>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</si>
  <si>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</si>
  <si>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</si>
  <si>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</si>
  <si>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</si>
  <si>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</si>
  <si>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</si>
  <si>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</si>
  <si>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</si>
  <si>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</si>
  <si>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</si>
  <si>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</si>
  <si>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</si>
  <si>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</si>
  <si>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</si>
  <si>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</si>
  <si>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</si>
  <si>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</si>
  <si>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</si>
  <si>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</si>
  <si>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</si>
  <si>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</si>
  <si>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</si>
  <si>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</si>
  <si>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</si>
  <si>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</si>
  <si>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</si>
  <si>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</si>
  <si>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</si>
  <si>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</si>
  <si>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</si>
  <si>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</si>
  <si>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</si>
  <si>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</si>
  <si>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</si>
  <si>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</si>
  <si>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</si>
  <si>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</si>
  <si>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</si>
  <si>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</si>
  <si>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</si>
  <si>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</si>
  <si>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</si>
  <si>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</si>
  <si>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</si>
  <si>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</si>
  <si>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</si>
  <si>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</si>
  <si>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</si>
  <si>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</si>
  <si>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</si>
  <si>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</si>
  <si>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</si>
  <si>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</si>
  <si>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</si>
  <si>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</si>
  <si>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</si>
  <si>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</si>
  <si>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</si>
  <si>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</si>
  <si>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</si>
  <si>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</si>
  <si>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</si>
  <si>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</si>
  <si>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</si>
  <si>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</si>
  <si>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</si>
  <si>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</si>
  <si>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</si>
  <si>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</si>
  <si>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</si>
  <si>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</si>
  <si>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</si>
  <si>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</si>
  <si>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</si>
  <si>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</si>
  <si>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</si>
  <si>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</si>
  <si>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</si>
  <si>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</si>
  <si>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</si>
  <si>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</si>
  <si>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</si>
  <si>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</si>
  <si>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</si>
  <si>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</si>
  <si>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</si>
  <si>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</si>
  <si>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</si>
  <si>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</si>
  <si>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</si>
  <si>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</si>
  <si>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</si>
  <si>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</si>
  <si>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</si>
  <si>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</si>
  <si>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</si>
  <si>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</si>
  <si>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</si>
  <si>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</si>
  <si>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</si>
  <si>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</si>
  <si>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</si>
  <si>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</si>
  <si>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</si>
  <si>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</si>
  <si>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</si>
  <si>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</si>
  <si>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</si>
  <si>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</si>
  <si>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</si>
  <si>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</si>
  <si>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</si>
  <si>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</si>
  <si>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</si>
  <si>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</si>
  <si>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</si>
  <si>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</si>
  <si>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</si>
  <si>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</si>
  <si>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</si>
  <si>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</si>
  <si>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</si>
  <si>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</si>
  <si>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</si>
  <si>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</si>
  <si>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</si>
  <si>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</si>
  <si>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</si>
  <si>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</si>
  <si>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</si>
  <si>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</si>
  <si>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</si>
  <si>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</si>
  <si>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</si>
  <si>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</si>
  <si>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</si>
  <si>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</si>
  <si>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</si>
  <si>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</si>
  <si>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</si>
  <si>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</si>
  <si>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</si>
  <si>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</si>
  <si>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</si>
  <si>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</si>
  <si>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</si>
  <si>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</si>
  <si>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</si>
  <si>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</si>
  <si>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</si>
  <si>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</si>
  <si>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</si>
  <si>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</si>
  <si>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</si>
  <si>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</si>
  <si>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</si>
  <si>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</si>
  <si>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</si>
  <si>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</si>
  <si>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</si>
  <si>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</si>
  <si>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</si>
  <si>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</si>
  <si>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</si>
  <si>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</si>
  <si>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</si>
  <si>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</si>
  <si>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</si>
  <si>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</si>
  <si>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</si>
  <si>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</si>
  <si>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</si>
  <si>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</si>
  <si>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</si>
  <si>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</si>
  <si>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</si>
  <si>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</si>
  <si>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</si>
  <si>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</si>
  <si>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</si>
  <si>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</si>
  <si>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</si>
  <si>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</si>
  <si>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</si>
  <si>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</si>
  <si>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</si>
  <si>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</si>
  <si>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</si>
  <si>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</si>
  <si>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</si>
  <si>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</si>
  <si>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</si>
  <si>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</si>
  <si>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</si>
  <si>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</si>
  <si>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</si>
  <si>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</si>
  <si>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</si>
  <si>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</si>
  <si>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</si>
  <si>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</si>
  <si>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</si>
  <si>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</si>
  <si>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</si>
  <si>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</si>
  <si>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</si>
  <si>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</si>
  <si>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</si>
  <si>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</si>
  <si>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</si>
  <si>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</si>
  <si>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</si>
  <si>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</si>
  <si>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</si>
  <si>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</si>
  <si>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</si>
  <si>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</si>
  <si>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</si>
  <si>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</si>
  <si>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</si>
  <si>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</si>
  <si>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</si>
  <si>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</si>
  <si>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</si>
  <si>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</si>
  <si>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</si>
  <si>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</si>
  <si>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</si>
  <si>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</si>
  <si>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</si>
  <si>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</si>
  <si>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</si>
  <si>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</si>
  <si>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</si>
  <si>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</si>
  <si>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</si>
  <si>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</si>
  <si>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</si>
  <si>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</si>
  <si>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</si>
  <si>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</si>
  <si>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</si>
  <si>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</si>
  <si>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</si>
  <si>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</si>
  <si>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</si>
  <si>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</si>
  <si>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</si>
  <si>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</si>
  <si>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</si>
  <si>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</si>
  <si>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</si>
  <si>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</si>
  <si>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</si>
  <si>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</si>
  <si>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</si>
  <si>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</si>
  <si>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</si>
  <si>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</si>
  <si>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</si>
  <si>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</si>
  <si>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</si>
  <si>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</si>
  <si>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</si>
  <si>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</si>
  <si>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</si>
  <si>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</si>
  <si>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</si>
  <si>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</si>
  <si>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</si>
  <si>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</si>
  <si>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</si>
  <si>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</si>
  <si>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</si>
  <si>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</si>
  <si>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</si>
  <si>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</si>
  <si>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</si>
  <si>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</si>
  <si>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</si>
  <si>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</si>
  <si>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</si>
  <si>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</si>
  <si>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</si>
  <si>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</si>
  <si>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</si>
  <si>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</si>
  <si>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</si>
  <si>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</si>
  <si>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</si>
  <si>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</si>
  <si>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</si>
  <si>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</si>
  <si>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</si>
  <si>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</si>
  <si>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</si>
  <si>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</si>
  <si>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</si>
  <si>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</si>
  <si>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</si>
  <si>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</si>
  <si>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</si>
  <si>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</si>
  <si>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</si>
  <si>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</si>
  <si>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</si>
  <si>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</si>
  <si>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</si>
  <si>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</si>
  <si>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</si>
  <si>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</si>
  <si>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</si>
  <si>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</si>
  <si>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</si>
  <si>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</si>
  <si>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</si>
  <si>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</si>
  <si>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</si>
  <si>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</si>
  <si>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</si>
  <si>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</si>
  <si>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</si>
  <si>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</si>
  <si>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</si>
  <si>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</si>
  <si>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</si>
  <si>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</si>
  <si>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</si>
  <si>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</si>
  <si>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</si>
  <si>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</si>
  <si>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</si>
  <si>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</si>
  <si>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</si>
  <si>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</si>
  <si>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</si>
  <si>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</si>
  <si>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</si>
  <si>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</si>
  <si>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</si>
  <si>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</si>
  <si>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</si>
  <si>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</si>
  <si>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</si>
  <si>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</si>
  <si>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</si>
  <si>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</si>
  <si>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</si>
  <si>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</si>
  <si>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</si>
  <si>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</si>
  <si>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</si>
  <si>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</si>
  <si>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</si>
  <si>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</si>
  <si>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</si>
  <si>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</si>
  <si>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</si>
  <si>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</si>
  <si>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</si>
  <si>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</si>
  <si>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</si>
  <si>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</si>
  <si>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</si>
  <si>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</si>
  <si>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</si>
  <si>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</si>
  <si>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</si>
  <si>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</si>
  <si>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</si>
  <si>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</si>
  <si>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</si>
  <si>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</si>
  <si>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</si>
  <si>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</si>
  <si>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</si>
  <si>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</si>
  <si>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</si>
  <si>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</si>
  <si>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</si>
  <si>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</si>
  <si>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</si>
  <si>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</si>
  <si>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</si>
  <si>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</si>
  <si>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</si>
  <si>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</si>
  <si>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</si>
  <si>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</si>
  <si>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</si>
  <si>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</si>
  <si>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</si>
  <si>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</si>
  <si>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</si>
  <si>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</si>
  <si>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</si>
  <si>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</si>
  <si>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</si>
  <si>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</si>
  <si>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</si>
  <si>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</si>
  <si>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</si>
  <si>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</si>
  <si>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</si>
  <si>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</si>
  <si>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</si>
  <si>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</si>
  <si>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</si>
  <si>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</si>
  <si>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</si>
  <si>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</si>
  <si>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</si>
  <si>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</si>
  <si>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</si>
  <si>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</si>
  <si>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</si>
  <si>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</si>
  <si>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</si>
  <si>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</si>
  <si>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</si>
  <si>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</si>
  <si>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</si>
  <si>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</si>
  <si>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</si>
  <si>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</si>
  <si>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</si>
  <si>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</si>
  <si>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</si>
  <si>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</si>
  <si>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</si>
  <si>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</si>
  <si>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</si>
  <si>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</si>
  <si>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</si>
  <si>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</si>
  <si>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</si>
  <si>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</si>
  <si>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</si>
  <si>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</si>
  <si>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</si>
  <si>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</si>
  <si>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</si>
  <si>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</si>
  <si>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</si>
  <si>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</si>
  <si>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</si>
  <si>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</si>
  <si>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</si>
  <si>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</si>
  <si>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</si>
  <si>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</si>
  <si>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</si>
  <si>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</si>
  <si>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</si>
  <si>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</si>
  <si>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</si>
  <si>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</si>
  <si>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</si>
  <si>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</si>
  <si>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</si>
  <si>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</si>
  <si>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</si>
  <si>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</si>
  <si>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</si>
  <si>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</si>
  <si>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</si>
  <si>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</si>
  <si>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</si>
  <si>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</si>
  <si>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</si>
  <si>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</si>
  <si>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</si>
  <si>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</si>
  <si>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</si>
  <si>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</si>
  <si>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</si>
  <si>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</si>
  <si>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</si>
  <si>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</si>
  <si>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</si>
  <si>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</si>
  <si>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</si>
  <si>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</si>
  <si>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</si>
  <si>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</si>
  <si>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</si>
  <si>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</si>
  <si>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</si>
  <si>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</si>
  <si>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</si>
  <si>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</si>
  <si>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</si>
  <si>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</si>
  <si>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</si>
  <si>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</si>
  <si>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</si>
  <si>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</si>
  <si>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</si>
  <si>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</si>
  <si>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</si>
  <si>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</si>
  <si>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</si>
  <si>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</si>
  <si>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</si>
  <si>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</si>
  <si>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</si>
  <si>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</si>
  <si>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</si>
  <si>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</si>
  <si>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</si>
  <si>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</si>
  <si>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</si>
  <si>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</si>
  <si>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</si>
  <si>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</si>
  <si>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</si>
  <si>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</si>
  <si>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</si>
  <si>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</si>
  <si>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</si>
  <si>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</si>
  <si>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</si>
  <si>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</si>
  <si>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</si>
  <si>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</si>
  <si>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</si>
  <si>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</si>
  <si>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</si>
  <si>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</si>
  <si>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</si>
  <si>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</si>
  <si>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</si>
  <si>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</si>
  <si>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</si>
  <si>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</si>
  <si>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</si>
  <si>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</si>
  <si>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</si>
  <si>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</si>
  <si>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</si>
  <si>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</si>
  <si>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</si>
  <si>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</si>
  <si>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</si>
  <si>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</si>
  <si>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</si>
  <si>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</si>
  <si>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</si>
  <si>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</si>
  <si>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</si>
  <si>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</si>
  <si>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</si>
  <si>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</si>
  <si>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</si>
  <si>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</si>
  <si>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</si>
  <si>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</si>
  <si>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</si>
  <si>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</si>
  <si>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</si>
  <si>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</si>
  <si>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</si>
  <si>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</si>
  <si>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</si>
  <si>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</si>
  <si>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</si>
  <si>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</si>
  <si>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</si>
  <si>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</si>
  <si>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</si>
  <si>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</si>
  <si>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</si>
  <si>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</si>
  <si>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</si>
  <si>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</si>
  <si>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</si>
  <si>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</si>
  <si>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</si>
  <si>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</si>
  <si>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</si>
  <si>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</si>
  <si>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</si>
  <si>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</si>
  <si>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</si>
  <si>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</si>
  <si>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</si>
  <si>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</si>
  <si>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</si>
  <si>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</si>
  <si>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</si>
  <si>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</si>
  <si>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</si>
  <si>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</si>
  <si>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</si>
  <si>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</si>
  <si>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</si>
  <si>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</si>
  <si>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</si>
  <si>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</si>
  <si>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</si>
  <si>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</si>
  <si>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</si>
  <si>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</si>
  <si>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</si>
  <si>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</si>
  <si>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</si>
  <si>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</si>
  <si>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</si>
  <si>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</si>
  <si>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</si>
  <si>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</si>
  <si>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</si>
  <si>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</si>
  <si>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</si>
  <si>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</si>
  <si>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</si>
  <si>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</si>
  <si>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</si>
  <si>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</si>
  <si>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</si>
  <si>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</si>
  <si>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</si>
  <si>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</si>
  <si>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</si>
  <si>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</si>
  <si>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</si>
  <si>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</si>
  <si>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</si>
  <si>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</si>
  <si>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</si>
  <si>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</si>
  <si>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</si>
  <si>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</si>
  <si>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</si>
  <si>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</si>
  <si>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</si>
  <si>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</si>
  <si>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</si>
  <si>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</si>
  <si>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</si>
  <si>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</si>
  <si>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</si>
  <si>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</si>
  <si>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</si>
  <si>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</si>
  <si>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</si>
  <si>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</si>
  <si>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</si>
  <si>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</si>
  <si>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</si>
  <si>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</si>
  <si>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</si>
  <si>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</si>
  <si>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</si>
  <si>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</si>
  <si>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</si>
  <si>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</si>
  <si>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</si>
  <si>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</si>
  <si>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</si>
  <si>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</si>
  <si>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</si>
  <si>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</si>
  <si>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</si>
  <si>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</si>
  <si>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</si>
  <si>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</si>
  <si>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</si>
  <si>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</si>
  <si>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</si>
  <si>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</si>
  <si>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</si>
  <si>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</si>
  <si>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</si>
  <si>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</si>
  <si>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</si>
  <si>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</si>
  <si>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</si>
  <si>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</si>
  <si>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</si>
  <si>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</si>
  <si>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</si>
  <si>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</si>
  <si>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</si>
  <si>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</si>
  <si>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</si>
  <si>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</si>
  <si>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</si>
  <si>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</si>
  <si>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</si>
  <si>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</si>
  <si>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</si>
  <si>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</si>
  <si>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</si>
  <si>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</si>
  <si>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</si>
  <si>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</si>
  <si>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</si>
  <si>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</si>
  <si>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</si>
  <si>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</si>
  <si>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</si>
  <si>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</si>
  <si>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</si>
  <si>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</si>
  <si>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</si>
  <si>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</si>
  <si>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</si>
  <si>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</si>
  <si>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</si>
  <si>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</si>
  <si>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</si>
  <si>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</si>
  <si>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</si>
  <si>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</si>
  <si>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</si>
  <si>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</si>
  <si>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</si>
  <si>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</si>
  <si>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</si>
  <si>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</si>
  <si>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</si>
  <si>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</si>
  <si>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</si>
  <si>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</si>
  <si>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</si>
  <si>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</si>
  <si>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</si>
  <si>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</si>
  <si>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</si>
  <si>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</si>
  <si>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</si>
  <si>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</si>
  <si>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</si>
  <si>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</si>
  <si>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</si>
  <si>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</si>
  <si>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</si>
  <si>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</si>
  <si>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</si>
  <si>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</si>
  <si>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</si>
  <si>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</si>
  <si>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</si>
  <si>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</si>
  <si>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</si>
  <si>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</si>
  <si>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</si>
  <si>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</si>
  <si>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</si>
  <si>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</si>
  <si>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</si>
  <si>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</si>
  <si>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</si>
  <si>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</si>
  <si>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</si>
  <si>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</si>
  <si>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</si>
  <si>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</si>
  <si>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</si>
  <si>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</si>
  <si>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</si>
  <si>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</si>
  <si>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</si>
  <si>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</si>
  <si>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</si>
  <si>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</si>
  <si>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</si>
  <si>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</si>
  <si>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</si>
  <si>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</si>
  <si>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</si>
  <si>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</si>
  <si>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</si>
  <si>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</si>
  <si>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</si>
  <si>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</si>
  <si>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</si>
  <si>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</si>
  <si>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</si>
  <si>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</si>
  <si>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</si>
  <si>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</si>
  <si>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</si>
  <si>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</si>
  <si>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</si>
  <si>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</si>
  <si>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</si>
  <si>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</si>
  <si>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</si>
  <si>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</si>
  <si>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</si>
  <si>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</si>
  <si>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</si>
  <si>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</si>
  <si>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</si>
  <si>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</si>
  <si>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</si>
  <si>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</si>
  <si>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</si>
  <si>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</si>
  <si>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</si>
  <si>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</si>
  <si>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</si>
  <si>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</si>
  <si>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</si>
  <si>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</si>
  <si>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</si>
  <si>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</si>
  <si>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</si>
  <si>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</si>
  <si>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</si>
  <si>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</si>
  <si>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</si>
  <si>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</si>
  <si>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</si>
  <si>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</si>
  <si>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</si>
  <si>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</si>
  <si>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</si>
  <si>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</si>
  <si>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</si>
  <si>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</si>
  <si>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</si>
  <si>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</si>
  <si>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</si>
  <si>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</si>
  <si>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</si>
  <si>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</si>
  <si>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</si>
  <si>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</si>
  <si>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</si>
  <si>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</si>
  <si>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</si>
  <si>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</si>
  <si>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</si>
  <si>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</si>
  <si>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</si>
  <si>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</si>
  <si>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</si>
  <si>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</si>
  <si>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</si>
  <si>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</si>
  <si>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</si>
  <si>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</si>
  <si>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</si>
  <si>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</si>
  <si>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</si>
  <si>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</si>
  <si>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</si>
  <si>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</si>
  <si>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</si>
  <si>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</si>
  <si>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</si>
  <si>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</si>
  <si>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</si>
  <si>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</si>
  <si>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</si>
  <si>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</si>
  <si>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</si>
  <si>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</si>
  <si>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</si>
  <si>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</si>
  <si>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</si>
  <si>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</si>
  <si>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</si>
  <si>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</si>
  <si>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</si>
  <si>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</si>
  <si>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</si>
  <si>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</si>
  <si>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</si>
  <si>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</si>
  <si>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</si>
  <si>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</si>
  <si>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</si>
  <si>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</si>
  <si>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</si>
  <si>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</si>
  <si>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</si>
  <si>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</si>
  <si>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</si>
  <si>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</si>
  <si>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</si>
  <si>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</si>
  <si>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</si>
  <si>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</si>
  <si>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</si>
  <si>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</si>
  <si>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</si>
  <si>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</si>
  <si>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</si>
  <si>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</si>
  <si>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</si>
  <si>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</si>
  <si>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</si>
  <si>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</si>
  <si>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</si>
  <si>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</si>
  <si>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</si>
  <si>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</si>
  <si>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</si>
  <si>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</si>
  <si>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</si>
  <si>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</si>
  <si>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</si>
  <si>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</si>
  <si>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</si>
  <si>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</si>
  <si>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</si>
  <si>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</si>
  <si>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</si>
  <si>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</si>
  <si>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</si>
  <si>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</si>
  <si>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</si>
  <si>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</si>
  <si>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</si>
  <si>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</si>
  <si>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</si>
  <si>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</si>
  <si>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</si>
  <si>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</si>
  <si>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</si>
  <si>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</si>
  <si>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</si>
  <si>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</si>
  <si>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</si>
  <si>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</si>
  <si>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</si>
  <si>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</si>
  <si>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</si>
  <si>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</si>
  <si>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</si>
  <si>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</si>
  <si>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</si>
  <si>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</si>
  <si>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</si>
  <si>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</si>
  <si>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</si>
  <si>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</si>
  <si>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</si>
  <si>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</si>
  <si>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</si>
  <si>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</si>
  <si>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</si>
  <si>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</si>
  <si>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</si>
  <si>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</si>
  <si>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</si>
  <si>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</si>
  <si>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</si>
  <si>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</si>
  <si>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</si>
  <si>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</si>
  <si>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</si>
  <si>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</si>
  <si>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</si>
  <si>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</si>
  <si>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</si>
  <si>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</si>
  <si>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</si>
  <si>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</si>
  <si>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</si>
  <si>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</si>
  <si>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</si>
  <si>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</si>
  <si>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</si>
  <si>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</si>
  <si>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</si>
  <si>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</si>
  <si>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</si>
  <si>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</si>
  <si>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</si>
  <si>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</si>
  <si>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</si>
  <si>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</si>
  <si>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</si>
  <si>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</si>
  <si>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</si>
  <si>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</si>
  <si>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</si>
  <si>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</si>
  <si>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</si>
  <si>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</si>
  <si>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</si>
  <si>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</si>
  <si>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</si>
  <si>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</si>
  <si>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</si>
  <si>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</si>
  <si>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</si>
  <si>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</si>
  <si>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</si>
  <si>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</si>
  <si>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</si>
  <si>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</si>
  <si>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</si>
  <si>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</si>
  <si>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</si>
  <si>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</si>
  <si>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</si>
  <si>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</si>
  <si>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</si>
  <si>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</si>
  <si>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</si>
  <si>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</si>
  <si>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</si>
  <si>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</si>
  <si>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</si>
  <si>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</si>
  <si>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</si>
  <si>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</si>
  <si>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</si>
  <si>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</si>
  <si>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</si>
  <si>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</si>
  <si>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</si>
  <si>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</si>
  <si>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</si>
  <si>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</si>
  <si>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</si>
  <si>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</si>
  <si>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</si>
  <si>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</si>
  <si>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</si>
  <si>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</si>
  <si>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</si>
  <si>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</si>
  <si>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</si>
  <si>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</si>
  <si>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</si>
  <si>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</si>
  <si>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</si>
  <si>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</si>
  <si>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</si>
  <si>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</si>
  <si>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</si>
  <si>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</si>
  <si>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</si>
  <si>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</si>
  <si>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</si>
  <si>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</si>
  <si>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</si>
  <si>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</si>
  <si>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</si>
  <si>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</si>
  <si>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</si>
  <si>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</si>
  <si>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</si>
  <si>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</si>
  <si>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</si>
  <si>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</si>
  <si>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</si>
  <si>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</si>
  <si>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</si>
  <si>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</si>
  <si>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</si>
  <si>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</si>
  <si>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</si>
  <si>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</si>
  <si>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</si>
  <si>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</si>
  <si>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</si>
  <si>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</si>
  <si>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</si>
  <si>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</si>
  <si>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</si>
  <si>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</si>
  <si>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</si>
  <si>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</si>
  <si>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</si>
  <si>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</si>
  <si>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</si>
  <si>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</si>
  <si>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</si>
  <si>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</si>
  <si>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</si>
  <si>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</si>
  <si>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</si>
  <si>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</si>
  <si>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</si>
  <si>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</si>
  <si>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</si>
  <si>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</si>
  <si>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</si>
  <si>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</si>
  <si>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</si>
  <si>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</si>
  <si>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</si>
  <si>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</si>
  <si>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</si>
  <si>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</si>
  <si>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</si>
  <si>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</si>
  <si>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</si>
  <si>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</si>
  <si>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</si>
  <si>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</si>
  <si>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</si>
  <si>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</si>
  <si>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</si>
  <si>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</si>
  <si>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</si>
  <si>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</si>
  <si>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</si>
  <si>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</si>
  <si>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</si>
  <si>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</si>
  <si>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</si>
  <si>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</si>
  <si>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</si>
  <si>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</si>
  <si>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</si>
  <si>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</si>
  <si>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</si>
  <si>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</si>
  <si>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</si>
  <si>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</si>
  <si>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</si>
  <si>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</si>
  <si>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</si>
  <si>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</si>
  <si>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</si>
  <si>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</si>
  <si>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</si>
  <si>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</si>
  <si>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</si>
  <si>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</si>
  <si>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</si>
  <si>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</si>
  <si>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</si>
  <si>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</si>
  <si>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</si>
  <si>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</si>
  <si>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</si>
  <si>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</si>
  <si>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</si>
  <si>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</si>
  <si>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</si>
  <si>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</si>
  <si>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</si>
  <si>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</si>
  <si>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</si>
  <si>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</si>
  <si>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</si>
  <si>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</si>
  <si>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</si>
  <si>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</si>
  <si>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</si>
  <si>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</si>
  <si>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</si>
  <si>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</si>
  <si>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</si>
  <si>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</si>
  <si>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</si>
  <si>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</si>
  <si>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</si>
  <si>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</si>
  <si>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</si>
  <si>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</si>
  <si>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</si>
  <si>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</si>
  <si>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</si>
  <si>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</si>
  <si>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</si>
  <si>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</si>
  <si>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</si>
  <si>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</si>
  <si>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</si>
  <si>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</si>
  <si>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</si>
  <si>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</si>
  <si>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</si>
  <si>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</si>
  <si>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</si>
  <si>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</si>
  <si>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</si>
  <si>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</si>
  <si>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</si>
  <si>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</si>
  <si>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</si>
  <si>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</si>
  <si>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</si>
  <si>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</si>
  <si>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</si>
  <si>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</si>
  <si>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</si>
  <si>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</si>
  <si>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</si>
  <si>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</si>
  <si>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</si>
  <si>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</si>
  <si>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</si>
  <si>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</si>
  <si>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</si>
  <si>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</si>
  <si>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</si>
  <si>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</si>
  <si>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</si>
  <si>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</si>
  <si>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</si>
  <si>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</si>
  <si>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</si>
  <si>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</si>
  <si>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</si>
  <si>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</si>
  <si>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</si>
  <si>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</si>
  <si>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</si>
  <si>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</si>
  <si>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</si>
  <si>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</si>
  <si>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</si>
  <si>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</si>
  <si>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</si>
  <si>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</si>
  <si>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</si>
  <si>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</si>
  <si>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</si>
  <si>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</si>
  <si>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</si>
  <si>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</si>
  <si>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</si>
  <si>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</si>
  <si>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</si>
  <si>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</si>
  <si>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</si>
  <si>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</si>
  <si>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</si>
  <si>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</si>
  <si>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</si>
  <si>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</si>
  <si>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</si>
  <si>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</si>
  <si>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</si>
  <si>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</si>
  <si>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</si>
  <si>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</si>
  <si>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</si>
  <si>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</si>
  <si>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</si>
  <si>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</si>
  <si>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</si>
  <si>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</si>
  <si>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</si>
  <si>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</si>
  <si>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</si>
  <si>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</si>
  <si>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</si>
  <si>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</si>
  <si>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</si>
  <si>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</si>
  <si>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</si>
  <si>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</si>
  <si>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</si>
  <si>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</si>
  <si>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</si>
  <si>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</si>
  <si>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</si>
  <si>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</si>
  <si>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</si>
  <si>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</si>
  <si>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</si>
  <si>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</si>
  <si>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</si>
  <si>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</si>
  <si>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</si>
  <si>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</si>
  <si>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</si>
  <si>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</si>
  <si>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</si>
  <si>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</si>
  <si>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</si>
  <si>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</si>
  <si>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</si>
  <si>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</si>
  <si>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</si>
  <si>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</si>
  <si>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</si>
  <si>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</si>
  <si>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</si>
  <si>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</si>
  <si>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</si>
  <si>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</si>
  <si>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</si>
  <si>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</si>
  <si>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</si>
  <si>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</si>
  <si>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</si>
  <si>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</si>
  <si>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</si>
  <si>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</si>
  <si>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</si>
  <si>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</si>
  <si>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</si>
  <si>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</si>
  <si>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</si>
  <si>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</si>
  <si>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</si>
  <si>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</si>
  <si>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</si>
  <si>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</si>
  <si>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</si>
  <si>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</si>
  <si>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</si>
  <si>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</si>
  <si>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</si>
  <si>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</si>
  <si>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</si>
  <si>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</si>
  <si>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</si>
  <si>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</si>
  <si>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</si>
  <si>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</si>
  <si>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</si>
  <si>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</si>
  <si>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</si>
  <si>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</si>
  <si>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</si>
  <si>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</si>
  <si>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</si>
  <si>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</si>
  <si>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</si>
  <si>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</si>
  <si>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</si>
  <si>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</si>
  <si>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</si>
  <si>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</si>
  <si>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</si>
  <si>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</si>
  <si>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</si>
  <si>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</si>
  <si>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</si>
  <si>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</si>
  <si>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</si>
  <si>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</si>
  <si>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</si>
  <si>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</si>
  <si>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</si>
  <si>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</si>
  <si>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</si>
  <si>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</si>
  <si>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</si>
  <si>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</si>
  <si>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</si>
  <si>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</si>
  <si>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</si>
  <si>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</si>
  <si>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</si>
  <si>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</si>
  <si>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</si>
  <si>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</si>
  <si>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</si>
  <si>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</si>
  <si>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</si>
  <si>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</si>
  <si>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</si>
  <si>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</si>
  <si>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</si>
  <si>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</si>
  <si>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</si>
  <si>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</si>
  <si>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</si>
  <si>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</si>
  <si>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</si>
  <si>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</si>
  <si>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</si>
  <si>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</si>
  <si>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</si>
  <si>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</si>
  <si>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</si>
  <si>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</si>
  <si>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</si>
  <si>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</si>
  <si>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</si>
  <si>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</si>
  <si>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</si>
  <si>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</si>
  <si>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</si>
  <si>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</si>
  <si>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</si>
  <si>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</si>
  <si>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</si>
  <si>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</si>
  <si>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</si>
  <si>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</si>
  <si>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</si>
  <si>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</si>
  <si>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</si>
  <si>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</si>
  <si>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</si>
  <si>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</si>
  <si>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</si>
  <si>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</si>
  <si>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</si>
  <si>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</si>
  <si>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</si>
  <si>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</si>
  <si>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</si>
  <si>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</si>
  <si>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</si>
  <si>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</si>
  <si>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</si>
  <si>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</si>
  <si>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</si>
  <si>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</si>
  <si>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</si>
  <si>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</si>
  <si>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</si>
  <si>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</si>
  <si>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</si>
  <si>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</si>
  <si>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</si>
  <si>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</si>
  <si>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</si>
  <si>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</si>
  <si>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</si>
  <si>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</si>
  <si>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</si>
  <si>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</si>
  <si>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</si>
  <si>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</si>
  <si>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</si>
  <si>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</si>
  <si>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</si>
  <si>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</si>
  <si>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</si>
  <si>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</si>
  <si>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</si>
  <si>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</si>
  <si>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</si>
  <si>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</si>
  <si>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</si>
  <si>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</si>
  <si>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</si>
  <si>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</si>
  <si>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</si>
  <si>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</si>
  <si>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</si>
  <si>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</si>
  <si>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</si>
  <si>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</si>
  <si>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</si>
  <si>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</si>
  <si>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</si>
  <si>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</si>
  <si>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</si>
  <si>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</si>
  <si>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</si>
  <si>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</si>
  <si>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</si>
  <si>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</si>
  <si>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</si>
  <si>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</si>
  <si>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</si>
  <si>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</si>
  <si>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</si>
  <si>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</si>
  <si>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</si>
  <si>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</si>
  <si>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</si>
  <si>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</si>
  <si>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</si>
  <si>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</si>
  <si>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</si>
  <si>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</si>
  <si>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</si>
  <si>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</si>
  <si>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</si>
  <si>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</si>
  <si>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</si>
  <si>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</si>
  <si>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</si>
  <si>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</si>
  <si>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</si>
  <si>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</si>
  <si>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</si>
  <si>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</si>
  <si>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</si>
  <si>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</si>
  <si>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</si>
  <si>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</si>
  <si>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</si>
  <si>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</si>
  <si>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</si>
  <si>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</si>
  <si>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</si>
  <si>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</si>
  <si>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</si>
  <si>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</si>
  <si>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</si>
  <si>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</si>
  <si>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</si>
  <si>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</si>
  <si>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</si>
  <si>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</si>
  <si>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</si>
  <si>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</si>
  <si>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</si>
  <si>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</si>
  <si>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</si>
  <si>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</si>
  <si>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</si>
  <si>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</si>
  <si>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</si>
  <si>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</si>
  <si>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</si>
  <si>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</si>
  <si>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</si>
  <si>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</si>
  <si>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</si>
  <si>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</si>
  <si>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</si>
  <si>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</si>
  <si>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</si>
  <si>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</si>
  <si>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</si>
  <si>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</si>
  <si>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</si>
  <si>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</si>
  <si>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</si>
  <si>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</si>
  <si>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</si>
  <si>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</si>
  <si>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</si>
  <si>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</si>
  <si>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</si>
  <si>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</si>
  <si>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</si>
  <si>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</si>
  <si>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</si>
  <si>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</si>
  <si>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</si>
  <si>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</si>
  <si>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</si>
  <si>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</si>
  <si>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</si>
  <si>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</si>
  <si>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</si>
  <si>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</si>
  <si>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</si>
  <si>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</si>
  <si>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</si>
  <si>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</si>
  <si>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</si>
  <si>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</si>
  <si>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</si>
  <si>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</si>
  <si>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</si>
  <si>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</si>
  <si>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</si>
  <si>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</si>
  <si>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</si>
  <si>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</si>
  <si>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</si>
  <si>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</si>
  <si>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</si>
  <si>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</si>
  <si>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</si>
  <si>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</si>
  <si>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</si>
  <si>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</si>
  <si>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</si>
  <si>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</si>
  <si>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</si>
  <si>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</si>
  <si>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</si>
  <si>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</si>
  <si>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</si>
  <si>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</si>
  <si>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</si>
  <si>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</si>
  <si>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</si>
  <si>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</si>
  <si>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</si>
  <si>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</si>
  <si>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</si>
  <si>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</si>
  <si>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</si>
  <si>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</si>
  <si>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</si>
  <si>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</si>
  <si>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</si>
  <si>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</si>
  <si>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</si>
  <si>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</si>
  <si>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</si>
  <si>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</si>
  <si>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</si>
  <si>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</si>
  <si>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</si>
  <si>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</si>
  <si>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</si>
  <si>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</si>
  <si>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</si>
  <si>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</si>
  <si>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</si>
  <si>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</si>
  <si>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</si>
  <si>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</si>
  <si>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</si>
  <si>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</si>
  <si>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</si>
  <si>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</si>
  <si>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</si>
  <si>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</si>
  <si>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</si>
  <si>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</si>
  <si>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</si>
  <si>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</si>
  <si>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</si>
  <si>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</si>
  <si>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</si>
  <si>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</si>
  <si>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</si>
  <si>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</si>
  <si>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</si>
  <si>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</si>
  <si>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</si>
  <si>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</si>
  <si>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</si>
  <si>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</si>
  <si>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</si>
  <si>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</si>
  <si>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</si>
  <si>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</si>
  <si>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</si>
  <si>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</si>
  <si>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</si>
  <si>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</si>
  <si>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</si>
  <si>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</si>
  <si>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</si>
  <si>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</si>
  <si>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</si>
  <si>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</si>
  <si>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</si>
  <si>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</si>
  <si>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</si>
  <si>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</si>
  <si>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</si>
  <si>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</si>
  <si>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</si>
  <si>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</si>
  <si>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</si>
  <si>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</si>
  <si>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</si>
  <si>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</si>
  <si>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</si>
  <si>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</si>
  <si>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</si>
  <si>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</si>
  <si>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</si>
  <si>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</si>
  <si>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</si>
  <si>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</si>
  <si>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</si>
  <si>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</si>
  <si>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</si>
  <si>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</si>
  <si>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</si>
  <si>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</si>
  <si>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</si>
  <si>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</si>
  <si>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</si>
  <si>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</si>
  <si>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</si>
  <si>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</si>
  <si>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</si>
  <si>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</si>
  <si>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</si>
  <si>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</si>
  <si>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</si>
  <si>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</si>
  <si>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</si>
  <si>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</si>
  <si>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</si>
  <si>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</si>
  <si>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</si>
  <si>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</si>
  <si>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</si>
  <si>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</si>
  <si>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</si>
  <si>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</si>
  <si>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</si>
  <si>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</si>
  <si>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</si>
  <si>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</si>
  <si>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</si>
  <si>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</si>
  <si>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</si>
  <si>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</si>
  <si>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</si>
  <si>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</si>
  <si>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</si>
  <si>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</si>
  <si>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</si>
  <si>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</si>
  <si>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</si>
  <si>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</si>
  <si>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</si>
  <si>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</si>
  <si>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</si>
  <si>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</si>
  <si>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</si>
  <si>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</si>
  <si>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</si>
  <si>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</si>
  <si>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</si>
  <si>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</si>
  <si>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</si>
  <si>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</si>
  <si>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</si>
  <si>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</si>
  <si>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</si>
  <si>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</si>
  <si>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</si>
  <si>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</si>
  <si>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</si>
  <si>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</si>
  <si>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</si>
  <si>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</si>
  <si>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</si>
  <si>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</si>
  <si>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</si>
  <si>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</si>
  <si>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</si>
  <si>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</si>
  <si>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</si>
  <si>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</si>
  <si>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</si>
  <si>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</si>
  <si>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</si>
  <si>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</si>
  <si>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</si>
  <si>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</si>
  <si>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</si>
  <si>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</si>
  <si>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</si>
  <si>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</si>
  <si>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</si>
  <si>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</si>
  <si>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</si>
  <si>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</si>
  <si>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</si>
  <si>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</si>
  <si>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</si>
  <si>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</si>
  <si>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</si>
  <si>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</si>
  <si>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</si>
  <si>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</si>
  <si>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</si>
  <si>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</si>
  <si>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</si>
  <si>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</si>
  <si>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</si>
  <si>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</si>
  <si>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</si>
  <si>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</si>
  <si>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</si>
  <si>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</si>
  <si>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</si>
  <si>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</si>
  <si>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</si>
  <si>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</si>
  <si>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</si>
  <si>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</si>
  <si>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</si>
  <si>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</si>
  <si>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</si>
  <si>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</si>
  <si>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</si>
  <si>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</si>
  <si>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</si>
  <si>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</si>
  <si>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</si>
  <si>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</si>
  <si>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</si>
  <si>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</si>
  <si>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</si>
  <si>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</si>
  <si>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</si>
  <si>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</si>
  <si>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</si>
  <si>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</si>
  <si>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</si>
  <si>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</si>
  <si>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</si>
  <si>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</si>
  <si>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</si>
  <si>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</si>
  <si>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</si>
  <si>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</si>
  <si>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</si>
  <si>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</si>
  <si>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</si>
  <si>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</si>
  <si>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</si>
  <si>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</si>
  <si>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</si>
  <si>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</si>
  <si>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</si>
  <si>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</si>
  <si>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</si>
  <si>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</si>
  <si>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</si>
  <si>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</si>
  <si>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</si>
  <si>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</si>
  <si>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</si>
  <si>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</si>
  <si>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</si>
  <si>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</si>
  <si>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</si>
  <si>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</si>
  <si>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</si>
  <si>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</si>
  <si>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</si>
  <si>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</si>
  <si>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</si>
  <si>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</si>
  <si>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</si>
  <si>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</si>
  <si>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</si>
  <si>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</si>
  <si>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</si>
  <si>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</si>
  <si>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</si>
  <si>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</si>
  <si>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</si>
  <si>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</si>
  <si>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</si>
  <si>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</si>
  <si>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</si>
  <si>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</si>
  <si>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</si>
  <si>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</si>
  <si>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</si>
  <si>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</si>
  <si>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</si>
  <si>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</si>
  <si>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</si>
  <si>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</si>
  <si>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</si>
  <si>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</si>
  <si>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</si>
  <si>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</si>
  <si>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</si>
  <si>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</si>
  <si>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</si>
  <si>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</si>
  <si>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</si>
  <si>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</si>
  <si>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</si>
  <si>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</si>
  <si>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</si>
  <si>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</si>
  <si>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</si>
  <si>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</si>
  <si>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</si>
  <si>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</si>
  <si>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</si>
  <si>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</si>
  <si>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</si>
  <si>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</si>
  <si>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</si>
  <si>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</si>
  <si>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</si>
  <si>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</si>
  <si>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</si>
  <si>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</si>
  <si>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</si>
  <si>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</si>
  <si>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</si>
  <si>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</si>
  <si>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</si>
  <si>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</si>
  <si>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</si>
  <si>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</si>
  <si>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</si>
  <si>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</si>
  <si>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</si>
  <si>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</si>
  <si>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</si>
  <si>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</si>
  <si>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</si>
  <si>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</si>
  <si>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</si>
  <si>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</si>
  <si>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</si>
  <si>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</si>
  <si>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</si>
  <si>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</si>
  <si>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</si>
  <si>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</si>
  <si>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</si>
  <si>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</si>
  <si>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</si>
  <si>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</si>
  <si>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</si>
  <si>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</si>
  <si>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</si>
  <si>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</si>
  <si>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</si>
  <si>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</si>
  <si>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</si>
  <si>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</si>
  <si>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</si>
  <si>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</si>
  <si>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</si>
  <si>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</si>
  <si>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</si>
  <si>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</si>
  <si>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</si>
  <si>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</si>
  <si>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</si>
  <si>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</si>
  <si>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</si>
  <si>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</si>
  <si>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</si>
  <si>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</si>
  <si>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</si>
  <si>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</si>
  <si>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</si>
  <si>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</si>
  <si>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</si>
  <si>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</si>
  <si>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</si>
  <si>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</si>
  <si>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</si>
  <si>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</si>
  <si>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</si>
  <si>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</si>
  <si>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</si>
  <si>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</si>
  <si>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</si>
  <si>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</si>
  <si>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</si>
  <si>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</si>
  <si>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</si>
  <si>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</si>
  <si>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</si>
  <si>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</si>
  <si>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</si>
  <si>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</si>
  <si>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</si>
  <si>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</si>
  <si>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</si>
  <si>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</si>
  <si>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</si>
  <si>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</si>
  <si>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</si>
  <si>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</si>
  <si>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</si>
  <si>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</si>
  <si>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</si>
  <si>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</si>
  <si>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</si>
  <si>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</si>
  <si>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</si>
  <si>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</si>
  <si>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</si>
  <si>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</si>
  <si>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</si>
  <si>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</si>
  <si>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</si>
  <si>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</si>
  <si>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</si>
  <si>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</si>
  <si>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</si>
  <si>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</si>
  <si>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</si>
  <si>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</si>
  <si>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</si>
  <si>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</si>
  <si>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</si>
  <si>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</si>
  <si>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</si>
  <si>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</si>
  <si>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</si>
  <si>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</si>
  <si>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</si>
  <si>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</si>
  <si>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</si>
  <si>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</si>
  <si>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</si>
  <si>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</si>
  <si>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</si>
  <si>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</si>
  <si>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</si>
  <si>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</si>
  <si>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</si>
  <si>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</si>
  <si>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</si>
  <si>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</si>
  <si>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</si>
  <si>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</si>
  <si>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</si>
  <si>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</si>
  <si>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</si>
  <si>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</si>
  <si>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</si>
  <si>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</si>
  <si>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</si>
  <si>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</si>
  <si>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</si>
  <si>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</si>
  <si>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</si>
  <si>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</si>
  <si>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</si>
  <si>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</si>
  <si>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</si>
  <si>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</si>
  <si>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</si>
  <si>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</si>
  <si>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</si>
  <si>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</si>
  <si>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</si>
  <si>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</si>
  <si>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</si>
  <si>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</si>
  <si>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</si>
  <si>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</si>
  <si>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</si>
  <si>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</si>
  <si>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</si>
  <si>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</si>
  <si>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</si>
  <si>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</si>
  <si>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</si>
  <si>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</si>
  <si>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</si>
  <si>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</si>
  <si>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</si>
  <si>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</si>
  <si>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</si>
  <si>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</si>
  <si>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</si>
  <si>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</si>
  <si>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</si>
  <si>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</si>
  <si>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</si>
  <si>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</si>
  <si>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</si>
  <si>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</si>
  <si>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</si>
  <si>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</si>
  <si>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</si>
  <si>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</si>
  <si>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</si>
  <si>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</si>
  <si>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</si>
  <si>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</si>
  <si>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</si>
  <si>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</si>
  <si>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</si>
  <si>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</si>
  <si>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</si>
  <si>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</si>
  <si>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</si>
  <si>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</si>
  <si>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</si>
  <si>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</si>
  <si>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</si>
  <si>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</si>
  <si>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</si>
  <si>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</si>
  <si>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</si>
  <si>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</si>
  <si>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</si>
  <si>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</si>
  <si>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</si>
  <si>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</si>
  <si>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</si>
  <si>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</si>
  <si>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</si>
  <si>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</si>
  <si>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</si>
  <si>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</si>
  <si>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</si>
  <si>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</si>
  <si>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</si>
  <si>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</si>
  <si>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</si>
  <si>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</si>
  <si>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</si>
  <si>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</si>
  <si>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</si>
  <si>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</si>
  <si>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</si>
  <si>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</si>
  <si>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</si>
  <si>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</si>
  <si>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</si>
  <si>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</si>
  <si>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</si>
  <si>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</si>
  <si>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</si>
  <si>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</si>
  <si>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</si>
  <si>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</si>
  <si>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</si>
  <si>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</si>
  <si>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</si>
  <si>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</si>
  <si>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</si>
  <si>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</si>
  <si>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</si>
  <si>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</si>
  <si>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</si>
  <si>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</si>
  <si>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</si>
  <si>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</si>
  <si>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</si>
  <si>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</si>
  <si>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</si>
  <si>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</si>
  <si>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</si>
  <si>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</si>
  <si>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</si>
  <si>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</si>
  <si>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</si>
  <si>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</si>
  <si>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</si>
  <si>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</si>
  <si>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</si>
  <si>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</si>
  <si>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</si>
  <si>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</si>
  <si>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</si>
  <si>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</si>
  <si>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</si>
  <si>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</si>
  <si>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</si>
  <si>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</si>
  <si>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</si>
  <si>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</si>
  <si>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</si>
  <si>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</si>
  <si>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</si>
  <si>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</si>
  <si>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</si>
  <si>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</si>
  <si>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</si>
  <si>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</si>
  <si>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</si>
  <si>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</si>
  <si>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</si>
  <si>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</si>
  <si>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</si>
  <si>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</si>
  <si>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</si>
  <si>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</si>
  <si>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</si>
  <si>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</si>
  <si>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</si>
  <si>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</si>
  <si>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</si>
  <si>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</si>
  <si>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</si>
  <si>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</si>
  <si>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</si>
  <si>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</si>
  <si>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</si>
  <si>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</si>
  <si>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</si>
  <si>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</si>
  <si>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</si>
  <si>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</si>
  <si>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</si>
  <si>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</si>
  <si>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</si>
  <si>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</si>
  <si>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</si>
  <si>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</si>
  <si>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</si>
  <si>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</si>
  <si>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</si>
  <si>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</si>
  <si>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</si>
  <si>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</si>
  <si>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</si>
  <si>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</si>
  <si>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</si>
  <si>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</si>
  <si>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</si>
  <si>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</si>
  <si>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</si>
  <si>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</si>
  <si>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</si>
  <si>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</si>
  <si>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</si>
  <si>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</si>
  <si>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</si>
  <si>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</si>
  <si>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</si>
  <si>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</si>
  <si>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</si>
  <si>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</si>
  <si>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</si>
  <si>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</si>
  <si>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</si>
  <si>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</si>
  <si>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</si>
  <si>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</si>
  <si>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</si>
  <si>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</si>
  <si>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</si>
  <si>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</si>
  <si>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</si>
  <si>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</si>
  <si>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</si>
  <si>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</si>
  <si>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</si>
  <si>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</si>
  <si>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</si>
  <si>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</si>
  <si>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</si>
  <si>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</si>
  <si>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</si>
  <si>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</si>
  <si>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</si>
  <si>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</si>
  <si>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</si>
  <si>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</si>
  <si>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</si>
  <si>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</si>
  <si>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</si>
  <si>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</si>
  <si>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</si>
  <si>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</si>
  <si>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</si>
  <si>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</si>
  <si>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</si>
  <si>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</si>
  <si>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</si>
  <si>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</si>
  <si>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</si>
  <si>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</si>
  <si>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</si>
  <si>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</si>
  <si>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</si>
  <si>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</si>
  <si>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</si>
  <si>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</si>
  <si>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</si>
  <si>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</si>
  <si>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</si>
  <si>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</si>
  <si>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</si>
  <si>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</si>
  <si>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</si>
  <si>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</si>
  <si>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</si>
  <si>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</si>
  <si>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</si>
  <si>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</si>
  <si>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</si>
  <si>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</si>
  <si>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</si>
  <si>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</si>
  <si>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</si>
  <si>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</si>
  <si>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</si>
  <si>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</si>
  <si>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</si>
  <si>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</si>
  <si>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</si>
  <si>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</si>
  <si>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</si>
  <si>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</si>
  <si>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</si>
  <si>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</si>
  <si>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</si>
  <si>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</si>
  <si>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</si>
  <si>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</si>
  <si>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</si>
  <si>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</si>
  <si>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</si>
  <si>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</si>
  <si>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</si>
  <si>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</si>
  <si>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</si>
  <si>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</si>
  <si>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</si>
  <si>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</si>
  <si>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</si>
  <si>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</si>
  <si>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</si>
  <si>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</si>
  <si>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</si>
  <si>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</si>
  <si>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</si>
  <si>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</si>
  <si>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</si>
  <si>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</si>
  <si>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</si>
  <si>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</si>
  <si>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</si>
  <si>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</si>
  <si>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</si>
  <si>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</si>
  <si>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</si>
  <si>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</si>
  <si>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</si>
  <si>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</si>
  <si>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</si>
  <si>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</si>
  <si>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</si>
  <si>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</si>
  <si>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</si>
  <si>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</si>
  <si>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</si>
  <si>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</si>
  <si>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</si>
  <si>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</si>
  <si>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</si>
  <si>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</si>
  <si>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</si>
  <si>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</si>
  <si>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</si>
  <si>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</si>
  <si>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</si>
  <si>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</si>
  <si>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</si>
  <si>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</si>
  <si>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</si>
  <si>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</si>
  <si>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</si>
  <si>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</si>
  <si>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</si>
  <si>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</si>
  <si>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</si>
  <si>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</si>
  <si>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</si>
  <si>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</si>
  <si>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</si>
  <si>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</si>
  <si>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</si>
  <si>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</si>
  <si>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</si>
  <si>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</si>
  <si>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</si>
  <si>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</si>
  <si>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</si>
  <si>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</si>
  <si>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</si>
  <si>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</si>
  <si>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</si>
  <si>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</si>
  <si>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</si>
  <si>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</si>
  <si>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</si>
  <si>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</si>
  <si>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</si>
  <si>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</si>
  <si>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</si>
  <si>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</si>
  <si>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</si>
  <si>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</si>
  <si>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</si>
  <si>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</si>
  <si>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</si>
  <si>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</si>
  <si>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</si>
  <si>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</si>
  <si>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</si>
  <si>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</si>
  <si>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</si>
  <si>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</si>
  <si>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</si>
  <si>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</si>
  <si>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</si>
  <si>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</si>
  <si>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</si>
  <si>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</si>
  <si>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</si>
  <si>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</si>
  <si>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</si>
  <si>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</si>
  <si>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</si>
  <si>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</si>
  <si>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</si>
  <si>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</si>
  <si>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</si>
  <si>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</si>
  <si>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</si>
  <si>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</si>
  <si>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</si>
  <si>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</si>
  <si>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</si>
  <si>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</si>
  <si>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</si>
  <si>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</si>
  <si>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</si>
  <si>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</si>
  <si>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</si>
  <si>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</si>
  <si>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</si>
  <si>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</si>
  <si>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</si>
  <si>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</si>
  <si>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</si>
  <si>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</si>
  <si>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</si>
  <si>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</si>
  <si>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</si>
  <si>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</si>
  <si>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</si>
  <si>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</si>
  <si>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</si>
  <si>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</si>
  <si>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</si>
  <si>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</si>
  <si>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</si>
  <si>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</si>
  <si>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</si>
  <si>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</si>
  <si>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</si>
  <si>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</si>
  <si>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</si>
  <si>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</si>
  <si>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</si>
  <si>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</si>
  <si>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</si>
  <si>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</si>
  <si>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</si>
  <si>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</si>
  <si>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</si>
  <si>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</si>
  <si>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</si>
  <si>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</si>
  <si>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</si>
  <si>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</si>
  <si>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</si>
  <si>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</si>
  <si>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</si>
  <si>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</si>
  <si>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</si>
  <si>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</si>
  <si>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</si>
  <si>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</si>
  <si>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</si>
  <si>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</si>
  <si>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</si>
  <si>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</si>
  <si>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</si>
  <si>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</si>
  <si>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</si>
  <si>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</si>
  <si>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</si>
  <si>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</si>
  <si>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</si>
  <si>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</si>
  <si>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</si>
  <si>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</si>
  <si>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</si>
  <si>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</si>
  <si>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</si>
  <si>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</si>
  <si>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</si>
  <si>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</si>
  <si>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</si>
  <si>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</si>
  <si>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</si>
  <si>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</si>
  <si>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</si>
  <si>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</si>
  <si>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</si>
  <si>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</si>
  <si>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</si>
  <si>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</si>
  <si>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</si>
  <si>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</si>
  <si>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</si>
  <si>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</si>
  <si>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</si>
  <si>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</si>
  <si>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</si>
  <si>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</si>
  <si>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</si>
  <si>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</si>
  <si>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</si>
  <si>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</si>
  <si>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</si>
  <si>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</si>
  <si>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</si>
  <si>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</si>
  <si>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</si>
  <si>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</si>
  <si>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</si>
  <si>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</si>
  <si>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</si>
  <si>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</si>
  <si>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</si>
  <si>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</si>
  <si>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</si>
  <si>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</si>
  <si>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</si>
  <si>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</si>
  <si>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</si>
  <si>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</si>
  <si>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</si>
  <si>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</si>
  <si>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</si>
  <si>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</si>
  <si>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</si>
  <si>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</si>
  <si>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</si>
  <si>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</si>
  <si>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</si>
  <si>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</si>
  <si>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</si>
  <si>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</si>
  <si>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</si>
  <si>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</si>
  <si>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</si>
  <si>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</si>
  <si>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</si>
  <si>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</si>
  <si>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</si>
  <si>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</si>
  <si>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</si>
  <si>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</si>
  <si>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</si>
  <si>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</si>
  <si>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</si>
  <si>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</si>
  <si>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</si>
  <si>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</si>
  <si>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</si>
  <si>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</si>
  <si>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</si>
  <si>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</si>
  <si>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</si>
  <si>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</si>
  <si>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</si>
  <si>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</si>
  <si>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</si>
  <si>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</si>
  <si>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</si>
  <si>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</si>
  <si>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</si>
  <si>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</si>
  <si>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</si>
  <si>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</si>
  <si>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</si>
  <si>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</si>
  <si>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</si>
  <si>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</si>
  <si>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</si>
  <si>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</si>
  <si>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</si>
  <si>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</si>
  <si>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</si>
  <si>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</si>
  <si>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</si>
  <si>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</si>
  <si>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</si>
  <si>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</si>
  <si>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</si>
  <si>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</si>
  <si>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</si>
  <si>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</si>
  <si>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</si>
  <si>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</si>
  <si>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</si>
  <si>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</si>
  <si>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</si>
  <si>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</si>
  <si>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</si>
  <si>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</si>
  <si>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</si>
  <si>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</si>
  <si>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</si>
  <si>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</si>
  <si>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</si>
  <si>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</si>
  <si>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</si>
  <si>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</si>
  <si>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</si>
  <si>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</si>
  <si>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</si>
  <si>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</si>
  <si>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</si>
  <si>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</si>
  <si>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</si>
  <si>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</si>
  <si>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</si>
  <si>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</si>
  <si>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</si>
  <si>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</si>
  <si>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</si>
  <si>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</si>
  <si>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</si>
  <si>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</si>
  <si>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</si>
  <si>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</si>
  <si>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</si>
  <si>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</si>
  <si>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</si>
  <si>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</si>
  <si>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</si>
  <si>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</si>
  <si>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</si>
  <si>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</si>
  <si>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</si>
  <si>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</si>
  <si>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</si>
  <si>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</si>
  <si>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</si>
  <si>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</si>
  <si>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</si>
  <si>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</si>
  <si>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</si>
  <si>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</si>
  <si>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</si>
  <si>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</si>
  <si>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</si>
  <si>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</si>
  <si>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</si>
  <si>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</si>
  <si>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</si>
  <si>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</si>
  <si>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</si>
  <si>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</si>
  <si>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</si>
  <si>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</si>
  <si>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</si>
  <si>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</si>
  <si>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</si>
  <si>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</si>
  <si>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</si>
  <si>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</si>
  <si>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</si>
  <si>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</si>
  <si>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</si>
  <si>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</si>
  <si>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</si>
  <si>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</si>
  <si>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</si>
  <si>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</si>
  <si>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</si>
  <si>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</si>
  <si>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</si>
  <si>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</si>
  <si>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</si>
  <si>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</si>
  <si>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</si>
  <si>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</si>
  <si>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</si>
  <si>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</si>
  <si>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</si>
  <si>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</si>
  <si>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</si>
  <si>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</si>
  <si>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</si>
  <si>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</si>
  <si>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</si>
  <si>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</si>
  <si>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</si>
  <si>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</si>
  <si>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</si>
  <si>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</si>
  <si>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</si>
  <si>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</si>
  <si>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</si>
  <si>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</si>
  <si>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</si>
  <si>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</si>
  <si>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</si>
  <si>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</si>
  <si>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</si>
  <si>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</si>
  <si>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</si>
  <si>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</si>
  <si>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</si>
  <si>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</si>
  <si>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</si>
  <si>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</si>
  <si>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</si>
  <si>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</si>
  <si>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</si>
  <si>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</si>
  <si>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</si>
  <si>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</si>
  <si>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</si>
  <si>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</si>
  <si>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</si>
  <si>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</si>
  <si>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</si>
  <si>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</si>
  <si>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</si>
  <si>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</si>
  <si>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</si>
  <si>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</si>
  <si>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</si>
  <si>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</si>
  <si>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</si>
  <si>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</si>
  <si>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</si>
  <si>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</si>
  <si>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</si>
  <si>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</si>
  <si>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</si>
  <si>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</si>
  <si>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</si>
  <si>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</si>
  <si>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</si>
  <si>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</si>
  <si>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</si>
  <si>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</si>
  <si>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</si>
  <si>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</si>
  <si>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</si>
  <si>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</si>
  <si>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</si>
  <si>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</si>
  <si>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</si>
  <si>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</si>
  <si>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</si>
  <si>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</si>
  <si>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</si>
  <si>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</si>
  <si>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</si>
  <si>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</si>
  <si>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</si>
  <si>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</si>
  <si>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</si>
  <si>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</si>
  <si>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</si>
  <si>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</si>
  <si>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</si>
  <si>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</si>
  <si>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</si>
  <si>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</si>
  <si>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</si>
  <si>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</si>
  <si>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</si>
  <si>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</si>
  <si>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</si>
  <si>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</si>
  <si>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</si>
  <si>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</si>
  <si>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</si>
  <si>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</si>
  <si>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</si>
  <si>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</si>
  <si>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</si>
  <si>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</si>
  <si>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</si>
  <si>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</si>
  <si>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</si>
  <si>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</si>
  <si>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</si>
  <si>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</si>
  <si>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</si>
  <si>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</si>
  <si>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</si>
  <si>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</si>
  <si>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</si>
  <si>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</si>
  <si>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</si>
  <si>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</si>
  <si>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</si>
  <si>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</si>
  <si>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</si>
  <si>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</si>
  <si>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</si>
  <si>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</si>
  <si>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</si>
  <si>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</si>
  <si>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</si>
  <si>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</si>
  <si>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</si>
  <si>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</si>
  <si>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</si>
  <si>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</si>
  <si>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</si>
  <si>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</si>
  <si>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</si>
  <si>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</si>
  <si>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</si>
  <si>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</si>
  <si>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</si>
  <si>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</si>
  <si>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</si>
  <si>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</si>
  <si>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</si>
  <si>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</si>
  <si>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</si>
  <si>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</si>
  <si>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</si>
  <si>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</si>
  <si>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</si>
  <si>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</si>
  <si>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</si>
  <si>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</si>
  <si>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</si>
  <si>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</si>
  <si>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</si>
  <si>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</si>
  <si>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</si>
  <si>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</si>
  <si>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</si>
  <si>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</si>
  <si>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</si>
  <si>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</si>
  <si>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</si>
  <si>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</si>
  <si>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</si>
  <si>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</si>
  <si>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</si>
  <si>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</si>
  <si>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</si>
  <si>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</si>
  <si>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</si>
  <si>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</si>
  <si>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</si>
  <si>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</si>
  <si>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</si>
  <si>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</si>
  <si>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</si>
  <si>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</si>
  <si>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</si>
  <si>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</si>
  <si>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</si>
  <si>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</si>
  <si>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</si>
  <si>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</si>
  <si>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</si>
  <si>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</si>
  <si>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</si>
  <si>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</si>
  <si>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</si>
  <si>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</si>
  <si>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</si>
  <si>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</si>
  <si>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</si>
  <si>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</si>
  <si>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</si>
  <si>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</si>
  <si>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</si>
  <si>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</si>
  <si>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</si>
  <si>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</si>
  <si>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</si>
  <si>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</si>
  <si>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</si>
  <si>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</si>
  <si>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</si>
  <si>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</si>
  <si>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</si>
  <si>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</si>
  <si>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</si>
  <si>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</si>
  <si>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</si>
  <si>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</si>
  <si>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</si>
  <si>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</si>
  <si>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</si>
  <si>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</si>
  <si>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</si>
  <si>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</si>
  <si>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</si>
  <si>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</si>
  <si>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</si>
  <si>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</si>
  <si>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</si>
  <si>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</si>
  <si>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</si>
  <si>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</si>
  <si>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</si>
  <si>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</si>
  <si>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</si>
  <si>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</si>
  <si>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</si>
  <si>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</si>
  <si>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</si>
  <si>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</si>
  <si>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</si>
  <si>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</si>
  <si>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</si>
  <si>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</si>
  <si>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</si>
  <si>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</si>
  <si>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</si>
  <si>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</si>
  <si>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</si>
  <si>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</si>
  <si>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</si>
  <si>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</si>
  <si>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</si>
  <si>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</si>
  <si>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</si>
  <si>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</si>
  <si>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</si>
  <si>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</si>
  <si>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</si>
  <si>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</si>
  <si>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</si>
  <si>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</si>
  <si>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</si>
  <si>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</si>
  <si>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</si>
  <si>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</si>
  <si>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</si>
  <si>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</si>
  <si>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</si>
  <si>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</si>
  <si>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</si>
  <si>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</si>
  <si>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</si>
  <si>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</si>
  <si>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</si>
  <si>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</si>
  <si>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</si>
  <si>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</si>
  <si>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</si>
  <si>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</si>
  <si>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</si>
  <si>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</si>
  <si>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</si>
  <si>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</si>
  <si>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</si>
  <si>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</si>
  <si>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</si>
  <si>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</si>
  <si>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</si>
  <si>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</si>
  <si>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</si>
  <si>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</si>
  <si>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</si>
  <si>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</si>
  <si>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</si>
  <si>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</si>
  <si>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</si>
  <si>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</si>
  <si>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</si>
  <si>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</si>
  <si>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</si>
  <si>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</si>
  <si>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</si>
  <si>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</si>
  <si>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</si>
  <si>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</si>
  <si>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</si>
  <si>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</si>
  <si>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</si>
  <si>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</si>
  <si>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</si>
  <si>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</si>
  <si>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</si>
  <si>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</si>
  <si>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</si>
  <si>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</si>
  <si>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</si>
  <si>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</si>
  <si>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</si>
  <si>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</si>
  <si>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</si>
  <si>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</si>
  <si>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</si>
  <si>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</si>
  <si>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</si>
  <si>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</si>
  <si>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</si>
  <si>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</si>
  <si>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</si>
  <si>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</si>
  <si>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</si>
  <si>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</si>
  <si>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</si>
  <si>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</si>
  <si>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</si>
  <si>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</si>
  <si>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</si>
  <si>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</si>
  <si>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</si>
  <si>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</si>
  <si>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</si>
  <si>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</si>
  <si>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</si>
  <si>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</si>
  <si>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</si>
  <si>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</si>
  <si>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</si>
  <si>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</si>
  <si>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</si>
  <si>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</si>
  <si>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</si>
  <si>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</si>
  <si>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</si>
  <si>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</si>
  <si>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</si>
  <si>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</si>
  <si>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</si>
  <si>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</si>
  <si>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</si>
  <si>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</si>
  <si>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</si>
  <si>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</si>
  <si>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</si>
  <si>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</si>
  <si>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</si>
  <si>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</si>
  <si>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</si>
  <si>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</si>
  <si>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</si>
  <si>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</si>
  <si>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</si>
  <si>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</si>
  <si>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</si>
  <si>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</si>
  <si>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</si>
  <si>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</si>
  <si>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</si>
  <si>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</si>
  <si>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</si>
  <si>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</si>
  <si>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</si>
  <si>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</si>
  <si>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</si>
  <si>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</si>
  <si>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</si>
  <si>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</si>
  <si>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</si>
  <si>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</si>
  <si>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</si>
  <si>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</si>
  <si>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</si>
  <si>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</si>
  <si>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</si>
  <si>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</si>
  <si>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</si>
  <si>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</si>
  <si>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</si>
  <si>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</si>
  <si>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</si>
  <si>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</si>
  <si>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</si>
  <si>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</si>
  <si>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</si>
  <si>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</si>
  <si>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</si>
  <si>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</si>
  <si>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</si>
  <si>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</si>
  <si>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</si>
  <si>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</si>
  <si>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</si>
  <si>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</si>
  <si>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</si>
  <si>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</si>
  <si>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</si>
  <si>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</si>
  <si>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</si>
  <si>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</si>
  <si>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</si>
  <si>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</si>
  <si>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</si>
  <si>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</si>
  <si>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</si>
  <si>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</si>
  <si>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</si>
  <si>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</si>
  <si>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</si>
  <si>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</si>
  <si>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</si>
  <si>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</si>
  <si>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</si>
  <si>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</si>
  <si>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</si>
  <si>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</si>
  <si>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</si>
  <si>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</si>
  <si>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</si>
  <si>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</si>
  <si>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</si>
  <si>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</si>
  <si>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</si>
  <si>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</si>
  <si>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</si>
  <si>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</si>
  <si>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</si>
  <si>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</si>
  <si>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</si>
  <si>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</si>
  <si>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</si>
  <si>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</si>
  <si>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</si>
  <si>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</si>
  <si>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</si>
  <si>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</si>
  <si>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</si>
  <si>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</si>
  <si>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</si>
  <si>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</si>
  <si>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</si>
  <si>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</si>
  <si>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</si>
  <si>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</si>
  <si>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</si>
  <si>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</si>
  <si>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</si>
  <si>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</si>
  <si>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</si>
  <si>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</si>
  <si>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</si>
  <si>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</si>
  <si>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</si>
  <si>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</si>
  <si>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</si>
  <si>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</si>
  <si>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</si>
  <si>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</si>
  <si>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</si>
  <si>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</si>
  <si>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</si>
  <si>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</si>
  <si>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</si>
  <si>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</si>
  <si>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</si>
  <si>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</si>
  <si>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</si>
  <si>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</si>
  <si>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</si>
  <si>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</si>
  <si>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</si>
  <si>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</si>
  <si>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</si>
  <si>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</si>
  <si>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</si>
  <si>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</si>
  <si>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</si>
  <si>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</si>
  <si>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</si>
  <si>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</si>
  <si>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</si>
  <si>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</si>
  <si>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</si>
  <si>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</si>
  <si>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</si>
  <si>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</si>
  <si>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</si>
  <si>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</si>
  <si>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</si>
  <si>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</si>
  <si>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</si>
  <si>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</si>
  <si>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</si>
  <si>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</si>
  <si>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</si>
  <si>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</si>
  <si>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</si>
  <si>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</si>
  <si>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</si>
  <si>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</si>
  <si>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</si>
  <si>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</si>
  <si>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</si>
  <si>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</si>
  <si>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</si>
  <si>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</si>
  <si>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</si>
  <si>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</si>
  <si>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</si>
  <si>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</si>
  <si>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</si>
  <si>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</si>
  <si>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</si>
  <si>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</si>
  <si>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</si>
  <si>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</si>
  <si>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</si>
  <si>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</si>
  <si>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</si>
  <si>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</si>
  <si>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</si>
  <si>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</si>
  <si>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</si>
  <si>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</si>
  <si>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</si>
  <si>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</si>
  <si>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</si>
  <si>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</si>
  <si>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</si>
  <si>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</si>
  <si>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</si>
  <si>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</si>
  <si>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</si>
  <si>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</si>
  <si>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</si>
  <si>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</si>
  <si>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</si>
  <si>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</si>
  <si>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</si>
  <si>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</si>
  <si>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</si>
  <si>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</si>
  <si>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</si>
  <si>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</si>
  <si>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</si>
  <si>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</si>
  <si>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</si>
  <si>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</si>
  <si>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</si>
  <si>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</si>
  <si>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</si>
  <si>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</si>
  <si>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</si>
  <si>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</si>
  <si>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</si>
  <si>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</si>
  <si>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</si>
  <si>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</si>
  <si>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</si>
  <si>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</si>
  <si>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</si>
  <si>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</si>
  <si>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</si>
  <si>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</si>
  <si>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</si>
  <si>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</si>
  <si>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</si>
  <si>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</si>
  <si>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</si>
  <si>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</si>
  <si>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</si>
  <si>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</si>
  <si>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</si>
  <si>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</si>
  <si>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</si>
  <si>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</si>
  <si>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</si>
  <si>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</si>
  <si>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</si>
  <si>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</si>
  <si>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</si>
  <si>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</si>
  <si>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</si>
  <si>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</si>
  <si>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</si>
  <si>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</si>
  <si>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</si>
  <si>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</si>
  <si>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</si>
  <si>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</si>
  <si>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</si>
  <si>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</si>
  <si>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</si>
  <si>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</si>
  <si>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</si>
  <si>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</si>
  <si>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</si>
  <si>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</si>
  <si>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</si>
  <si>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</si>
  <si>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</si>
  <si>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</si>
  <si>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</si>
  <si>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</si>
  <si>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</si>
  <si>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</si>
  <si>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</si>
  <si>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</si>
  <si>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</si>
  <si>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</si>
  <si>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</si>
  <si>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</si>
  <si>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</si>
  <si>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</si>
  <si>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</si>
  <si>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</si>
  <si>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</si>
  <si>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</si>
  <si>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</si>
  <si>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</si>
  <si>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</si>
  <si>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</si>
  <si>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</si>
  <si>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</si>
  <si>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</si>
  <si>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</si>
  <si>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</si>
  <si>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</si>
  <si>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</si>
  <si>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</si>
  <si>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</si>
  <si>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</si>
  <si>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</si>
  <si>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</si>
  <si>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</si>
  <si>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</si>
  <si>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</si>
  <si>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</si>
  <si>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</si>
  <si>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</si>
  <si>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</si>
  <si>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</si>
  <si>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</si>
  <si>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</si>
  <si>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</si>
  <si>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</si>
  <si>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</si>
  <si>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</si>
  <si>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</si>
  <si>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</si>
  <si>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</si>
  <si>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</si>
  <si>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</si>
  <si>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</si>
  <si>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</si>
  <si>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</si>
  <si>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</si>
  <si>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</si>
  <si>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</si>
  <si>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</si>
  <si>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</si>
  <si>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</si>
  <si>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</si>
  <si>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</si>
  <si>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</si>
  <si>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</si>
  <si>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</si>
  <si>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</si>
  <si>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</si>
  <si>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</si>
  <si>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</si>
  <si>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</si>
  <si>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</si>
  <si>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</si>
  <si>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</si>
  <si>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</si>
  <si>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</si>
  <si>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</si>
  <si>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</si>
  <si>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</si>
  <si>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</si>
  <si>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</si>
  <si>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</si>
  <si>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</si>
  <si>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</si>
  <si>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</si>
  <si>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</si>
  <si>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</si>
  <si>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</si>
  <si>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</si>
  <si>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</si>
  <si>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</si>
  <si>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</si>
  <si>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</si>
  <si>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</si>
  <si>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</si>
  <si>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</si>
  <si>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</si>
  <si>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</si>
  <si>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</si>
  <si>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</si>
  <si>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</si>
  <si>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</si>
  <si>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</si>
  <si>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</si>
  <si>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</si>
  <si>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</si>
  <si>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</si>
  <si>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</si>
  <si>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</si>
  <si>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</si>
  <si>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</si>
  <si>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</si>
  <si>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</si>
  <si>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</si>
  <si>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</si>
  <si>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</si>
  <si>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</si>
  <si>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</si>
  <si>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</si>
  <si>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</si>
  <si>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</si>
  <si>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</si>
  <si>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</si>
  <si>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</si>
  <si>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</si>
  <si>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</si>
  <si>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</si>
  <si>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</si>
  <si>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</si>
  <si>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</si>
  <si>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</si>
  <si>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</si>
  <si>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</si>
  <si>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</si>
  <si>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</si>
  <si>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</si>
  <si>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</si>
  <si>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</si>
  <si>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</si>
  <si>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</si>
  <si>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</si>
  <si>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</si>
  <si>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</si>
  <si>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</si>
  <si>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</si>
  <si>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</si>
  <si>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</si>
  <si>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</si>
  <si>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</si>
  <si>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</si>
  <si>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</si>
  <si>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</si>
  <si>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</si>
  <si>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</si>
  <si>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</si>
  <si>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</si>
  <si>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</si>
  <si>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</si>
  <si>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</si>
  <si>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</si>
  <si>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</si>
  <si>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</si>
  <si>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</si>
  <si>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</si>
  <si>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</si>
  <si>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</si>
  <si>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</si>
  <si>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</si>
  <si>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</si>
  <si>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</si>
  <si>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</si>
  <si>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</si>
  <si>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</si>
  <si>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</si>
  <si>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</si>
  <si>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</si>
  <si>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</si>
  <si>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</si>
  <si>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</si>
  <si>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</si>
  <si>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</si>
  <si>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</si>
  <si>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</si>
  <si>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</si>
  <si>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</si>
  <si>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</si>
  <si>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</si>
  <si>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</si>
  <si>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</si>
  <si>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</si>
  <si>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</si>
  <si>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</si>
  <si>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</si>
  <si>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</si>
  <si>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</si>
  <si>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</si>
  <si>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</si>
  <si>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</si>
  <si>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</si>
  <si>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</si>
  <si>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</si>
  <si>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</si>
  <si>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</si>
  <si>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</si>
  <si>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</si>
  <si>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</si>
  <si>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</si>
  <si>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</si>
  <si>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</si>
  <si>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</si>
  <si>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</si>
  <si>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</si>
  <si>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</si>
  <si>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</si>
  <si>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</si>
  <si>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</si>
  <si>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</si>
  <si>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</si>
  <si>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</si>
  <si>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</si>
  <si>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</si>
  <si>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</si>
  <si>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</si>
  <si>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</si>
  <si>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</si>
  <si>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</si>
  <si>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</si>
  <si>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</si>
  <si>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</si>
  <si>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</si>
  <si>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</si>
  <si>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</si>
  <si>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</si>
  <si>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</si>
  <si>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</si>
  <si>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</si>
  <si>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</si>
  <si>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</si>
  <si>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</si>
  <si>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</si>
  <si>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</si>
  <si>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</si>
  <si>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</si>
  <si>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</si>
  <si>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</si>
  <si>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</si>
  <si>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</si>
  <si>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</si>
  <si>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</si>
  <si>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</si>
  <si>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</si>
  <si>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</si>
  <si>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</si>
  <si>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</si>
  <si>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</si>
  <si>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</si>
  <si>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</si>
  <si>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</si>
  <si>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</si>
  <si>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</si>
  <si>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</si>
  <si>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</si>
  <si>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</si>
  <si>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</si>
  <si>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</si>
  <si>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</si>
  <si>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</si>
  <si>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</si>
  <si>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</si>
  <si>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</si>
  <si>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</si>
  <si>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</si>
  <si>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</si>
  <si>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</si>
  <si>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</si>
  <si>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</si>
  <si>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</si>
  <si>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</si>
  <si>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</si>
  <si>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</si>
  <si>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</si>
  <si>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</si>
  <si>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</si>
  <si>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</si>
  <si>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</si>
  <si>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</si>
  <si>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</si>
  <si>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</si>
  <si>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</si>
  <si>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</si>
  <si>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</si>
  <si>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</si>
  <si>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</si>
  <si>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</si>
  <si>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</si>
  <si>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</si>
  <si>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</si>
  <si>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</si>
  <si>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</si>
  <si>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</si>
  <si>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</si>
  <si>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</si>
  <si>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</si>
  <si>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</si>
  <si>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</si>
  <si>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</si>
  <si>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</si>
  <si>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</si>
  <si>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</si>
  <si>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</si>
  <si>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</si>
  <si>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</si>
  <si>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</si>
  <si>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</si>
  <si>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</si>
  <si>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</si>
  <si>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</si>
  <si>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</si>
  <si>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</si>
  <si>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</si>
  <si>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</si>
  <si>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</si>
  <si>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</si>
  <si>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</si>
  <si>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</si>
  <si>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</si>
  <si>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</si>
  <si>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</si>
  <si>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</si>
  <si>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</si>
  <si>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</si>
  <si>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</si>
  <si>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</si>
  <si>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</si>
  <si>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</si>
  <si>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</si>
  <si>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</si>
  <si>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</si>
  <si>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</si>
  <si>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</si>
  <si>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</si>
  <si>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</si>
  <si>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</si>
  <si>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</si>
  <si>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</si>
  <si>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</si>
  <si>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</si>
  <si>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</si>
  <si>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</si>
  <si>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</si>
  <si>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</si>
  <si>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</si>
  <si>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</si>
  <si>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</si>
  <si>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</si>
  <si>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</si>
  <si>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</si>
  <si>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</si>
  <si>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</si>
  <si>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</si>
  <si>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</si>
  <si>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</si>
  <si>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</si>
  <si>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</si>
  <si>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</si>
  <si>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</si>
  <si>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</si>
  <si>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</si>
  <si>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</si>
  <si>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</si>
  <si>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</si>
  <si>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</si>
  <si>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</si>
  <si>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</si>
  <si>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</si>
  <si>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</si>
  <si>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</si>
  <si>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</si>
  <si>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</si>
  <si>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</si>
  <si>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</si>
  <si>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</si>
  <si>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</si>
  <si>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</si>
  <si>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</si>
  <si>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</si>
  <si>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</si>
  <si>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</si>
  <si>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</si>
  <si>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</si>
  <si>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</si>
  <si>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</si>
  <si>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</si>
  <si>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</si>
  <si>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</si>
  <si>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</si>
  <si>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</si>
  <si>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</si>
  <si>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</si>
  <si>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</si>
  <si>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</si>
  <si>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</si>
  <si>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</si>
  <si>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</si>
  <si>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</si>
  <si>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</si>
  <si>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</si>
  <si>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</si>
  <si>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</si>
  <si>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</si>
  <si>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</si>
  <si>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</si>
  <si>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</si>
  <si>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</si>
  <si>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</si>
  <si>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</si>
  <si>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</si>
  <si>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</si>
  <si>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</si>
  <si>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</si>
  <si>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</si>
  <si>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</si>
  <si>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</si>
  <si>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</si>
  <si>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</si>
  <si>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</si>
  <si>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</si>
  <si>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</si>
  <si>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</si>
  <si>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</si>
  <si>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</si>
  <si>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</si>
  <si>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</si>
  <si>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</si>
  <si>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</si>
  <si>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</si>
  <si>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</si>
  <si>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</si>
  <si>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</si>
  <si>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</si>
  <si>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</si>
  <si>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</si>
  <si>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</si>
  <si>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</si>
  <si>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</si>
  <si>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</si>
  <si>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</si>
  <si>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</si>
  <si>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</si>
  <si>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</si>
  <si>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</si>
  <si>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</si>
  <si>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</si>
  <si>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</si>
  <si>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</si>
  <si>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</si>
  <si>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</si>
  <si>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</si>
  <si>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</si>
  <si>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</si>
  <si>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</si>
  <si>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</si>
  <si>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</si>
  <si>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</si>
  <si>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</si>
  <si>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</si>
  <si>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</si>
  <si>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</si>
  <si>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</si>
  <si>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</si>
  <si>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</si>
  <si>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</si>
  <si>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</si>
  <si>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</si>
  <si>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</si>
  <si>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</si>
  <si>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</si>
  <si>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</si>
  <si>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</si>
  <si>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</si>
  <si>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</si>
  <si>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</si>
  <si>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</si>
  <si>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</si>
  <si>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</si>
  <si>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</si>
  <si>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</si>
  <si>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</si>
  <si>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</si>
  <si>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</si>
  <si>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</si>
  <si>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</si>
  <si>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</si>
  <si>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</si>
  <si>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</si>
  <si>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</si>
  <si>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</si>
  <si>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</si>
  <si>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</si>
  <si>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</si>
  <si>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</si>
  <si>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</si>
  <si>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</si>
  <si>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</si>
  <si>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</si>
  <si>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</si>
  <si>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</si>
  <si>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</si>
  <si>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</si>
  <si>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</si>
  <si>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</si>
  <si>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</si>
  <si>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</si>
  <si>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</si>
  <si>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</si>
  <si>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</si>
  <si>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</si>
  <si>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</si>
  <si>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</si>
  <si>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</si>
  <si>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</si>
  <si>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</si>
  <si>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</si>
  <si>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</si>
  <si>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</si>
  <si>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</si>
  <si>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</si>
  <si>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</si>
  <si>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</si>
  <si>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</si>
  <si>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</si>
  <si>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</si>
  <si>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</si>
  <si>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</si>
  <si>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</si>
  <si>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</si>
  <si>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</si>
  <si>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</si>
  <si>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</si>
  <si>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</si>
  <si>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</si>
  <si>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</si>
  <si>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</si>
  <si>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</si>
  <si>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</si>
  <si>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</si>
  <si>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</si>
  <si>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</si>
  <si>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</si>
  <si>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</si>
  <si>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</si>
  <si>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</si>
  <si>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</si>
  <si>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</si>
  <si>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</si>
  <si>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</si>
  <si>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</si>
  <si>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</si>
  <si>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</si>
  <si>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</si>
  <si>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</si>
  <si>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</si>
  <si>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</si>
  <si>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</si>
  <si>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</si>
  <si>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</si>
  <si>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</si>
  <si>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</si>
  <si>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</si>
  <si>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</si>
  <si>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</si>
  <si>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</si>
  <si>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</si>
  <si>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</si>
  <si>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</si>
  <si>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</si>
  <si>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</si>
  <si>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</si>
  <si>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</si>
  <si>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</si>
  <si>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</si>
  <si>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</si>
  <si>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</si>
  <si>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</si>
  <si>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</si>
  <si>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</si>
  <si>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</si>
  <si>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</si>
  <si>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</si>
  <si>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</si>
  <si>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</si>
  <si>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</si>
  <si>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</si>
  <si>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</si>
  <si>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</si>
  <si>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</si>
  <si>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</si>
  <si>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</si>
  <si>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</si>
  <si>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</si>
  <si>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</si>
  <si>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</si>
  <si>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</si>
  <si>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</si>
  <si>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</si>
  <si>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</si>
  <si>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</si>
  <si>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</si>
  <si>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</si>
  <si>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</si>
  <si>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</si>
  <si>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</si>
  <si>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</si>
  <si>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</si>
  <si>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</si>
  <si>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</si>
  <si>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</si>
  <si>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</si>
  <si>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</si>
  <si>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</si>
  <si>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</si>
  <si>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</si>
  <si>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</si>
  <si>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</si>
  <si>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</si>
  <si>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</si>
  <si>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</si>
  <si>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</si>
  <si>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</si>
  <si>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</si>
  <si>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</si>
  <si>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</si>
  <si>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</si>
  <si>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</si>
  <si>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</si>
  <si>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</si>
  <si>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</si>
  <si>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</si>
  <si>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</si>
  <si>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</si>
  <si>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</si>
  <si>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</si>
  <si>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</si>
  <si>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</si>
  <si>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</si>
  <si>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</si>
  <si>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</si>
  <si>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</si>
  <si>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</si>
  <si>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</si>
  <si>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</si>
  <si>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</si>
  <si>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</si>
  <si>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</si>
  <si>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</si>
  <si>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</si>
  <si>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</si>
  <si>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</si>
  <si>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</si>
  <si>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</si>
  <si>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</si>
  <si>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</si>
  <si>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</si>
  <si>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</si>
  <si>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</si>
  <si>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</si>
  <si>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</si>
  <si>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</si>
  <si>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</si>
  <si>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</si>
  <si>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</si>
  <si>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</si>
  <si>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</si>
  <si>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</si>
  <si>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</si>
  <si>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</si>
  <si>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</si>
  <si>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</si>
  <si>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</si>
  <si>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</si>
  <si>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</si>
  <si>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</si>
  <si>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</si>
  <si>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</si>
  <si>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</si>
  <si>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</si>
  <si>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</si>
  <si>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</si>
  <si>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</si>
  <si>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</si>
  <si>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</si>
  <si>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</si>
  <si>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</si>
  <si>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</si>
  <si>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</si>
  <si>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</si>
  <si>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</si>
  <si>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</si>
  <si>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</si>
  <si>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</si>
  <si>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</si>
  <si>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</si>
  <si>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</si>
  <si>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</si>
  <si>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</si>
  <si>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</si>
  <si>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</si>
  <si>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</si>
  <si>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</si>
  <si>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</si>
  <si>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</si>
  <si>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</si>
  <si>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</si>
  <si>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</si>
  <si>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</si>
  <si>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</si>
  <si>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</si>
  <si>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</si>
  <si>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</si>
  <si>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</si>
  <si>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</si>
  <si>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</si>
  <si>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</si>
  <si>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</si>
  <si>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</si>
  <si>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</si>
  <si>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</si>
  <si>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</si>
  <si>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</si>
  <si>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</si>
  <si>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</si>
  <si>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</si>
  <si>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</si>
  <si>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</si>
  <si>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</si>
  <si>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</si>
  <si>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</si>
  <si>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</si>
  <si>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</si>
  <si>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</si>
  <si>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</si>
  <si>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</si>
  <si>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</si>
  <si>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</si>
  <si>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</si>
  <si>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</si>
  <si>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</si>
  <si>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</si>
  <si>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</si>
  <si>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</si>
  <si>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</si>
  <si>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</si>
  <si>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</si>
  <si>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</si>
  <si>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</si>
  <si>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</si>
  <si>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</si>
  <si>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</si>
  <si>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</si>
  <si>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</si>
  <si>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</si>
  <si>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</si>
  <si>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</si>
  <si>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</si>
  <si>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</si>
  <si>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</si>
  <si>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</si>
  <si>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</si>
  <si>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</si>
  <si>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</si>
  <si>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</si>
  <si>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</si>
  <si>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</si>
  <si>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</si>
  <si>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</si>
  <si>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</si>
  <si>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</si>
  <si>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</si>
  <si>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</si>
  <si>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</si>
  <si>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</si>
  <si>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</si>
  <si>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</si>
  <si>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</si>
  <si>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</si>
  <si>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</si>
  <si>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</si>
  <si>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</si>
  <si>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</si>
  <si>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</si>
  <si>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</si>
  <si>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</si>
  <si>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</si>
  <si>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</si>
  <si>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</si>
  <si>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</si>
  <si>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</si>
  <si>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</si>
  <si>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</si>
  <si>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</si>
  <si>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</si>
  <si>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</si>
  <si>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</si>
  <si>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</si>
  <si>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</si>
  <si>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</si>
  <si>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</si>
  <si>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</si>
  <si>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</si>
  <si>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</si>
  <si>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</si>
  <si>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</si>
  <si>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</si>
  <si>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</si>
  <si>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</si>
  <si>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</si>
  <si>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</si>
  <si>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</si>
  <si>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</si>
  <si>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</si>
  <si>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</si>
  <si>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</si>
  <si>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</si>
  <si>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</si>
  <si>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</si>
  <si>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</si>
  <si>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</si>
  <si>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</si>
  <si>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</si>
  <si>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</si>
  <si>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</si>
  <si>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</si>
  <si>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</si>
  <si>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</si>
  <si>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</si>
  <si>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</si>
  <si>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</si>
  <si>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</si>
  <si>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</si>
  <si>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</si>
  <si>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</si>
  <si>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</si>
  <si>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</si>
  <si>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</si>
  <si>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</si>
  <si>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</si>
  <si>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</si>
  <si>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</si>
  <si>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</si>
  <si>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</si>
  <si>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</si>
  <si>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</si>
  <si>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</si>
  <si>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</si>
  <si>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</si>
  <si>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</si>
  <si>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</si>
  <si>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</si>
  <si>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</si>
  <si>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</si>
  <si>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</si>
  <si>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</si>
  <si>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</si>
  <si>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</si>
  <si>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</si>
  <si>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</si>
  <si>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</si>
  <si>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</si>
  <si>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</si>
  <si>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</si>
  <si>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</si>
  <si>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</si>
  <si>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</si>
  <si>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</si>
  <si>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</si>
  <si>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</si>
  <si>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</si>
  <si>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</si>
  <si>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</si>
  <si>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</si>
  <si>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</si>
  <si>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</si>
  <si>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</si>
  <si>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</si>
  <si>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</si>
  <si>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</si>
  <si>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</si>
  <si>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</si>
  <si>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</si>
  <si>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</si>
  <si>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</si>
  <si>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</si>
  <si>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</si>
  <si>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</si>
  <si>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</si>
  <si>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</si>
  <si>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</si>
  <si>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</si>
  <si>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</si>
  <si>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</si>
  <si>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</si>
  <si>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</si>
  <si>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</si>
  <si>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</si>
  <si>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</si>
  <si>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</si>
  <si>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</si>
  <si>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</si>
  <si>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</si>
  <si>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</si>
  <si>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</si>
  <si>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</si>
  <si>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</si>
  <si>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</si>
  <si>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</si>
  <si>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</si>
  <si>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</si>
  <si>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</si>
  <si>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</si>
  <si>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</si>
  <si>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</si>
  <si>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</si>
  <si>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</si>
  <si>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</si>
  <si>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</si>
  <si>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</si>
  <si>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</si>
  <si>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</si>
  <si>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</si>
  <si>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</si>
  <si>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</si>
  <si>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</si>
  <si>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</si>
  <si>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</si>
  <si>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</si>
  <si>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</si>
  <si>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</si>
  <si>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</si>
  <si>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</si>
  <si>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</si>
  <si>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</si>
  <si>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</si>
  <si>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</si>
  <si>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</si>
  <si>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</si>
  <si>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</si>
  <si>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</si>
  <si>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</si>
  <si>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</si>
  <si>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</si>
  <si>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</si>
  <si>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</si>
  <si>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</si>
  <si>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</si>
  <si>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</si>
  <si>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</si>
  <si>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</si>
  <si>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</si>
  <si>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</si>
  <si>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</si>
  <si>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</si>
  <si>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</si>
  <si>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</si>
  <si>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</si>
  <si>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</si>
  <si>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</si>
  <si>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</si>
  <si>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</si>
  <si>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</si>
  <si>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</si>
  <si>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</si>
  <si>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</si>
  <si>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</si>
  <si>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</si>
  <si>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</si>
  <si>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</si>
  <si>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</si>
  <si>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</si>
  <si>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</si>
  <si>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</si>
  <si>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</si>
  <si>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</si>
  <si>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</si>
  <si>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</si>
  <si>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</si>
  <si>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</si>
  <si>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</si>
  <si>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</si>
  <si>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</si>
  <si>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</si>
  <si>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</si>
  <si>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</si>
  <si>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</si>
  <si>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</si>
  <si>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</si>
  <si>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</si>
  <si>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</si>
  <si>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</si>
  <si>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</si>
  <si>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</si>
  <si>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</si>
  <si>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</si>
  <si>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</si>
  <si>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</si>
  <si>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</si>
  <si>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</si>
  <si>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</si>
  <si>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</si>
  <si>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</si>
  <si>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</si>
  <si>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</si>
  <si>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</si>
  <si>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</si>
  <si>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</si>
  <si>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</si>
  <si>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</si>
  <si>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</si>
  <si>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</si>
  <si>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</si>
  <si>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</si>
  <si>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</si>
  <si>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</si>
  <si>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</si>
  <si>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</si>
  <si>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</si>
  <si>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</si>
  <si>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</si>
  <si>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</si>
  <si>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</si>
  <si>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</si>
  <si>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</si>
  <si>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</si>
  <si>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</si>
  <si>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</si>
  <si>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</si>
  <si>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</si>
  <si>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</si>
  <si>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</si>
  <si>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</si>
  <si>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</si>
  <si>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</si>
  <si>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</si>
  <si>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</si>
  <si>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</si>
  <si>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</si>
  <si>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</si>
  <si>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</si>
  <si>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</si>
  <si>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</si>
  <si>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</si>
  <si>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</si>
  <si>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</si>
  <si>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</si>
  <si>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</si>
  <si>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</si>
  <si>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</si>
  <si>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</si>
  <si>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</si>
  <si>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</si>
  <si>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</si>
  <si>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</si>
  <si>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</si>
  <si>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</si>
  <si>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</si>
  <si>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</si>
  <si>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</si>
  <si>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</si>
  <si>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</si>
  <si>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</si>
  <si>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</si>
  <si>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</si>
  <si>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</si>
  <si>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</si>
  <si>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</si>
  <si>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</si>
  <si>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</si>
  <si>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</si>
  <si>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</si>
  <si>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</si>
  <si>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</si>
  <si>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</si>
  <si>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</si>
  <si>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</si>
  <si>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</si>
  <si>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</si>
  <si>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</si>
  <si>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</si>
  <si>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</si>
  <si>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</si>
  <si>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</si>
  <si>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</si>
  <si>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</si>
  <si>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</si>
  <si>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</si>
  <si>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</si>
  <si>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</si>
  <si>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</si>
  <si>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</si>
  <si>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</si>
  <si>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</si>
  <si>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</si>
  <si>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</si>
  <si>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</si>
  <si>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</si>
  <si>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</si>
  <si>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</si>
  <si>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</si>
  <si>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</si>
  <si>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</si>
  <si>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</si>
  <si>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</si>
  <si>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</si>
  <si>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</si>
  <si>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</si>
  <si>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</si>
  <si>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</si>
  <si>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</si>
  <si>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</si>
  <si>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</si>
  <si>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</si>
  <si>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</si>
  <si>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</si>
  <si>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</si>
  <si>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</si>
  <si>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</si>
  <si>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</si>
  <si>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</si>
  <si>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</si>
  <si>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</si>
  <si>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</si>
  <si>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</si>
  <si>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</si>
  <si>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</si>
  <si>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</si>
  <si>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</si>
  <si>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</si>
  <si>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</si>
  <si>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</si>
  <si>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</si>
  <si>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</si>
  <si>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</si>
  <si>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</si>
  <si>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</si>
  <si>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</si>
  <si>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</si>
  <si>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</si>
  <si>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</si>
  <si>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</si>
  <si>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</si>
  <si>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</si>
  <si>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</si>
  <si>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</si>
  <si>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</si>
  <si>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</si>
  <si>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</si>
  <si>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</si>
  <si>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</si>
  <si>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</si>
  <si>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</si>
  <si>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</si>
  <si>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</si>
  <si>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</si>
  <si>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</si>
  <si>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</si>
  <si>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</si>
  <si>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</si>
  <si>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</si>
  <si>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</si>
  <si>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</si>
  <si>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</si>
  <si>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</si>
  <si>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</si>
  <si>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</si>
  <si>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</si>
  <si>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</si>
  <si>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</si>
  <si>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</si>
  <si>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</si>
  <si>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</si>
  <si>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</si>
  <si>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</si>
  <si>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</si>
  <si>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</si>
  <si>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</si>
  <si>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</si>
  <si>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</si>
  <si>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</si>
  <si>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</si>
  <si>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</si>
  <si>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</si>
  <si>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</si>
  <si>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</si>
  <si>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</si>
  <si>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</si>
  <si>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</si>
  <si>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</si>
  <si>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</si>
  <si>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</si>
  <si>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</si>
  <si>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</si>
  <si>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</si>
  <si>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</si>
  <si>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</si>
  <si>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</si>
  <si>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</si>
  <si>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</si>
  <si>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</si>
  <si>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</si>
  <si>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</si>
  <si>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</si>
  <si>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</si>
  <si>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</si>
  <si>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</si>
  <si>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</si>
  <si>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</si>
  <si>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</si>
  <si>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</si>
  <si>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</si>
  <si>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</si>
  <si>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</si>
  <si>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</si>
  <si>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</si>
  <si>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</si>
  <si>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</si>
  <si>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</si>
  <si>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</si>
  <si>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</si>
  <si>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</si>
  <si>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</si>
  <si>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</si>
  <si>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</si>
  <si>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</si>
  <si>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</si>
  <si>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</si>
  <si>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</si>
  <si>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</si>
  <si>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</si>
  <si>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</si>
  <si>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</si>
  <si>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</si>
  <si>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</si>
  <si>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</si>
  <si>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</si>
  <si>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</si>
  <si>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</si>
  <si>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</si>
  <si>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</si>
  <si>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</si>
  <si>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</si>
  <si>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</si>
  <si>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</si>
  <si>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</si>
  <si>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</si>
  <si>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</si>
  <si>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</si>
  <si>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</si>
  <si>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</si>
  <si>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</si>
  <si>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</si>
  <si>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</si>
  <si>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</si>
  <si>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</si>
  <si>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</si>
  <si>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</si>
  <si>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</si>
  <si>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</si>
  <si>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</si>
  <si>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</si>
  <si>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</si>
  <si>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</si>
  <si>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</si>
  <si>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</si>
  <si>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</si>
  <si>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</si>
  <si>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</si>
  <si>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</si>
  <si>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</si>
  <si>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</si>
  <si>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</si>
  <si>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</si>
  <si>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</si>
  <si>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</si>
  <si>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</si>
  <si>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</si>
  <si>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</si>
  <si>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</si>
  <si>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</si>
  <si>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</si>
  <si>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</si>
  <si>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</si>
  <si>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</si>
  <si>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</si>
  <si>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</si>
  <si>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</si>
  <si>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</si>
  <si>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</si>
  <si>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</si>
  <si>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</si>
  <si>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</si>
  <si>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</si>
  <si>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</si>
  <si>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</si>
  <si>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</si>
  <si>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</si>
  <si>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</si>
  <si>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</si>
  <si>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</si>
  <si>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</si>
  <si>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</si>
  <si>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</si>
  <si>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</si>
  <si>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</si>
  <si>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</si>
  <si>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</si>
  <si>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</si>
  <si>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</si>
  <si>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</si>
  <si>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</si>
  <si>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</si>
  <si>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</si>
  <si>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</si>
  <si>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</si>
  <si>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</si>
  <si>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</si>
  <si>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</si>
  <si>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</si>
  <si>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</si>
  <si>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</si>
  <si>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</si>
  <si>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</si>
  <si>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</si>
  <si>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</si>
  <si>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</si>
  <si>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</si>
  <si>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</si>
  <si>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</si>
  <si>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</si>
  <si>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</si>
  <si>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</si>
  <si>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</si>
  <si>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</si>
  <si>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</si>
  <si>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</si>
  <si>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</si>
  <si>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</si>
  <si>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</si>
  <si>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</si>
  <si>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</si>
  <si>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</si>
  <si>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</si>
  <si>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</si>
  <si>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</si>
  <si>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</si>
  <si>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</si>
  <si>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</si>
  <si>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</si>
  <si>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</si>
  <si>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</si>
  <si>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</si>
  <si>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</si>
  <si>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</si>
  <si>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</si>
  <si>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</si>
  <si>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</si>
  <si>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</si>
  <si>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</si>
  <si>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</si>
  <si>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</si>
  <si>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</si>
  <si>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</si>
  <si>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</si>
  <si>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</si>
  <si>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</si>
  <si>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</si>
  <si>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</si>
  <si>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</si>
  <si>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</si>
  <si>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</si>
  <si>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</si>
  <si>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</si>
  <si>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</si>
  <si>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</si>
  <si>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</si>
  <si>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</si>
  <si>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</si>
  <si>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</si>
  <si>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</si>
  <si>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</si>
  <si>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</si>
  <si>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</si>
  <si>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</si>
  <si>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</si>
  <si>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</si>
  <si>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</si>
  <si>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</si>
  <si>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</si>
  <si>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</si>
  <si>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</si>
  <si>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</si>
  <si>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</si>
  <si>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</si>
  <si>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</si>
  <si>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</si>
  <si>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</si>
  <si>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</si>
  <si>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</si>
  <si>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</si>
  <si>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</si>
  <si>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</si>
  <si>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</si>
  <si>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</si>
  <si>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</si>
  <si>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</si>
  <si>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</si>
  <si>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</si>
  <si>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</si>
  <si>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</si>
  <si>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</si>
  <si>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</si>
  <si>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</si>
  <si>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</si>
  <si>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</si>
  <si>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</si>
  <si>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</si>
  <si>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</si>
  <si>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</si>
  <si>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</si>
  <si>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</si>
  <si>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</si>
  <si>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</si>
  <si>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</si>
  <si>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</si>
  <si>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</si>
  <si>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</si>
  <si>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</si>
  <si>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</si>
  <si>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</si>
  <si>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</si>
  <si>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</si>
  <si>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</si>
  <si>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</si>
  <si>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</si>
  <si>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</si>
  <si>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</si>
  <si>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</si>
  <si>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</si>
  <si>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</si>
  <si>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</si>
  <si>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</si>
  <si>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</si>
  <si>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</si>
  <si>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</si>
  <si>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</si>
  <si>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</si>
  <si>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</si>
  <si>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</si>
  <si>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</si>
  <si>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</si>
  <si>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</si>
  <si>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</si>
  <si>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</si>
  <si>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</si>
  <si>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</si>
  <si>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</si>
  <si>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</si>
  <si>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</si>
  <si>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</si>
  <si>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</si>
  <si>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</si>
  <si>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</si>
  <si>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</si>
  <si>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</si>
  <si>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</si>
  <si>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</si>
  <si>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</si>
  <si>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</si>
  <si>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</si>
  <si>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</si>
  <si>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</si>
  <si>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</si>
  <si>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</si>
  <si>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</si>
  <si>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</si>
  <si>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</si>
  <si>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</si>
  <si>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</si>
  <si>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</si>
  <si>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</si>
  <si>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</si>
  <si>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</si>
  <si>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</si>
  <si>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</si>
  <si>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</si>
  <si>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</si>
  <si>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</si>
  <si>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</si>
  <si>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</si>
  <si>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</si>
  <si>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</si>
  <si>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</si>
  <si>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</si>
  <si>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</si>
  <si>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</si>
  <si>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</si>
  <si>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</si>
  <si>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</si>
  <si>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</si>
  <si>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</si>
  <si>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</si>
  <si>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</si>
  <si>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</si>
  <si>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</si>
  <si>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</si>
  <si>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</si>
  <si>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</si>
  <si>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</si>
  <si>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</si>
  <si>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</si>
  <si>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</si>
  <si>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</si>
  <si>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</si>
  <si>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</si>
  <si>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</si>
  <si>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</si>
  <si>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</si>
  <si>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</si>
  <si>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</si>
  <si>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</si>
  <si>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</si>
  <si>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</si>
  <si>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</si>
  <si>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</si>
  <si>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</si>
  <si>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</si>
  <si>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</si>
  <si>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</si>
  <si>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</si>
  <si>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</si>
  <si>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</si>
  <si>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</si>
  <si>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</si>
  <si>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</si>
  <si>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</si>
  <si>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</si>
  <si>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</si>
  <si>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</si>
  <si>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</si>
  <si>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</si>
  <si>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</si>
  <si>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</si>
  <si>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</si>
  <si>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</si>
  <si>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</si>
  <si>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</si>
  <si>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</si>
  <si>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</si>
  <si>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</si>
  <si>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</si>
  <si>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</si>
  <si>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</si>
  <si>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</si>
  <si>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</si>
  <si>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</si>
  <si>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</si>
  <si>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</si>
  <si>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</si>
  <si>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</si>
  <si>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</si>
  <si>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</si>
  <si>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</si>
  <si>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</si>
  <si>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</si>
  <si>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</si>
  <si>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</si>
  <si>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</si>
  <si>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</si>
  <si>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</si>
  <si>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</si>
  <si>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</si>
  <si>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</si>
  <si>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</si>
  <si>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</si>
  <si>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</si>
  <si>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</si>
  <si>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</si>
  <si>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</si>
  <si>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</si>
  <si>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</si>
  <si>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</si>
  <si>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</si>
  <si>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</si>
  <si>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</si>
  <si>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</si>
  <si>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</si>
  <si>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</si>
  <si>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</si>
  <si>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</si>
  <si>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</si>
  <si>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</si>
  <si>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</si>
  <si>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</si>
  <si>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</si>
  <si>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</si>
  <si>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</si>
  <si>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</si>
  <si>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</si>
  <si>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</si>
  <si>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</si>
  <si>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</si>
  <si>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</si>
  <si>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</si>
  <si>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</si>
  <si>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</si>
  <si>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</si>
  <si>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</si>
  <si>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</si>
  <si>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</si>
  <si>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</si>
  <si>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</si>
  <si>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</si>
  <si>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</si>
  <si>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</si>
  <si>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</si>
  <si>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</si>
  <si>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</si>
  <si>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</si>
  <si>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</si>
  <si>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</si>
  <si>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</si>
  <si>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</si>
  <si>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</si>
  <si>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</si>
  <si>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</si>
  <si>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</si>
  <si>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</si>
  <si>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</si>
  <si>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</si>
  <si>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</si>
  <si>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</si>
  <si>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</si>
  <si>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</si>
  <si>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</si>
  <si>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</si>
  <si>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</si>
  <si>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</si>
  <si>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</si>
  <si>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</si>
  <si>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</si>
  <si>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</si>
  <si>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</si>
  <si>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</si>
  <si>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</si>
  <si>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</si>
  <si>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</si>
  <si>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</si>
  <si>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</si>
  <si>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</si>
  <si>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</si>
  <si>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</si>
  <si>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</si>
  <si>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</si>
  <si>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</si>
  <si>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</si>
  <si>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</si>
  <si>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</si>
  <si>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</si>
  <si>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</si>
  <si>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</si>
  <si>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</si>
  <si>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</si>
  <si>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</si>
  <si>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</si>
  <si>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</si>
  <si>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</si>
  <si>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</si>
  <si>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</si>
  <si>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</si>
  <si>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</si>
  <si>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</si>
  <si>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</si>
  <si>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</si>
  <si>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</si>
  <si>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</si>
  <si>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</si>
  <si>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</si>
  <si>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</si>
  <si>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</si>
  <si>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</si>
  <si>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</si>
  <si>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</si>
  <si>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</si>
  <si>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</si>
  <si>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</si>
  <si>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</si>
  <si>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</si>
  <si>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</si>
  <si>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</si>
  <si>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</si>
  <si>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</si>
  <si>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</si>
  <si>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</si>
  <si>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</si>
  <si>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</si>
  <si>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</si>
  <si>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</si>
  <si>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</si>
  <si>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</si>
  <si>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</si>
  <si>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</si>
  <si>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</si>
  <si>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</si>
  <si>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</si>
  <si>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</si>
  <si>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</si>
  <si>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</si>
  <si>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</si>
  <si>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</si>
  <si>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</si>
  <si>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</si>
  <si>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</si>
  <si>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</si>
  <si>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</si>
  <si>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</si>
  <si>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</si>
  <si>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</si>
  <si>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</si>
  <si>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</si>
  <si>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</si>
  <si>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</si>
  <si>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</si>
  <si>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</si>
  <si>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</si>
  <si>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</si>
  <si>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</si>
  <si>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</si>
  <si>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</si>
  <si>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</si>
  <si>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</si>
  <si>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</si>
  <si>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</si>
  <si>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</si>
  <si>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</si>
  <si>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</si>
  <si>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</si>
  <si>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</si>
  <si>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</si>
  <si>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</si>
  <si>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</si>
  <si>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</si>
  <si>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</si>
  <si>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</si>
  <si>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</si>
  <si>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</si>
  <si>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</si>
  <si>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</si>
  <si>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</si>
  <si>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</si>
  <si>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</si>
  <si>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</si>
  <si>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</si>
  <si>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</si>
  <si>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</si>
  <si>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</si>
  <si>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</si>
  <si>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</si>
  <si>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</si>
  <si>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</si>
  <si>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</si>
  <si>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</si>
  <si>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</si>
  <si>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</si>
  <si>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</si>
  <si>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</si>
  <si>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</si>
  <si>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</si>
  <si>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</si>
  <si>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</si>
  <si>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</si>
  <si>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</si>
  <si>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</si>
  <si>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</si>
  <si>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</si>
  <si>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</si>
  <si>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</si>
  <si>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</si>
  <si>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</si>
  <si>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</si>
  <si>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</si>
  <si>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</si>
  <si>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</si>
  <si>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</si>
  <si>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</si>
  <si>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</si>
  <si>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</si>
  <si>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</si>
  <si>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</si>
  <si>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</si>
  <si>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</si>
  <si>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</si>
  <si>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</si>
  <si>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</si>
  <si>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</si>
  <si>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</si>
  <si>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</si>
  <si>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</si>
  <si>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</si>
  <si>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</si>
  <si>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</si>
  <si>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</si>
  <si>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</si>
  <si>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</si>
  <si>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</si>
  <si>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</si>
  <si>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</si>
  <si>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</si>
  <si>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</si>
  <si>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</si>
  <si>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</si>
  <si>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</si>
  <si>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</si>
  <si>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</si>
  <si>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</si>
  <si>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</si>
  <si>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</si>
  <si>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</si>
  <si>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</si>
  <si>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</si>
  <si>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</si>
  <si>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</si>
  <si>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</si>
  <si>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</si>
  <si>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</si>
  <si>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</si>
  <si>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</si>
  <si>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</si>
  <si>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</si>
  <si>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</si>
  <si>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</si>
  <si>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</si>
  <si>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</si>
  <si>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</si>
  <si>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</si>
  <si>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</si>
  <si>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</si>
  <si>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</si>
  <si>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</si>
  <si>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</si>
  <si>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</si>
  <si>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</si>
  <si>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</si>
  <si>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</si>
  <si>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</si>
  <si>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</si>
  <si>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</si>
  <si>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</si>
  <si>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</si>
  <si>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</si>
  <si>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</si>
  <si>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</si>
  <si>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</si>
  <si>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</si>
  <si>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</si>
  <si>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</si>
  <si>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</si>
  <si>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</si>
  <si>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</si>
  <si>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</si>
  <si>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</si>
  <si>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</si>
  <si>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</si>
  <si>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</si>
  <si>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</si>
  <si>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</si>
  <si>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</si>
  <si>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</si>
  <si>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</si>
  <si>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</si>
  <si>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</si>
  <si>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</si>
  <si>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</si>
  <si>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</si>
  <si>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</si>
  <si>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</si>
  <si>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</si>
  <si>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</si>
  <si>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</si>
  <si>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</si>
  <si>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</si>
  <si>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</si>
  <si>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</si>
  <si>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</si>
  <si>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</si>
  <si>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</si>
  <si>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</si>
  <si>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</si>
  <si>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</si>
  <si>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</si>
  <si>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</si>
  <si>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</si>
  <si>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</si>
  <si>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</si>
  <si>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</si>
  <si>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</si>
  <si>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</si>
  <si>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</si>
  <si>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</si>
  <si>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</si>
  <si>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</si>
  <si>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</si>
  <si>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</si>
  <si>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</si>
  <si>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</si>
  <si>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</si>
  <si>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</si>
  <si>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</si>
  <si>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</si>
  <si>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</si>
  <si>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</si>
  <si>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</si>
  <si>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</si>
  <si>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</si>
  <si>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</si>
  <si>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</si>
  <si>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</si>
  <si>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</si>
  <si>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</si>
  <si>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</si>
  <si>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</si>
  <si>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</si>
  <si>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</si>
  <si>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</si>
  <si>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</si>
  <si>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</si>
  <si>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</si>
  <si>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</si>
  <si>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</si>
  <si>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</si>
  <si>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</si>
  <si>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</si>
  <si>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</si>
  <si>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</si>
  <si>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</si>
  <si>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</si>
  <si>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</si>
  <si>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</si>
  <si>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</si>
  <si>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</si>
  <si>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</si>
  <si>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</si>
  <si>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</si>
  <si>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</si>
  <si>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</si>
  <si>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</si>
  <si>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</si>
  <si>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</si>
  <si>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</si>
  <si>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</si>
  <si>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</si>
  <si>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</si>
  <si>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</si>
  <si>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</si>
  <si>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</si>
  <si>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</si>
  <si>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</si>
  <si>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</si>
  <si>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</si>
  <si>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</si>
  <si>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</si>
  <si>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</si>
  <si>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</si>
  <si>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</si>
  <si>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</si>
  <si>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</si>
  <si>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</si>
  <si>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</si>
  <si>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</si>
  <si>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</si>
  <si>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</si>
  <si>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</si>
  <si>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</si>
  <si>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</si>
  <si>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</si>
  <si>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</si>
  <si>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</si>
  <si>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</si>
  <si>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</si>
  <si>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</si>
  <si>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</si>
  <si>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</si>
  <si>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</si>
  <si>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</si>
  <si>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</si>
  <si>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</si>
  <si>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</si>
  <si>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</si>
  <si>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</si>
  <si>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</si>
  <si>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</si>
  <si>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</si>
  <si>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</si>
  <si>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</si>
  <si>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</si>
  <si>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</si>
  <si>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</si>
  <si>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</si>
  <si>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</si>
  <si>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</si>
  <si>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</si>
  <si>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</si>
  <si>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</si>
  <si>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</si>
  <si>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</si>
  <si>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</si>
  <si>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</si>
  <si>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</si>
  <si>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</si>
  <si>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</si>
  <si>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</si>
  <si>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</si>
  <si>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</si>
  <si>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</si>
  <si>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</si>
  <si>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</si>
  <si>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</si>
  <si>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</si>
  <si>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</si>
  <si>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</si>
  <si>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</si>
  <si>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</si>
  <si>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</si>
  <si>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</si>
  <si>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</si>
  <si>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</si>
  <si>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</si>
  <si>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</si>
  <si>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</si>
  <si>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</si>
  <si>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</si>
  <si>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</si>
  <si>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</si>
  <si>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</si>
  <si>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</si>
  <si>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</si>
  <si>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</si>
  <si>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</si>
  <si>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</si>
  <si>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</si>
  <si>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</si>
  <si>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</si>
  <si>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</si>
  <si>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</si>
  <si>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</si>
  <si>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</si>
  <si>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</si>
  <si>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</si>
  <si>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</si>
  <si>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</si>
  <si>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</si>
  <si>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</si>
  <si>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</si>
  <si>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</si>
  <si>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</si>
  <si>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</si>
  <si>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</si>
  <si>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</si>
  <si>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</si>
  <si>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</si>
  <si>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</si>
  <si>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</si>
  <si>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</si>
  <si>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</si>
  <si>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</si>
  <si>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</si>
  <si>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</si>
  <si>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</si>
  <si>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</si>
  <si>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</si>
  <si>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</si>
  <si>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</si>
  <si>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</si>
  <si>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</si>
  <si>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</si>
  <si>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</si>
  <si>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</si>
  <si>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</si>
  <si>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</si>
  <si>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</si>
  <si>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</si>
  <si>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</si>
  <si>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</si>
  <si>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</si>
  <si>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</si>
  <si>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</si>
  <si>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</si>
  <si>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</si>
  <si>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</si>
  <si>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</si>
  <si>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</si>
  <si>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</si>
  <si>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</si>
  <si>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</si>
  <si>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</si>
  <si>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</si>
  <si>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</si>
  <si>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</si>
  <si>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</si>
  <si>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</si>
  <si>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</si>
  <si>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</si>
  <si>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</si>
  <si>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</si>
  <si>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</si>
  <si>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</si>
  <si>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</si>
  <si>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</si>
  <si>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</si>
  <si>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</si>
  <si>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</si>
  <si>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</si>
  <si>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</si>
  <si>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</si>
  <si>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</si>
  <si>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</si>
  <si>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</si>
  <si>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</si>
  <si>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</si>
  <si>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</si>
  <si>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</si>
  <si>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</si>
  <si>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</si>
  <si>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</si>
  <si>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</si>
  <si>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</si>
  <si>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</si>
  <si>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</si>
  <si>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</si>
  <si>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</si>
  <si>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</si>
  <si>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</si>
  <si>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</si>
  <si>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</si>
  <si>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</si>
  <si>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</si>
  <si>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</si>
  <si>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</si>
  <si>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</si>
  <si>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</si>
  <si>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</si>
  <si>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</si>
  <si>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</si>
  <si>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</si>
  <si>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</si>
  <si>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</si>
  <si>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</si>
  <si>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</si>
  <si>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</si>
  <si>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</si>
  <si>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</si>
  <si>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</si>
  <si>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</si>
  <si>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</si>
  <si>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</si>
  <si>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</si>
  <si>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</si>
  <si>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</si>
  <si>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</si>
  <si>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</si>
  <si>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</si>
  <si>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</si>
  <si>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</si>
  <si>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</si>
  <si>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</si>
  <si>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</si>
  <si>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</si>
  <si>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</si>
  <si>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</si>
  <si>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</si>
  <si>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</si>
  <si>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</si>
  <si>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</si>
  <si>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</si>
  <si>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</si>
  <si>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</si>
  <si>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</si>
  <si>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</si>
  <si>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</si>
  <si>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</si>
  <si>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</si>
  <si>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</si>
  <si>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</si>
  <si>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</si>
  <si>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</si>
  <si>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</si>
  <si>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</si>
  <si>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</si>
  <si>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</si>
  <si>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</si>
  <si>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</si>
  <si>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</si>
  <si>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</si>
  <si>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</si>
  <si>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</si>
  <si>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</si>
  <si>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</si>
  <si>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</si>
  <si>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</si>
  <si>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</si>
  <si>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</si>
  <si>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</si>
  <si>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</si>
  <si>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</si>
  <si>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</si>
  <si>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</si>
  <si>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</si>
  <si>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</si>
  <si>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</si>
  <si>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</si>
  <si>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</si>
  <si>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</si>
  <si>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</si>
  <si>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</si>
  <si>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</si>
  <si>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</si>
  <si>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</si>
  <si>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</si>
  <si>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</si>
  <si>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</si>
  <si>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</si>
  <si>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</si>
  <si>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</si>
  <si>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</si>
  <si>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</si>
  <si>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</si>
  <si>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</si>
  <si>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</si>
  <si>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</si>
  <si>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</si>
  <si>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</si>
  <si>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</si>
  <si>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</si>
  <si>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</si>
  <si>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</si>
  <si>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</si>
  <si>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</si>
  <si>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</si>
  <si>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</si>
  <si>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</si>
  <si>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</si>
  <si>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</si>
  <si>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</si>
  <si>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</si>
  <si>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</si>
  <si>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</si>
  <si>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</si>
  <si>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</si>
  <si>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</si>
  <si>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</si>
  <si>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</si>
  <si>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</si>
  <si>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</si>
  <si>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</si>
  <si>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</si>
  <si>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</si>
  <si>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</si>
  <si>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</si>
  <si>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</si>
  <si>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</si>
  <si>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</si>
  <si>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</si>
  <si>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</si>
  <si>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</si>
  <si>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</si>
  <si>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</si>
  <si>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</si>
  <si>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</si>
  <si>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</si>
  <si>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</si>
  <si>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</si>
  <si>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</si>
  <si>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</si>
  <si>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</si>
  <si>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</si>
  <si>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</si>
  <si>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</si>
  <si>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</si>
  <si>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</si>
  <si>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</si>
  <si>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</si>
  <si>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</si>
  <si>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</si>
  <si>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</si>
  <si>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</si>
  <si>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</si>
  <si>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</si>
  <si>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</si>
  <si>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</si>
  <si>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</si>
  <si>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</si>
  <si>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</si>
  <si>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</si>
  <si>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</si>
  <si>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</si>
  <si>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</si>
  <si>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</si>
  <si>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</si>
  <si>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</si>
  <si>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</si>
  <si>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</si>
  <si>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</si>
  <si>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</si>
  <si>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</si>
  <si>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</si>
  <si>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</si>
  <si>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</si>
  <si>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</si>
  <si>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</si>
  <si>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</si>
  <si>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</si>
  <si>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</si>
  <si>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</si>
  <si>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</si>
  <si>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</si>
  <si>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</si>
  <si>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</si>
  <si>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</si>
  <si>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</si>
  <si>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</si>
  <si>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</si>
  <si>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</si>
  <si>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</si>
  <si>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</si>
  <si>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</si>
  <si>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</si>
  <si>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</si>
  <si>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</si>
  <si>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</si>
  <si>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</si>
  <si>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</si>
  <si>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</si>
  <si>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</si>
  <si>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</si>
  <si>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</si>
  <si>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</si>
  <si>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</si>
  <si>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</si>
  <si>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</si>
  <si>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</si>
  <si>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</si>
  <si>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</si>
  <si>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</si>
  <si>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</si>
  <si>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</si>
  <si>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</si>
  <si>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</si>
  <si>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</si>
  <si>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</si>
  <si>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</si>
  <si>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</si>
  <si>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</si>
  <si>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</si>
  <si>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</si>
  <si>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</si>
  <si>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</si>
  <si>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</si>
  <si>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</si>
  <si>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</si>
  <si>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</si>
  <si>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</si>
  <si>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</si>
  <si>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</si>
  <si>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</si>
  <si>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</si>
  <si>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</si>
  <si>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</si>
  <si>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</si>
  <si>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</si>
  <si>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</si>
  <si>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</si>
  <si>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</si>
  <si>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</si>
  <si>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</si>
  <si>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</si>
  <si>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</si>
  <si>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</si>
  <si>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</si>
  <si>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</si>
  <si>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</si>
  <si>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</si>
  <si>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</si>
  <si>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</si>
  <si>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</si>
  <si>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</si>
  <si>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</si>
  <si>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</si>
  <si>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</si>
  <si>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</si>
  <si>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</si>
  <si>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</si>
  <si>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</si>
  <si>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</si>
  <si>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</si>
  <si>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</si>
  <si>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</si>
  <si>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</si>
  <si>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</si>
  <si>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</si>
  <si>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</si>
  <si>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</si>
  <si>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</si>
  <si>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</si>
  <si>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</si>
  <si>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</si>
  <si>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</si>
  <si>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</si>
  <si>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</si>
  <si>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</si>
  <si>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</si>
  <si>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</si>
  <si>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</si>
  <si>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</si>
  <si>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</si>
  <si>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</si>
  <si>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</si>
  <si>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</si>
  <si>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</si>
  <si>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</si>
  <si>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</si>
  <si>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</si>
  <si>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</si>
  <si>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</si>
  <si>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</si>
  <si>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</si>
  <si>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</si>
  <si>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</si>
  <si>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</si>
  <si>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</si>
  <si>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</si>
  <si>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</si>
  <si>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</si>
  <si>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</si>
  <si>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</si>
  <si>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</si>
  <si>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</si>
  <si>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</si>
  <si>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</si>
  <si>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</si>
  <si>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</si>
  <si>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</si>
  <si>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</si>
  <si>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</si>
  <si>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</si>
  <si>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</si>
  <si>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</si>
  <si>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</si>
  <si>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</si>
  <si>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</si>
  <si>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</si>
  <si>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</si>
  <si>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</si>
  <si>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</si>
  <si>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</si>
  <si>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</si>
  <si>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</si>
  <si>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</si>
  <si>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</si>
  <si>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</si>
  <si>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</si>
  <si>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</si>
  <si>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</si>
  <si>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</si>
  <si>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</si>
  <si>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</si>
  <si>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</si>
  <si>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</si>
  <si>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</si>
  <si>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</si>
  <si>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</si>
  <si>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</si>
  <si>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</si>
  <si>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</si>
  <si>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</si>
  <si>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</si>
  <si>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</si>
  <si>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</si>
  <si>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</si>
  <si>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</si>
  <si>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</si>
  <si>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</si>
  <si>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</si>
  <si>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</si>
  <si>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</si>
  <si>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</si>
  <si>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</si>
  <si>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</si>
  <si>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</si>
  <si>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</si>
  <si>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</si>
  <si>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</si>
  <si>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</si>
  <si>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</si>
  <si>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</si>
  <si>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</si>
  <si>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</si>
  <si>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</si>
  <si>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</si>
  <si>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</si>
  <si>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</si>
  <si>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</si>
  <si>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</si>
  <si>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</si>
  <si>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</si>
  <si>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</si>
  <si>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</si>
  <si>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</si>
  <si>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</si>
  <si>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</si>
  <si>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</si>
  <si>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</si>
  <si>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</si>
  <si>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</si>
  <si>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</si>
  <si>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</si>
  <si>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</si>
  <si>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</si>
  <si>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</si>
  <si>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</si>
  <si>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</si>
  <si>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</si>
  <si>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</si>
  <si>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</si>
  <si>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</si>
  <si>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</si>
  <si>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</si>
  <si>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</si>
  <si>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</si>
  <si>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</si>
  <si>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</si>
  <si>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</si>
  <si>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</si>
  <si>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</si>
  <si>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</si>
  <si>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</si>
  <si>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</si>
  <si>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</si>
  <si>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</si>
  <si>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</si>
  <si>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</si>
  <si>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</si>
  <si>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</si>
  <si>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</si>
  <si>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</si>
  <si>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</si>
  <si>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</si>
  <si>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</si>
  <si>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</si>
  <si>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</si>
  <si>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</si>
  <si>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</si>
  <si>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</si>
  <si>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</si>
  <si>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</si>
  <si>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</si>
  <si>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</si>
  <si>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</si>
  <si>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</si>
  <si>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</si>
  <si>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</si>
  <si>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</si>
  <si>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</si>
  <si>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</si>
  <si>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</si>
  <si>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</si>
  <si>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</si>
  <si>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</si>
  <si>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</si>
  <si>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</si>
  <si>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</si>
  <si>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</si>
  <si>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</si>
  <si>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</si>
  <si>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</si>
  <si>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</si>
  <si>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</si>
  <si>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</si>
  <si>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</si>
  <si>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</si>
  <si>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</si>
  <si>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</si>
  <si>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</si>
  <si>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</si>
  <si>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</si>
  <si>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</si>
  <si>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</si>
  <si>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</si>
  <si>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</si>
  <si>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</si>
  <si>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</si>
  <si>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</si>
  <si>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</si>
  <si>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</si>
  <si>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</si>
  <si>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</si>
  <si>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</si>
  <si>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</si>
  <si>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</si>
  <si>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</si>
  <si>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</si>
  <si>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</si>
  <si>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</si>
  <si>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</si>
  <si>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</si>
  <si>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</si>
  <si>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</si>
  <si>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</si>
  <si>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</si>
  <si>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</si>
  <si>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</si>
  <si>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</si>
  <si>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</si>
  <si>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</si>
  <si>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</si>
  <si>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</si>
  <si>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</si>
  <si>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</si>
  <si>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</si>
  <si>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</si>
  <si>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</si>
  <si>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</si>
  <si>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</si>
  <si>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</si>
  <si>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</si>
  <si>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</si>
  <si>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</si>
  <si>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</si>
  <si>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</si>
  <si>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</si>
  <si>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</si>
  <si>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</si>
  <si>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</si>
  <si>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</si>
  <si>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</si>
  <si>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</si>
  <si>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</si>
  <si>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</si>
  <si>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</si>
  <si>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</si>
  <si>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</si>
  <si>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</si>
  <si>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</si>
  <si>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</si>
  <si>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</si>
  <si>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</si>
  <si>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</si>
  <si>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</si>
  <si>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</si>
  <si>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</si>
  <si>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</si>
  <si>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</si>
  <si>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</si>
  <si>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</si>
  <si>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</si>
  <si>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</si>
  <si>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</si>
  <si>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</si>
  <si>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</si>
  <si>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</si>
  <si>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</si>
  <si>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</si>
  <si>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</si>
  <si>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</si>
  <si>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</si>
  <si>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</si>
  <si>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</si>
  <si>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</si>
  <si>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</si>
  <si>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</si>
  <si>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</si>
  <si>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</si>
  <si>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</si>
  <si>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</si>
  <si>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</si>
  <si>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</si>
  <si>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</si>
  <si>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</si>
  <si>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</si>
  <si>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</si>
  <si>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</si>
  <si>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</si>
  <si>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</si>
  <si>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</si>
  <si>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</si>
  <si>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</si>
  <si>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</si>
  <si>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</si>
  <si>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</si>
  <si>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</si>
  <si>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</si>
  <si>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</si>
  <si>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</si>
  <si>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</si>
  <si>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</si>
  <si>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</si>
  <si>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</si>
  <si>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</si>
  <si>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</si>
  <si>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</si>
  <si>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</si>
  <si>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</si>
  <si>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</si>
  <si>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</si>
  <si>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</si>
  <si>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</si>
  <si>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</si>
  <si>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</si>
  <si>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</si>
  <si>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</si>
  <si>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</si>
  <si>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</si>
  <si>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</si>
  <si>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</si>
  <si>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</si>
  <si>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</si>
  <si>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</si>
  <si>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</si>
  <si>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</si>
  <si>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</si>
  <si>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</si>
  <si>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</si>
  <si>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</si>
  <si>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</si>
  <si>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</si>
  <si>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</si>
  <si>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</si>
  <si>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</si>
  <si>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</si>
  <si>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</si>
  <si>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</si>
  <si>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</si>
  <si>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</si>
  <si>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</si>
  <si>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</si>
  <si>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</si>
  <si>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</si>
  <si>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</si>
  <si>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</si>
  <si>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</si>
  <si>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</si>
  <si>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</si>
  <si>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</si>
  <si>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</si>
  <si>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</si>
  <si>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</si>
  <si>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</si>
  <si>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</si>
  <si>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</si>
  <si>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</si>
  <si>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</si>
  <si>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</si>
  <si>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</si>
  <si>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</si>
  <si>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</si>
  <si>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</si>
  <si>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</si>
  <si>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</si>
  <si>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</si>
  <si>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</si>
  <si>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</si>
  <si>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</si>
  <si>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</si>
  <si>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</si>
  <si>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</si>
  <si>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</si>
  <si>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</si>
  <si>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</si>
  <si>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</si>
  <si>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</si>
  <si>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</si>
  <si>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</si>
  <si>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</si>
  <si>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</si>
  <si>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</si>
  <si>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</si>
  <si>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</si>
  <si>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</si>
  <si>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</si>
  <si>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</si>
  <si>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</si>
  <si>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</si>
  <si>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</si>
  <si>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</si>
  <si>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</si>
  <si>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</si>
  <si>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</si>
  <si>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</si>
  <si>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</si>
  <si>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</si>
  <si>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</si>
  <si>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</si>
  <si>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</si>
  <si>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</si>
  <si>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</si>
  <si>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</si>
  <si>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</si>
  <si>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</si>
  <si>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</si>
  <si>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</si>
  <si>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</si>
  <si>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</si>
  <si>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</si>
  <si>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</si>
  <si>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</si>
  <si>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</si>
  <si>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</si>
  <si>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</si>
  <si>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</si>
  <si>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</si>
  <si>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</si>
  <si>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</si>
  <si>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</si>
  <si>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</si>
  <si>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</si>
  <si>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</si>
  <si>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</si>
  <si>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</si>
  <si>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</si>
  <si>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</si>
  <si>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</si>
  <si>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</si>
  <si>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</si>
  <si>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</si>
  <si>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</si>
  <si>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</si>
  <si>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</si>
  <si>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</si>
  <si>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</si>
  <si>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</si>
  <si>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</si>
  <si>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</si>
  <si>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</si>
  <si>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</si>
  <si>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</si>
  <si>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</si>
  <si>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</si>
  <si>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</si>
  <si>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</si>
  <si>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</si>
  <si>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</si>
  <si>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</si>
  <si>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</si>
  <si>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</si>
  <si>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</si>
  <si>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</si>
  <si>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</si>
  <si>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</si>
  <si>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</si>
  <si>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</si>
  <si>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</si>
  <si>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</si>
  <si>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</si>
  <si>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</si>
  <si>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</si>
  <si>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</si>
  <si>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</si>
  <si>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</si>
  <si>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</si>
  <si>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</si>
  <si>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</si>
  <si>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</si>
  <si>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</si>
  <si>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</si>
  <si>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</si>
  <si>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</si>
  <si>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</si>
  <si>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</si>
  <si>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</si>
  <si>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</si>
  <si>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</si>
  <si>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</si>
  <si>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</si>
  <si>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</si>
  <si>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</si>
  <si>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</si>
  <si>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</si>
  <si>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</si>
  <si>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</si>
  <si>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</si>
  <si>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</si>
  <si>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</si>
  <si>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</si>
  <si>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</si>
  <si>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</si>
  <si>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</si>
  <si>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</si>
  <si>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</si>
  <si>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</si>
  <si>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</si>
  <si>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</si>
  <si>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</si>
  <si>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</si>
  <si>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</si>
  <si>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</si>
  <si>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</si>
  <si>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</si>
  <si>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</si>
  <si>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</si>
  <si>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</si>
  <si>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</si>
  <si>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</si>
  <si>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</si>
  <si>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</si>
  <si>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</si>
  <si>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</si>
  <si>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</si>
  <si>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</si>
  <si>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</si>
  <si>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</si>
  <si>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</si>
  <si>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</si>
  <si>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</si>
  <si>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</si>
  <si>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</si>
  <si>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</si>
  <si>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</si>
  <si>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</si>
  <si>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</si>
  <si>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</si>
  <si>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</si>
  <si>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</si>
  <si>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</si>
  <si>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</si>
  <si>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</si>
  <si>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</si>
  <si>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</si>
  <si>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</si>
  <si>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</si>
  <si>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</si>
  <si>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</si>
  <si>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</si>
  <si>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</si>
  <si>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</si>
  <si>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</si>
  <si>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</si>
  <si>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</si>
  <si>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</si>
  <si>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</si>
  <si>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</si>
  <si>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</si>
  <si>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</si>
  <si>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</si>
  <si>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</si>
  <si>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</si>
  <si>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</si>
  <si>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</si>
  <si>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</si>
  <si>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</si>
  <si>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</si>
  <si>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</si>
  <si>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</si>
  <si>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</si>
  <si>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</si>
  <si>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</si>
  <si>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</si>
  <si>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</si>
  <si>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</si>
  <si>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</si>
  <si>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</si>
  <si>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</si>
  <si>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</si>
  <si>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</si>
  <si>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</si>
  <si>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</si>
  <si>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</si>
  <si>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</si>
  <si>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</si>
  <si>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</si>
  <si>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</si>
  <si>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</si>
  <si>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</si>
  <si>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</si>
  <si>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</si>
  <si>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</si>
  <si>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</si>
  <si>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</si>
  <si>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</si>
  <si>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</si>
  <si>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</si>
  <si>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</si>
  <si>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</si>
  <si>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</si>
  <si>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</si>
  <si>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</si>
  <si>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</si>
  <si>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</si>
  <si>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</si>
  <si>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</si>
  <si>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</si>
  <si>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</si>
  <si>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</si>
  <si>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</si>
  <si>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</si>
  <si>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</si>
  <si>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</si>
  <si>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</si>
  <si>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</si>
  <si>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</si>
  <si>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</si>
  <si>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</si>
  <si>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</si>
  <si>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</si>
  <si>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</si>
  <si>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</si>
  <si>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</si>
  <si>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</si>
  <si>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</si>
  <si>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</si>
  <si>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</si>
  <si>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</si>
  <si>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</si>
  <si>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</si>
  <si>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</si>
  <si>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</si>
  <si>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</si>
  <si>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</si>
  <si>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</si>
  <si>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</si>
  <si>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</si>
  <si>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</si>
  <si>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</si>
  <si>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</si>
  <si>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</si>
  <si>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</si>
  <si>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</si>
  <si>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</si>
  <si>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</si>
  <si>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</si>
  <si>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</si>
  <si>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</si>
  <si>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</si>
  <si>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</si>
  <si>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</si>
  <si>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</si>
  <si>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</si>
  <si>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</si>
  <si>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</si>
  <si>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</si>
  <si>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</si>
  <si>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</si>
  <si>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</si>
  <si>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</si>
  <si>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</si>
  <si>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</si>
  <si>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</si>
  <si>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</si>
  <si>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</si>
  <si>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</si>
  <si>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</si>
  <si>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</si>
  <si>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</si>
  <si>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</si>
  <si>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</si>
  <si>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</si>
  <si>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</si>
  <si>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</si>
  <si>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</si>
  <si>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</si>
  <si>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</si>
  <si>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</si>
  <si>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</si>
  <si>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</si>
  <si>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</si>
  <si>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</si>
  <si>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</si>
  <si>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</si>
  <si>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</si>
  <si>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</si>
  <si>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</si>
  <si>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</si>
  <si>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</si>
  <si>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</si>
  <si>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</si>
  <si>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</si>
  <si>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</si>
  <si>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</si>
  <si>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</si>
  <si>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</si>
  <si>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</si>
  <si>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</si>
  <si>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</si>
  <si>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</si>
  <si>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</si>
  <si>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</si>
  <si>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</si>
  <si>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</si>
  <si>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</si>
  <si>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</si>
  <si>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</si>
  <si>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</si>
  <si>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</si>
  <si>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</si>
  <si>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</si>
  <si>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</si>
  <si>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</si>
  <si>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</si>
  <si>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</si>
  <si>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</si>
  <si>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</si>
  <si>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</si>
  <si>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</si>
  <si>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</si>
  <si>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</si>
  <si>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</si>
  <si>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</si>
  <si>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</si>
  <si>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</si>
  <si>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</si>
  <si>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</si>
  <si>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</si>
  <si>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</si>
  <si>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</si>
  <si>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</si>
  <si>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</si>
  <si>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</si>
  <si>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</si>
  <si>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</si>
  <si>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</si>
  <si>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</si>
  <si>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</si>
  <si>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</si>
  <si>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</si>
  <si>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</si>
  <si>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</si>
  <si>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</si>
  <si>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</si>
  <si>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</si>
  <si>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</si>
  <si>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</si>
  <si>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</si>
  <si>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</si>
  <si>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</si>
  <si>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</si>
  <si>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</si>
  <si>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</si>
  <si>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</si>
  <si>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</si>
  <si>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</si>
  <si>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</si>
  <si>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</si>
  <si>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</si>
  <si>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</si>
  <si>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</si>
  <si>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</si>
  <si>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</si>
  <si>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</si>
  <si>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</si>
  <si>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</si>
  <si>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</si>
  <si>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</si>
  <si>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</si>
  <si>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</si>
  <si>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</si>
  <si>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</si>
  <si>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</si>
  <si>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</si>
  <si>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</si>
  <si>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</si>
  <si>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</si>
  <si>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</si>
  <si>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</si>
  <si>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</si>
  <si>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</si>
  <si>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</si>
  <si>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</si>
  <si>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</si>
  <si>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</si>
  <si>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</si>
  <si>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</si>
  <si>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</si>
  <si>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</si>
  <si>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</si>
  <si>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</si>
  <si>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</si>
  <si>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</si>
  <si>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</si>
  <si>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</si>
  <si>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</si>
  <si>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</si>
  <si>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</si>
  <si>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</si>
  <si>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</si>
  <si>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</si>
  <si>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</si>
  <si>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</si>
  <si>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</si>
  <si>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</si>
  <si>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</si>
  <si>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</si>
  <si>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</si>
  <si>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</si>
  <si>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</si>
  <si>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</si>
  <si>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</si>
  <si>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</si>
  <si>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</si>
  <si>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</si>
  <si>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</si>
  <si>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</si>
  <si>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</si>
  <si>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</si>
  <si>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</si>
  <si>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</si>
  <si>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</si>
  <si>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</si>
  <si>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</si>
  <si>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</si>
  <si>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</si>
  <si>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</si>
  <si>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</si>
  <si>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</si>
  <si>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</si>
  <si>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</si>
  <si>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</si>
  <si>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</si>
  <si>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</si>
  <si>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</si>
  <si>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</si>
  <si>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</si>
  <si>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</si>
  <si>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</si>
  <si>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</si>
  <si>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</si>
  <si>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</si>
  <si>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</si>
  <si>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</si>
  <si>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</si>
  <si>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</si>
  <si>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</si>
  <si>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</si>
  <si>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</si>
  <si>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</si>
  <si>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</si>
  <si>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</si>
  <si>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</si>
  <si>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</si>
  <si>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</si>
  <si>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</si>
  <si>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</si>
  <si>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</si>
  <si>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</si>
  <si>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</si>
  <si>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</si>
  <si>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</si>
  <si>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</si>
  <si>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</si>
  <si>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</si>
  <si>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</si>
  <si>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</si>
  <si>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</si>
  <si>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</si>
  <si>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</si>
  <si>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</si>
  <si>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</si>
  <si>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</si>
  <si>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</si>
  <si>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</si>
  <si>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</si>
  <si>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</si>
  <si>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</si>
  <si>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</si>
  <si>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</si>
  <si>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</si>
  <si>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</si>
  <si>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</si>
  <si>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</si>
  <si>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</si>
  <si>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</si>
  <si>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</si>
  <si>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</si>
  <si>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</si>
  <si>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</si>
  <si>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</si>
  <si>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</si>
  <si>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</si>
  <si>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</si>
  <si>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</si>
  <si>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</si>
  <si>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</si>
  <si>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</si>
  <si>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</si>
  <si>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</si>
  <si>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</si>
  <si>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</si>
  <si>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</si>
  <si>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</si>
  <si>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</si>
  <si>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</si>
  <si>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</si>
  <si>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</si>
  <si>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</si>
  <si>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</si>
  <si>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</si>
  <si>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</si>
  <si>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</si>
  <si>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</si>
  <si>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</si>
  <si>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</si>
  <si>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</si>
  <si>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</si>
  <si>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</si>
  <si>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</si>
  <si>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</si>
  <si>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</si>
  <si>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</si>
  <si>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</si>
  <si>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</si>
  <si>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</si>
  <si>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</si>
  <si>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</si>
  <si>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</si>
  <si>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</si>
  <si>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</si>
  <si>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</si>
  <si>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</si>
  <si>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</si>
  <si>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</si>
  <si>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</si>
  <si>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</si>
  <si>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</si>
  <si>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</si>
  <si>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</si>
  <si>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</si>
  <si>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</si>
  <si>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</si>
  <si>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</si>
  <si>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</si>
  <si>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</si>
  <si>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</si>
  <si>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</si>
  <si>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</si>
  <si>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</si>
  <si>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</si>
  <si>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</si>
  <si>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</si>
  <si>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</si>
  <si>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</si>
  <si>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</si>
  <si>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</si>
  <si>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</si>
  <si>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</si>
  <si>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</si>
  <si>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</si>
  <si>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</si>
  <si>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</si>
  <si>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</si>
  <si>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</si>
  <si>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</si>
  <si>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</si>
  <si>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</si>
  <si>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</si>
  <si>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</si>
  <si>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</si>
  <si>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</si>
  <si>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</si>
  <si>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</si>
  <si>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</si>
  <si>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</si>
  <si>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</si>
  <si>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</si>
  <si>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</si>
  <si>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</si>
  <si>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</si>
  <si>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</si>
  <si>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</si>
  <si>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</si>
  <si>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</si>
  <si>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</si>
  <si>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</si>
  <si>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</si>
  <si>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</si>
  <si>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</si>
  <si>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</si>
  <si>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</si>
  <si>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</si>
  <si>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</si>
  <si>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</si>
  <si>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</si>
  <si>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</si>
  <si>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</si>
  <si>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</si>
  <si>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</si>
  <si>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</si>
  <si>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</si>
  <si>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</si>
  <si>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</si>
  <si>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</si>
  <si>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</si>
  <si>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</si>
  <si>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</si>
  <si>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</si>
  <si>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</si>
  <si>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</si>
  <si>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</si>
  <si>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</si>
  <si>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</si>
  <si>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</si>
  <si>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</si>
  <si>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</si>
  <si>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</si>
  <si>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</si>
  <si>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</si>
  <si>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</si>
  <si>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</si>
  <si>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</si>
  <si>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</si>
  <si>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</si>
  <si>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</si>
  <si>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</si>
  <si>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</si>
  <si>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</si>
  <si>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</si>
  <si>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</si>
  <si>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</si>
  <si>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</si>
  <si>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</si>
  <si>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</si>
  <si>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</si>
  <si>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</si>
  <si>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</si>
  <si>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</si>
  <si>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</si>
  <si>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</si>
  <si>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</si>
  <si>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</si>
  <si>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</si>
  <si>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</si>
  <si>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</si>
  <si>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</si>
  <si>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</si>
  <si>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</si>
  <si>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</si>
  <si>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</si>
  <si>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</si>
  <si>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</si>
  <si>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</si>
  <si>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</si>
  <si>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</si>
  <si>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</si>
  <si>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</si>
  <si>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</si>
  <si>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</si>
  <si>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</si>
  <si>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</si>
  <si>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</si>
  <si>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</si>
  <si>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</si>
  <si>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</si>
  <si>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</si>
  <si>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</si>
  <si>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</si>
  <si>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</si>
  <si>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</si>
  <si>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</si>
  <si>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</si>
  <si>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</si>
  <si>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</si>
  <si>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</si>
  <si>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</si>
  <si>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</si>
  <si>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</si>
  <si>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</si>
  <si>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</si>
  <si>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</si>
  <si>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</si>
  <si>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</si>
  <si>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</si>
  <si>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</si>
  <si>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</si>
  <si>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</si>
  <si>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</si>
  <si>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</si>
  <si>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</si>
  <si>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</si>
  <si>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</si>
  <si>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</si>
  <si>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</si>
  <si>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</si>
  <si>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</si>
  <si>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</si>
  <si>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</si>
  <si>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</si>
  <si>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</si>
  <si>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</si>
  <si>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</si>
  <si>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</si>
  <si>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</si>
  <si>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</si>
  <si>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</si>
  <si>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</si>
  <si>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</si>
  <si>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</si>
  <si>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</si>
  <si>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</si>
  <si>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</si>
  <si>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</si>
  <si>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</si>
  <si>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</si>
  <si>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</si>
  <si>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</si>
  <si>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</si>
  <si>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</si>
  <si>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</si>
  <si>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</si>
  <si>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</si>
  <si>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</si>
  <si>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</si>
  <si>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</si>
  <si>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</si>
  <si>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</si>
  <si>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</si>
  <si>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</si>
  <si>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</si>
  <si>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</si>
  <si>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</si>
  <si>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</si>
  <si>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</si>
  <si>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</si>
  <si>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</si>
  <si>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</si>
  <si>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</si>
  <si>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</si>
  <si>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</si>
  <si>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</si>
  <si>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</si>
  <si>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</si>
  <si>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</si>
  <si>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</si>
  <si>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</si>
  <si>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</si>
  <si>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</si>
  <si>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</si>
  <si>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</si>
  <si>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</si>
  <si>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</si>
  <si>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</si>
  <si>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</si>
  <si>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</si>
  <si>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</si>
  <si>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</si>
  <si>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</si>
  <si>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</si>
  <si>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</si>
  <si>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</si>
  <si>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</si>
  <si>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</si>
  <si>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</si>
  <si>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</si>
  <si>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</si>
  <si>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</si>
  <si>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</si>
  <si>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</si>
  <si>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</si>
  <si>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</si>
  <si>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</si>
  <si>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</si>
  <si>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</si>
  <si>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</si>
  <si>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</si>
  <si>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</si>
  <si>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</si>
  <si>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</si>
  <si>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</si>
  <si>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</si>
  <si>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</si>
  <si>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</si>
  <si>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</si>
  <si>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</si>
  <si>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</si>
  <si>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</si>
  <si>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</si>
  <si>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</si>
  <si>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</si>
  <si>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</si>
  <si>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</si>
  <si>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</si>
  <si>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</si>
  <si>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</si>
  <si>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</si>
  <si>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</si>
  <si>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</si>
  <si>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</si>
  <si>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</si>
  <si>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</si>
  <si>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</si>
  <si>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</si>
  <si>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</si>
  <si>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</si>
  <si>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</si>
  <si>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</si>
  <si>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</si>
  <si>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</si>
  <si>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</si>
  <si>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</si>
  <si>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</si>
  <si>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</si>
  <si>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</si>
  <si>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</si>
  <si>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</si>
  <si>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</si>
  <si>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</si>
  <si>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</si>
  <si>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</si>
  <si>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</si>
  <si>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</si>
  <si>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</si>
  <si>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</si>
  <si>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</si>
  <si>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</si>
  <si>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</si>
  <si>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</si>
  <si>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</si>
  <si>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</si>
  <si>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</si>
  <si>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</si>
  <si>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</si>
  <si>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</si>
  <si>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</si>
  <si>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</si>
  <si>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</si>
  <si>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</si>
  <si>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</si>
  <si>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</si>
  <si>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</si>
  <si>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</si>
  <si>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</si>
  <si>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</si>
  <si>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</si>
  <si>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</si>
  <si>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</si>
  <si>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</si>
  <si>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</si>
  <si>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</si>
  <si>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</si>
  <si>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</si>
  <si>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</si>
  <si>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</si>
  <si>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</si>
  <si>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</si>
  <si>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</si>
  <si>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</si>
  <si>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</si>
  <si>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</si>
  <si>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</si>
  <si>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</si>
  <si>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</si>
  <si>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</si>
  <si>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</si>
  <si>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</si>
  <si>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</si>
  <si>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</si>
  <si>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</si>
  <si>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</si>
  <si>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</si>
  <si>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</si>
  <si>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</si>
  <si>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</si>
  <si>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</si>
  <si>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</si>
  <si>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</si>
  <si>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</si>
  <si>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</si>
  <si>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</si>
  <si>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</si>
  <si>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</si>
  <si>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</si>
  <si>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</si>
  <si>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</si>
  <si>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</si>
  <si>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</si>
  <si>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</si>
  <si>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</si>
  <si>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</si>
  <si>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</si>
  <si>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</si>
  <si>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</si>
  <si>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</si>
  <si>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</si>
  <si>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</si>
  <si>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</si>
  <si>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</si>
  <si>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</si>
  <si>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</si>
  <si>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</si>
  <si>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</si>
  <si>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</si>
  <si>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</si>
  <si>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</si>
  <si>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</si>
  <si>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</si>
  <si>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</si>
  <si>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</si>
  <si>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</si>
  <si>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</si>
  <si>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</si>
  <si>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</si>
  <si>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</si>
  <si>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</si>
  <si>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</si>
  <si>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</si>
  <si>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</si>
  <si>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</si>
  <si>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</si>
  <si>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</si>
  <si>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</si>
  <si>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</si>
  <si>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</si>
  <si>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</si>
  <si>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</si>
  <si>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</si>
  <si>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</si>
  <si>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</si>
  <si>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</si>
  <si>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</si>
  <si>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</si>
  <si>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</si>
  <si>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</si>
  <si>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</si>
  <si>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</si>
  <si>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</si>
  <si>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</si>
  <si>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</si>
  <si>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</si>
  <si>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</si>
  <si>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</si>
  <si>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</si>
  <si>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</si>
  <si>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</si>
  <si>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</si>
  <si>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</si>
  <si>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</si>
  <si>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</si>
  <si>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</si>
  <si>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</si>
  <si>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</si>
  <si>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</si>
  <si>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</si>
  <si>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</si>
  <si>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</si>
  <si>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</si>
  <si>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</si>
  <si>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</si>
  <si>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</si>
  <si>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</si>
  <si>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</si>
  <si>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</si>
  <si>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</si>
  <si>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</si>
  <si>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</si>
  <si>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</si>
  <si>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</si>
  <si>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</si>
  <si>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</si>
  <si>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</si>
  <si>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</si>
  <si>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</si>
  <si>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</si>
  <si>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</si>
  <si>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</si>
  <si>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</si>
  <si>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</si>
  <si>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</si>
  <si>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</si>
  <si>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</si>
  <si>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</si>
  <si>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</si>
  <si>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</si>
  <si>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</si>
  <si>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</si>
  <si>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</si>
  <si>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</si>
  <si>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</si>
  <si>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</si>
  <si>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</si>
  <si>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</si>
  <si>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</si>
  <si>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</si>
  <si>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</si>
  <si>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</si>
  <si>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</si>
  <si>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</si>
  <si>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</si>
  <si>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</si>
  <si>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</si>
  <si>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</si>
  <si>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</si>
  <si>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</si>
  <si>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</si>
  <si>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</si>
  <si>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</si>
  <si>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</si>
  <si>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</si>
  <si>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</si>
  <si>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</si>
  <si>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</si>
  <si>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</si>
  <si>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</si>
  <si>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</si>
  <si>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</si>
  <si>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</si>
  <si>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</si>
  <si>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</si>
  <si>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</si>
  <si>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</si>
  <si>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</si>
  <si>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</si>
  <si>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</si>
  <si>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</si>
  <si>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</si>
  <si>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</si>
  <si>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</si>
  <si>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</si>
  <si>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</si>
  <si>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</si>
  <si>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</si>
  <si>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</si>
  <si>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</si>
  <si>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</si>
  <si>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</si>
  <si>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</si>
  <si>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</si>
  <si>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</si>
  <si>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</si>
  <si>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</si>
  <si>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</si>
  <si>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</si>
  <si>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</si>
  <si>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</si>
  <si>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</si>
  <si>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</si>
  <si>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</si>
  <si>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</si>
  <si>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</si>
  <si>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</si>
  <si>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</si>
  <si>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</si>
  <si>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</si>
  <si>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</si>
  <si>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</si>
  <si>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</si>
  <si>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</si>
  <si>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</si>
  <si>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</si>
  <si>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</si>
  <si>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</si>
  <si>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</si>
  <si>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</si>
  <si>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</si>
  <si>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</si>
  <si>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</si>
  <si>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</si>
  <si>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</si>
  <si>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</si>
  <si>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</si>
  <si>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</si>
  <si>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</si>
  <si>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</si>
  <si>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</si>
  <si>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</si>
  <si>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</si>
  <si>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</si>
  <si>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</si>
  <si>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</si>
  <si>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</si>
  <si>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</si>
  <si>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</si>
  <si>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</si>
  <si>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</si>
  <si>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</si>
  <si>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</si>
  <si>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</si>
  <si>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</si>
  <si>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</si>
  <si>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</si>
  <si>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</si>
  <si>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</si>
  <si>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</si>
  <si>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</si>
  <si>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</si>
  <si>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</si>
  <si>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</si>
  <si>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</si>
  <si>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</si>
  <si>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</si>
  <si>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</si>
  <si>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</si>
  <si>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</si>
  <si>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</si>
  <si>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</si>
  <si>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</si>
  <si>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</si>
  <si>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</si>
  <si>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</si>
  <si>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</si>
  <si>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</si>
  <si>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</si>
  <si>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</si>
  <si>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</si>
  <si>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</si>
  <si>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</si>
  <si>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</si>
  <si>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</si>
  <si>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</si>
  <si>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</si>
  <si>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</si>
  <si>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</si>
  <si>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</si>
  <si>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</si>
  <si>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</si>
  <si>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</si>
  <si>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</si>
  <si>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</si>
  <si>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</si>
  <si>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</si>
  <si>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</si>
  <si>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</si>
  <si>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</si>
  <si>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</si>
  <si>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</si>
  <si>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</si>
  <si>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</si>
  <si>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</si>
  <si>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</si>
  <si>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</si>
  <si>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</si>
  <si>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</si>
  <si>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</si>
  <si>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</si>
  <si>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</si>
  <si>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</si>
  <si>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</si>
  <si>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</si>
  <si>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</si>
  <si>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</si>
  <si>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</si>
  <si>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</si>
  <si>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</si>
  <si>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</si>
  <si>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</si>
  <si>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</si>
  <si>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</si>
  <si>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</si>
  <si>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</si>
  <si>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</si>
  <si>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</si>
  <si>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</si>
  <si>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</si>
  <si>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</si>
  <si>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</si>
  <si>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</si>
  <si>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</si>
  <si>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</si>
  <si>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</si>
  <si>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</si>
  <si>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</si>
  <si>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</si>
  <si>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</si>
  <si>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</si>
  <si>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</si>
  <si>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</si>
  <si>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</si>
  <si>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</si>
  <si>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</si>
  <si>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</si>
  <si>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</si>
  <si>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</si>
  <si>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</si>
  <si>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</si>
  <si>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</si>
  <si>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</si>
  <si>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</si>
  <si>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</si>
  <si>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</si>
  <si>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</si>
  <si>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</si>
  <si>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</si>
  <si>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</si>
  <si>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</si>
  <si>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</si>
  <si>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</si>
  <si>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</si>
  <si>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</si>
  <si>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</si>
  <si>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</si>
  <si>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</si>
  <si>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</si>
  <si>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</si>
  <si>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</si>
  <si>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</si>
  <si>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</si>
  <si>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</si>
  <si>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</si>
  <si>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</si>
  <si>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</si>
  <si>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</si>
  <si>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</si>
  <si>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</si>
  <si>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</si>
  <si>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</si>
  <si>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</si>
  <si>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</si>
  <si>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</si>
  <si>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</si>
  <si>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</si>
  <si>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</si>
  <si>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</si>
  <si>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</si>
  <si>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</si>
  <si>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</si>
  <si>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</si>
  <si>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</si>
  <si>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</si>
  <si>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</si>
  <si>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</si>
  <si>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</si>
  <si>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</si>
  <si>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</si>
  <si>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</si>
  <si>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</si>
  <si>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</si>
  <si>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</si>
  <si>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</si>
  <si>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</si>
  <si>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</si>
  <si>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</si>
  <si>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</si>
  <si>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</si>
  <si>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</si>
  <si>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</si>
  <si>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</si>
  <si>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</si>
  <si>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</si>
  <si>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</si>
  <si>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</si>
  <si>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</si>
  <si>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</si>
  <si>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</si>
  <si>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</si>
  <si>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</si>
  <si>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</si>
  <si>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</si>
  <si>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</si>
  <si>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</si>
  <si>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</si>
  <si>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</si>
  <si>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</si>
  <si>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</si>
  <si>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</si>
  <si>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</si>
  <si>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</si>
  <si>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</si>
  <si>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</si>
  <si>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</si>
  <si>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</si>
  <si>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</si>
  <si>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</si>
  <si>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</si>
  <si>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</si>
  <si>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</si>
  <si>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</si>
  <si>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</si>
  <si>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</si>
  <si>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</si>
  <si>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</si>
  <si>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</si>
  <si>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</si>
  <si>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</si>
  <si>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</si>
  <si>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</si>
  <si>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</si>
  <si>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</si>
  <si>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</si>
  <si>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</si>
  <si>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</si>
  <si>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</si>
  <si>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</si>
  <si>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</si>
  <si>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</si>
  <si>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</si>
  <si>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</si>
  <si>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</si>
  <si>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</si>
  <si>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</si>
  <si>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</si>
  <si>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</si>
  <si>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</si>
  <si>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</si>
  <si>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</si>
  <si>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</si>
  <si>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</si>
  <si>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</si>
  <si>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</si>
  <si>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</si>
  <si>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</si>
  <si>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</si>
  <si>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</si>
  <si>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</si>
  <si>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</si>
  <si>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</si>
  <si>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</si>
  <si>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</si>
  <si>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</si>
  <si>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</si>
  <si>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</si>
  <si>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</si>
  <si>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</si>
  <si>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</si>
  <si>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</si>
  <si>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</si>
  <si>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</si>
  <si>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</si>
  <si>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</si>
  <si>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</si>
  <si>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</si>
  <si>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</si>
  <si>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</si>
  <si>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</si>
  <si>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</si>
  <si>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</si>
  <si>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</si>
  <si>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</si>
  <si>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</si>
  <si>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</si>
  <si>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</si>
  <si>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</si>
  <si>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</si>
  <si>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</si>
  <si>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</si>
  <si>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</si>
  <si>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</si>
  <si>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</si>
  <si>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</si>
  <si>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</si>
  <si>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</si>
  <si>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</si>
  <si>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</si>
  <si>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</si>
  <si>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</si>
  <si>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</si>
  <si>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</si>
  <si>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</si>
  <si>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</si>
  <si>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</si>
  <si>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</si>
  <si>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</si>
  <si>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</si>
  <si>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</si>
  <si>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</si>
  <si>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</si>
  <si>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</si>
  <si>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</si>
  <si>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</si>
  <si>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</si>
  <si>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</si>
  <si>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</si>
  <si>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</si>
  <si>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</si>
  <si>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</si>
  <si>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</si>
  <si>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</si>
  <si>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</si>
  <si>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</si>
  <si>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</si>
  <si>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</si>
  <si>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</si>
  <si>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</si>
  <si>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</si>
  <si>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</si>
  <si>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</si>
  <si>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</si>
  <si>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</si>
  <si>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</si>
  <si>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</si>
  <si>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</si>
  <si>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</si>
  <si>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</si>
  <si>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</si>
  <si>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</si>
  <si>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</si>
  <si>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</si>
  <si>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</si>
  <si>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</si>
  <si>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</si>
  <si>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</si>
  <si>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</si>
  <si>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</si>
  <si>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</si>
  <si>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</si>
  <si>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</si>
  <si>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</si>
  <si>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</si>
  <si>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</si>
  <si>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</si>
  <si>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</si>
  <si>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</si>
  <si>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</si>
  <si>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</si>
  <si>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</si>
  <si>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</si>
  <si>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</si>
  <si>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</si>
  <si>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</si>
  <si>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</si>
  <si>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</si>
  <si>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</si>
  <si>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</si>
  <si>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</si>
  <si>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</si>
  <si>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</si>
  <si>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</si>
  <si>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</si>
  <si>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</si>
  <si>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</si>
  <si>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</si>
  <si>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</si>
  <si>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</si>
  <si>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</si>
  <si>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</si>
  <si>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</si>
  <si>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</si>
  <si>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</si>
  <si>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</si>
  <si>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</si>
  <si>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</si>
  <si>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</si>
  <si>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</si>
  <si>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</si>
  <si>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</si>
  <si>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</si>
  <si>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</si>
  <si>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</si>
  <si>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</si>
  <si>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</si>
  <si>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</si>
  <si>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</si>
  <si>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</si>
  <si>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</si>
  <si>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</si>
  <si>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</si>
  <si>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</si>
  <si>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</si>
  <si>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</si>
  <si>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</si>
  <si>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</si>
  <si>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</si>
  <si>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</si>
  <si>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</si>
  <si>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</si>
  <si>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</si>
  <si>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</si>
  <si>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</si>
  <si>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</si>
  <si>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</si>
  <si>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</si>
  <si>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</si>
  <si>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</si>
  <si>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</si>
  <si>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</si>
  <si>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</si>
  <si>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</si>
  <si>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</si>
  <si>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</si>
  <si>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</si>
  <si>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</si>
  <si>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</si>
  <si>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</si>
  <si>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</si>
  <si>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</si>
  <si>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</si>
  <si>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</si>
  <si>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</si>
  <si>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</si>
  <si>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</si>
  <si>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</si>
  <si>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</si>
  <si>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</si>
  <si>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</si>
  <si>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</si>
  <si>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</si>
  <si>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</si>
  <si>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</si>
  <si>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</si>
  <si>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</si>
  <si>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</si>
  <si>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</si>
  <si>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</si>
  <si>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</si>
  <si>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</si>
  <si>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</si>
  <si>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</si>
  <si>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</si>
  <si>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</si>
  <si>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</si>
  <si>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</si>
  <si>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</si>
  <si>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</si>
  <si>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</si>
  <si>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</si>
  <si>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</si>
  <si>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</si>
  <si>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</si>
  <si>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</si>
  <si>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</si>
  <si>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</si>
  <si>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</si>
  <si>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</si>
  <si>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</si>
  <si>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</si>
  <si>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</si>
  <si>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</si>
  <si>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</si>
  <si>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</si>
  <si>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film &amp; video</t>
  </si>
  <si>
    <t>television</t>
  </si>
  <si>
    <t>shorts</t>
  </si>
  <si>
    <t>science fiction</t>
  </si>
  <si>
    <t>drama</t>
  </si>
  <si>
    <t>documentary</t>
  </si>
  <si>
    <t>animation</t>
  </si>
  <si>
    <t>games</t>
  </si>
  <si>
    <t>theater</t>
  </si>
  <si>
    <t>plays</t>
  </si>
  <si>
    <t>technology</t>
  </si>
  <si>
    <t>web</t>
  </si>
  <si>
    <t>wearables</t>
  </si>
  <si>
    <t>publishing</t>
  </si>
  <si>
    <t>nonfiction</t>
  </si>
  <si>
    <t>fiction</t>
  </si>
  <si>
    <t>music</t>
  </si>
  <si>
    <t>rock</t>
  </si>
  <si>
    <t>metal</t>
  </si>
  <si>
    <t>jazz</t>
  </si>
  <si>
    <t>indie rock</t>
  </si>
  <si>
    <t>electronic music</t>
  </si>
  <si>
    <t>journalism</t>
  </si>
  <si>
    <t>audio</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</si>
  <si>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</si>
  <si>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</si>
  <si>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</si>
  <si>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</si>
  <si>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</si>
  <si>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</si>
  <si>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</si>
  <si>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</si>
  <si>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</si>
  <si>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</si>
  <si>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</si>
  <si>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</si>
  <si>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</si>
  <si>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</si>
  <si>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</si>
  <si>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</si>
  <si>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</si>
  <si>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</si>
  <si>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</si>
  <si>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</si>
  <si>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</si>
  <si>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</si>
  <si>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</si>
  <si>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</si>
  <si>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</si>
  <si>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</si>
  <si>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Category </t>
  </si>
  <si>
    <t>Count of state</t>
  </si>
  <si>
    <t>Grand Total</t>
  </si>
  <si>
    <t>(All)</t>
  </si>
  <si>
    <t>Row Labels</t>
  </si>
  <si>
    <t>Column Labels</t>
  </si>
  <si>
    <t>Date Creation Formula</t>
  </si>
  <si>
    <t>Date Ended Conversion</t>
  </si>
  <si>
    <t>May</t>
  </si>
  <si>
    <t>Jul</t>
  </si>
  <si>
    <t>Aug</t>
  </si>
  <si>
    <t>Sep</t>
  </si>
  <si>
    <t>Oct</t>
  </si>
  <si>
    <t>Nov</t>
  </si>
  <si>
    <t>Jan</t>
  </si>
  <si>
    <t>Feb</t>
  </si>
  <si>
    <t>Mar</t>
  </si>
  <si>
    <t>Apr</t>
  </si>
  <si>
    <t>Jun</t>
  </si>
  <si>
    <t>Dec</t>
  </si>
  <si>
    <t>Years (Date Creation Formula)</t>
  </si>
  <si>
    <t>Goal</t>
  </si>
  <si>
    <t>Number Successful</t>
  </si>
  <si>
    <t>Number Failed</t>
  </si>
  <si>
    <t>Number Canceled</t>
  </si>
  <si>
    <t>Total Projects</t>
  </si>
  <si>
    <t>Percent Successful</t>
  </si>
  <si>
    <t>Percent Failed</t>
  </si>
  <si>
    <t>Percent Canceled</t>
  </si>
  <si>
    <t>Less Than 1000</t>
  </si>
  <si>
    <t>5000 to 9999</t>
  </si>
  <si>
    <t>1000 to 4999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</si>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</sst>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0" applyNumberFormat="1"/>
    <xf numFmtId="0" fontId="1" fillId="0" borderId="0" xfId="0" quotePrefix="1"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22" fontId="0" fillId="0" borderId="0" xfId="0" applyNumberFormat="1"/>
    <xf numFmtId="9" fontId="0" fillId="0" borderId="0" xfId="1" applyFont="1"/>
  </cellXfs>
  <cellStyles count="2">
    <cellStyle name="Normal" xfId="0" builtinId="0"/>
    <cellStyle name="Percent" xfId="1" builtinId="5"/>
  </cellStyles>
  <dxfs count="6">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0070C0"/>
        </patternFill>
      </fill>
    </dxf>
    <dxf>
      <numFmt numFmtId="27" formatCode="m/d/yy\ h:mm"/>
    </dxf>
    <dxf>
      <numFmt numFmtId="27" formatCode="m/d/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[StarterBook_IB.xlsx]count of outcome per category!PivotTable2</c:name>
    <c:fmtId val="9"/>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t>Count</a:t>
            </a:r>
            <a:r>
              <a:rPr lang="en-US" sz="2000" baseline="0"/>
              <a:t> of outcome per category</a:t>
            </a:r>
            <a:endParaRPr lang="en-US" sz="2000"/>
          </a:p>
        </c:rich>
      </c:tx>
      <c:layout>
        <c:manualLayout>
          <c:xMode val="edge"/>
          <c:yMode val="edge"/>
          <c:x val="0.38753362351445197"/>
          <c:y val="6.08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9.8974177140900871E-2"/>
          <c:y val="2.8462998102466792E-2"/>
          <c:w val="0.76628755644674851"/>
          <c:h val="0.82150765354330713"/>
        </c:manualLayout>
      </c:layout>
      <c:barChart>
        <c:barDir val="col"/>
        <c:grouping val="stacked"/>
        <c:varyColors val="0"/>
        <c:ser>
          <c:idx val="0"/>
          <c:order val="0"/>
          <c:tx>
            <c:strRef>
              <c:f>'count of outcome per category'!$B$4:$B$5</c:f>
              <c:strCache>
                <c:ptCount val="1"/>
                <c:pt idx="0">
                  <c:v>canceled</c:v>
                </c:pt>
              </c:strCache>
            </c:strRef>
          </c:tx>
          <c:spPr>
            <a:solidFill>
              <a:schemeClr val="accent1"/>
            </a:solidFill>
            <a:ln>
              <a:noFill/>
            </a:ln>
            <a:effectLst/>
          </c:spPr>
          <c:invertIfNegative val="0"/>
          <c:cat>
            <c:strRef>
              <c:f>'count of outcome 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of outcome per category'!$B$6:$B$15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E214-1F40-B7D5-06A559DDDCDA}"/>
            </c:ext>
          </c:extLst>
        </c:ser>
        <c:ser>
          <c:idx val="1"/>
          <c:order val="1"/>
          <c:tx>
            <c:strRef>
              <c:f>'count of outcome per category'!$C$4:$C$5</c:f>
              <c:strCache>
                <c:ptCount val="1"/>
                <c:pt idx="0">
                  <c:v>failed</c:v>
                </c:pt>
              </c:strCache>
            </c:strRef>
          </c:tx>
          <c:spPr>
            <a:solidFill>
              <a:schemeClr val="accent2"/>
            </a:solidFill>
            <a:ln>
              <a:noFill/>
            </a:ln>
            <a:effectLst/>
          </c:spPr>
          <c:invertIfNegative val="0"/>
          <c:cat>
            <c:strRef>
              <c:f>'count of outcome 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of outcome per 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E214-1F40-B7D5-06A559DDDCDA}"/>
            </c:ext>
          </c:extLst>
        </c:ser>
        <c:ser>
          <c:idx val="2"/>
          <c:order val="2"/>
          <c:tx>
            <c:strRef>
              <c:f>'count of outcome per category'!$D$4:$D$5</c:f>
              <c:strCache>
                <c:ptCount val="1"/>
                <c:pt idx="0">
                  <c:v>live</c:v>
                </c:pt>
              </c:strCache>
            </c:strRef>
          </c:tx>
          <c:spPr>
            <a:solidFill>
              <a:schemeClr val="accent3"/>
            </a:solidFill>
            <a:ln>
              <a:noFill/>
            </a:ln>
            <a:effectLst/>
          </c:spPr>
          <c:invertIfNegative val="0"/>
          <c:cat>
            <c:strRef>
              <c:f>'count of outcome 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of outcome per category'!$D$6:$D$15</c:f>
              <c:numCache>
                <c:formatCode>General</c:formatCode>
                <c:ptCount val="9"/>
                <c:pt idx="1">
                  <c:v>6</c:v>
                </c:pt>
                <c:pt idx="4">
                  <c:v>20</c:v>
                </c:pt>
                <c:pt idx="8">
                  <c:v>24</c:v>
                </c:pt>
              </c:numCache>
            </c:numRef>
          </c:val>
          <c:extLst>
            <c:ext xmlns:c16="http://schemas.microsoft.com/office/drawing/2014/chart" uri="{C3380CC4-5D6E-409C-BE32-E72D297353CC}">
              <c16:uniqueId val="{00000002-E214-1F40-B7D5-06A559DDDCDA}"/>
            </c:ext>
          </c:extLst>
        </c:ser>
        <c:ser>
          <c:idx val="3"/>
          <c:order val="3"/>
          <c:tx>
            <c:strRef>
              <c:f>'count of outcome per category'!$E$4:$E$5</c:f>
              <c:strCache>
                <c:ptCount val="1"/>
                <c:pt idx="0">
                  <c:v>successful</c:v>
                </c:pt>
              </c:strCache>
            </c:strRef>
          </c:tx>
          <c:spPr>
            <a:solidFill>
              <a:schemeClr val="accent4"/>
            </a:solidFill>
            <a:ln>
              <a:noFill/>
            </a:ln>
            <a:effectLst/>
          </c:spPr>
          <c:invertIfNegative val="0"/>
          <c:cat>
            <c:strRef>
              <c:f>'count of outcome 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of outcome per category'!$E$6:$E$15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E214-1F40-B7D5-06A559DDDCDA}"/>
            </c:ext>
          </c:extLst>
        </c:ser>
        <c:dLbls>
          <c:showLegendKey val="0"/>
          <c:showVal val="0"/>
          <c:showCatName val="0"/>
          <c:showSerName val="0"/>
          <c:showPercent val="0"/>
          <c:showBubbleSize val="0"/>
        </c:dLbls>
        <c:gapWidth val="150"/>
        <c:overlap val="100"/>
        <c:axId val="1018229983"/>
        <c:axId val="1018573183"/>
      </c:barChart>
      <c:catAx>
        <c:axId val="1018229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outcome</a:t>
                </a:r>
                <a:r>
                  <a:rPr lang="en-US" baseline="0"/>
                  <a:t> </a:t>
                </a:r>
                <a:endParaRPr lang="en-US"/>
              </a:p>
            </c:rich>
          </c:tx>
          <c:layout>
            <c:manualLayout>
              <c:xMode val="edge"/>
              <c:yMode val="edge"/>
              <c:x val="2.5936248414807717E-5"/>
              <c:y val="2.0852035189412404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573183"/>
        <c:crosses val="autoZero"/>
        <c:auto val="1"/>
        <c:lblAlgn val="ctr"/>
        <c:lblOffset val="100"/>
        <c:noMultiLvlLbl val="0"/>
      </c:catAx>
      <c:valAx>
        <c:axId val="1018573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229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[StarterBook_IB.xlsx]count of outcome per subCategor!PivotTable1</c:name>
    <c:fmtId val="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Count</a:t>
            </a:r>
            <a:r>
              <a:rPr lang="en-US" sz="1800" baseline="0"/>
              <a:t> of Outcome per Sub-Category</a:t>
            </a:r>
            <a:endParaRPr lang="en-US" sz="1800"/>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7.7179757016772821E-2"/>
          <c:y val="0.14787751444829422"/>
          <c:w val="0.85026771501848264"/>
          <c:h val="0.69516949103203829"/>
        </c:manualLayout>
      </c:layout>
      <c:barChart>
        <c:barDir val="col"/>
        <c:grouping val="stacked"/>
        <c:varyColors val="0"/>
        <c:ser>
          <c:idx val="0"/>
          <c:order val="0"/>
          <c:tx>
            <c:strRef>
              <c:f>'count of outcome per subCategor'!$B$4:$B$5</c:f>
              <c:strCache>
                <c:ptCount val="1"/>
                <c:pt idx="0">
                  <c:v>canceled</c:v>
                </c:pt>
              </c:strCache>
            </c:strRef>
          </c:tx>
          <c:spPr>
            <a:solidFill>
              <a:schemeClr val="accent1"/>
            </a:solidFill>
            <a:ln>
              <a:noFill/>
            </a:ln>
            <a:effectLst/>
          </c:spPr>
          <c:invertIfNegative val="0"/>
          <c:cat>
            <c:strRef>
              <c:f>'count of outcome per subCategor'!$A$6:$A$47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outcome per subCategor'!$B$6:$B$47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6B8-674E-8AC7-41964A36F7EC}"/>
            </c:ext>
          </c:extLst>
        </c:ser>
        <c:ser>
          <c:idx val="1"/>
          <c:order val="1"/>
          <c:tx>
            <c:strRef>
              <c:f>'count of outcome per subCategor'!$C$4:$C$5</c:f>
              <c:strCache>
                <c:ptCount val="1"/>
                <c:pt idx="0">
                  <c:v>failed</c:v>
                </c:pt>
              </c:strCache>
            </c:strRef>
          </c:tx>
          <c:spPr>
            <a:solidFill>
              <a:schemeClr val="accent2"/>
            </a:solidFill>
            <a:ln>
              <a:noFill/>
            </a:ln>
            <a:effectLst/>
          </c:spPr>
          <c:invertIfNegative val="0"/>
          <c:cat>
            <c:strRef>
              <c:f>'count of outcome per subCategor'!$A$6:$A$47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outcome per subCategor'!$C$6:$C$47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16B8-674E-8AC7-41964A36F7EC}"/>
            </c:ext>
          </c:extLst>
        </c:ser>
        <c:ser>
          <c:idx val="2"/>
          <c:order val="2"/>
          <c:tx>
            <c:strRef>
              <c:f>'count of outcome per subCategor'!$D$4:$D$5</c:f>
              <c:strCache>
                <c:ptCount val="1"/>
                <c:pt idx="0">
                  <c:v>live</c:v>
                </c:pt>
              </c:strCache>
            </c:strRef>
          </c:tx>
          <c:spPr>
            <a:solidFill>
              <a:schemeClr val="accent3"/>
            </a:solidFill>
            <a:ln>
              <a:noFill/>
            </a:ln>
            <a:effectLst/>
          </c:spPr>
          <c:invertIfNegative val="0"/>
          <c:cat>
            <c:strRef>
              <c:f>'count of outcome per subCategor'!$A$6:$A$47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outcome per subCategor'!$D$6:$D$47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16B8-674E-8AC7-41964A36F7EC}"/>
            </c:ext>
          </c:extLst>
        </c:ser>
        <c:ser>
          <c:idx val="3"/>
          <c:order val="3"/>
          <c:tx>
            <c:strRef>
              <c:f>'count of outcome per subCategor'!$E$4:$E$5</c:f>
              <c:strCache>
                <c:ptCount val="1"/>
                <c:pt idx="0">
                  <c:v>successful</c:v>
                </c:pt>
              </c:strCache>
            </c:strRef>
          </c:tx>
          <c:spPr>
            <a:solidFill>
              <a:schemeClr val="accent4"/>
            </a:solidFill>
            <a:ln>
              <a:noFill/>
            </a:ln>
            <a:effectLst/>
          </c:spPr>
          <c:invertIfNegative val="0"/>
          <c:cat>
            <c:strRef>
              <c:f>'count of outcome per subCategor'!$A$6:$A$47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outcome per subCategor'!$E$6:$E$47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16B8-674E-8AC7-41964A36F7EC}"/>
            </c:ext>
          </c:extLst>
        </c:ser>
        <c:dLbls>
          <c:showLegendKey val="0"/>
          <c:showVal val="0"/>
          <c:showCatName val="0"/>
          <c:showSerName val="0"/>
          <c:showPercent val="0"/>
          <c:showBubbleSize val="0"/>
        </c:dLbls>
        <c:gapWidth val="150"/>
        <c:overlap val="100"/>
        <c:axId val="414882848"/>
        <c:axId val="416342128"/>
      </c:barChart>
      <c:catAx>
        <c:axId val="41488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342128"/>
        <c:crosses val="autoZero"/>
        <c:auto val="1"/>
        <c:lblAlgn val="ctr"/>
        <c:lblOffset val="100"/>
        <c:noMultiLvlLbl val="0"/>
      </c:catAx>
      <c:valAx>
        <c:axId val="416342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88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[StarterBook_IB.xlsx]count of outcome by launch date!PivotTable3</c:name>
    <c:fmtId val="1"/>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t>Count</a:t>
            </a:r>
            <a:r>
              <a:rPr lang="en-US" sz="2000" baseline="0"/>
              <a:t> of Outcome by launch date</a:t>
            </a:r>
            <a:endParaRPr lang="en-US" sz="2000"/>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manualLayout>
          <c:layoutTarget val="inner"/>
          <c:xMode val="edge"/>
          <c:yMode val="edge"/>
          <c:x val="0.21747498456992165"/>
          <c:y val="2.4282560706401765E-2"/>
          <c:w val="0.67258916714983075"/>
          <c:h val="0.92450713528358619"/>
        </c:manualLayout>
      </c:layout>
      <c:lineChart>
        <c:grouping val="standard"/>
        <c:varyColors val="0"/>
        <c:ser>
          <c:idx val="0"/>
          <c:order val="0"/>
          <c:tx>
            <c:strRef>
              <c:f>'count of outcome by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'count of outcome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 by launch date'!$B$6:$B$18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63BC-8C4B-8CC6-3F6292668277}"/>
            </c:ext>
          </c:extLst>
        </c:ser>
        <c:ser>
          <c:idx val="1"/>
          <c:order val="1"/>
          <c:tx>
            <c:strRef>
              <c:f>'count of outcome by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'count of outcome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 by launch date'!$C$6:$C$18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7-63BC-8C4B-8CC6-3F6292668277}"/>
            </c:ext>
          </c:extLst>
        </c:ser>
        <c:ser>
          <c:idx val="2"/>
          <c:order val="2"/>
          <c:tx>
            <c:strRef>
              <c:f>'count of outcome by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'count of outcome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 by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8-63BC-8C4B-8CC6-3F6292668277}"/>
            </c:ext>
          </c:extLst>
        </c:ser>
        <c:ser>
          <c:idx val="3"/>
          <c:order val="3"/>
          <c:tx>
            <c:strRef>
              <c:f>'count of outcome by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'count of outcome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 by launch date'!$E$6:$E$18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B-63BC-8C4B-8CC6-3F6292668277}"/>
            </c:ext>
          </c:extLst>
        </c:ser>
        <c:dLbls>
          <c:showLegendKey val="0"/>
          <c:showVal val="0"/>
          <c:showCatName val="0"/>
          <c:showSerName val="0"/>
          <c:showPercent val="0"/>
          <c:showBubbleSize val="0"/>
        </c:dLbls>
        <c:marker val="1"/>
        <c:smooth val="0"/>
        <c:axId val="413343472"/>
        <c:axId val="480183200"/>
      </c:lineChart>
      <c:catAx>
        <c:axId val="41334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183200"/>
        <c:crosses val="autoZero"/>
        <c:auto val="1"/>
        <c:lblAlgn val="ctr"/>
        <c:lblOffset val="100"/>
        <c:noMultiLvlLbl val="0"/>
      </c:catAx>
      <c:valAx>
        <c:axId val="480183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4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PCT of outcome vs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Bonus_PCT_Outcome!$F$1</c:f>
              <c:strCache>
                <c:ptCount val="1"/>
                <c:pt idx="0">
                  <c:v>Percent Successful</c:v>
                </c:pt>
              </c:strCache>
            </c:strRef>
          </c:tx>
          <c:spPr>
            <a:ln w="28575" cap="rnd">
              <a:solidFill>
                <a:schemeClr val="accent1"/>
              </a:solidFill>
              <a:round/>
            </a:ln>
            <a:effectLst/>
          </c:spPr>
          <c:marker>
            <c:symbol val="none"/>
          </c:marker>
          <c:cat>
            <c:strRef>
              <c:f>Bonus_PCT_Outcome!$A$2:$A$13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Bonus_PCT_Outcome!$F$2:$F$13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F47-9549-8A7F-E30E4350446C}"/>
            </c:ext>
          </c:extLst>
        </c:ser>
        <c:ser>
          <c:idx val="1"/>
          <c:order val="1"/>
          <c:tx>
            <c:strRef>
              <c:f>Bonus_PCT_Outcome!$G$1</c:f>
              <c:strCache>
                <c:ptCount val="1"/>
                <c:pt idx="0">
                  <c:v>Percent Failed</c:v>
                </c:pt>
              </c:strCache>
            </c:strRef>
          </c:tx>
          <c:spPr>
            <a:ln w="28575" cap="rnd">
              <a:solidFill>
                <a:schemeClr val="accent2"/>
              </a:solidFill>
              <a:round/>
            </a:ln>
            <a:effectLst/>
          </c:spPr>
          <c:marker>
            <c:symbol val="none"/>
          </c:marker>
          <c:cat>
            <c:strRef>
              <c:f>Bonus_PCT_Outcome!$A$2:$A$13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Bonus_PCT_Outcome!$G$2:$G$13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F47-9549-8A7F-E30E4350446C}"/>
            </c:ext>
          </c:extLst>
        </c:ser>
        <c:ser>
          <c:idx val="2"/>
          <c:order val="2"/>
          <c:tx>
            <c:strRef>
              <c:f>Bonus_PCT_Outcome!$H$1</c:f>
              <c:strCache>
                <c:ptCount val="1"/>
                <c:pt idx="0">
                  <c:v>Percent Canceled</c:v>
                </c:pt>
              </c:strCache>
            </c:strRef>
          </c:tx>
          <c:spPr>
            <a:ln w="28575" cap="rnd">
              <a:solidFill>
                <a:schemeClr val="accent3"/>
              </a:solidFill>
              <a:round/>
            </a:ln>
            <a:effectLst/>
          </c:spPr>
          <c:marker>
            <c:symbol val="none"/>
          </c:marker>
          <c:cat>
            <c:strRef>
              <c:f>Bonus_PCT_Outcome!$A$2:$A$13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Bonus_PCT_Outcome!$H$2:$H$13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F47-9549-8A7F-E30E4350446C}"/>
            </c:ext>
          </c:extLst>
        </c:ser>
        <c:dLbls>
          <c:showLegendKey val="0"/>
          <c:showVal val="0"/>
          <c:showCatName val="0"/>
          <c:showSerName val="0"/>
          <c:showPercent val="0"/>
          <c:showBubbleSize val="0"/>
        </c:dLbls>
        <c:smooth val="0"/>
        <c:axId val="322037744"/>
        <c:axId val="322068512"/>
      </c:lineChart>
      <c:catAx>
        <c:axId val="322037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68512"/>
        <c:crosses val="autoZero"/>
        <c:auto val="1"/>
        <c:lblAlgn val="ctr"/>
        <c:lblOffset val="100"/>
        <c:noMultiLvlLbl val="0"/>
      </c:catAx>
      <c:valAx>
        <c:axId val="322068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PCT</a:t>
                </a:r>
                <a:r>
                  <a:rPr lang="en-US" baseline="0"/>
                  <a:t> outcome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37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508000</xdr:colOff>
      <xdr:row>0</xdr:row>
      <xdr:rowOff>25400</xdr:rowOff>
    </xdr:from>
    <xdr:to>
      <xdr:col>17</xdr:col>
      <xdr:colOff>1866900</xdr:colOff>
      <xdr:row>41</xdr:row>
      <xdr:rowOff>12700</xdr:rowOff>
    </xdr:to>
    <xdr:graphicFrame macro="">
      <xdr:nvGraphicFramePr>
        <xdr:cNvPr id="16" name="Chart 15">
          <a:extLst>
            <a:ext uri="{FF2B5EF4-FFF2-40B4-BE49-F238E27FC236}">
              <a16:creationId xmlns:a16="http://schemas.microsoft.com/office/drawing/2014/main" id="{94653FDC-E212-FC43-B366-96C53A1FB1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596900</xdr:colOff>
      <xdr:row>10</xdr:row>
      <xdr:rowOff>63500</xdr:rowOff>
    </xdr:from>
    <xdr:to>
      <xdr:col>17</xdr:col>
      <xdr:colOff>1816100</xdr:colOff>
      <xdr:row>15</xdr:row>
      <xdr:rowOff>165100</xdr:rowOff>
    </xdr:to>
    <mc:AlternateContent xmlns:mc="http://schemas.openxmlformats.org/markup-compatibility/2006" xmlns:a14="http://schemas.microsoft.com/office/drawing/2010/main">
      <mc:Choice Requires="a14">
        <xdr:graphicFrame macro="">
          <xdr:nvGraphicFramePr>
            <xdr:cNvPr id="17" name="state">
              <a:extLst>
                <a:ext uri="{FF2B5EF4-FFF2-40B4-BE49-F238E27FC236}">
                  <a16:creationId xmlns:a16="http://schemas.microsoft.com/office/drawing/2014/main" id="{586F301B-8968-3042-9594-0B40C53B790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7983200" y="1968500"/>
              <a:ext cx="1219200" cy="1054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393700</xdr:colOff>
      <xdr:row>2</xdr:row>
      <xdr:rowOff>63500</xdr:rowOff>
    </xdr:from>
    <xdr:to>
      <xdr:col>7</xdr:col>
      <xdr:colOff>508000</xdr:colOff>
      <xdr:row>7</xdr:row>
      <xdr:rowOff>177800</xdr:rowOff>
    </xdr:to>
    <mc:AlternateContent xmlns:mc="http://schemas.openxmlformats.org/markup-compatibility/2006" xmlns:a14="http://schemas.microsoft.com/office/drawing/2010/main">
      <mc:Choice Requires="a14">
        <xdr:graphicFrame macro="">
          <xdr:nvGraphicFramePr>
            <xdr:cNvPr id="18" name="country">
              <a:extLst>
                <a:ext uri="{FF2B5EF4-FFF2-40B4-BE49-F238E27FC236}">
                  <a16:creationId xmlns:a16="http://schemas.microsoft.com/office/drawing/2014/main" id="{40C82C11-6B11-8345-A911-037A73D90B4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749800" y="444500"/>
              <a:ext cx="1244600" cy="1066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520700</xdr:colOff>
      <xdr:row>36</xdr:row>
      <xdr:rowOff>38100</xdr:rowOff>
    </xdr:from>
    <xdr:to>
      <xdr:col>7</xdr:col>
      <xdr:colOff>901700</xdr:colOff>
      <xdr:row>40</xdr:row>
      <xdr:rowOff>152400</xdr:rowOff>
    </xdr:to>
    <mc:AlternateContent xmlns:mc="http://schemas.openxmlformats.org/markup-compatibility/2006" xmlns:a14="http://schemas.microsoft.com/office/drawing/2010/main">
      <mc:Choice Requires="a14">
        <xdr:graphicFrame macro="">
          <xdr:nvGraphicFramePr>
            <xdr:cNvPr id="19" name="Category ">
              <a:extLst>
                <a:ext uri="{FF2B5EF4-FFF2-40B4-BE49-F238E27FC236}">
                  <a16:creationId xmlns:a16="http://schemas.microsoft.com/office/drawing/2014/main" id="{E4F0B1B9-A88D-AF45-B4D1-E88AD096EADE}"/>
                </a:ext>
              </a:extLst>
            </xdr:cNvPr>
            <xdr:cNvGraphicFramePr/>
          </xdr:nvGraphicFramePr>
          <xdr:xfrm>
            <a:off x="0" y="0"/>
            <a:ext cx="0" cy="0"/>
          </xdr:xfrm>
          <a:graphic>
            <a:graphicData uri="http://schemas.microsoft.com/office/drawing/2010/slicer">
              <sle:slicer xmlns:sle="http://schemas.microsoft.com/office/drawing/2010/slicer" name="Category "/>
            </a:graphicData>
          </a:graphic>
        </xdr:graphicFrame>
      </mc:Choice>
      <mc:Fallback xmlns="">
        <xdr:sp macro="" textlink="">
          <xdr:nvSpPr>
            <xdr:cNvPr id="0" name=""/>
            <xdr:cNvSpPr>
              <a:spLocks noTextEdit="1"/>
            </xdr:cNvSpPr>
          </xdr:nvSpPr>
          <xdr:spPr>
            <a:xfrm>
              <a:off x="4876800" y="6896100"/>
              <a:ext cx="1511300" cy="876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559266</xdr:colOff>
      <xdr:row>3</xdr:row>
      <xdr:rowOff>0</xdr:rowOff>
    </xdr:from>
    <xdr:to>
      <xdr:col>21</xdr:col>
      <xdr:colOff>803945</xdr:colOff>
      <xdr:row>42</xdr:row>
      <xdr:rowOff>23303</xdr:rowOff>
    </xdr:to>
    <xdr:graphicFrame macro="">
      <xdr:nvGraphicFramePr>
        <xdr:cNvPr id="2" name="Chart 1">
          <a:extLst>
            <a:ext uri="{FF2B5EF4-FFF2-40B4-BE49-F238E27FC236}">
              <a16:creationId xmlns:a16="http://schemas.microsoft.com/office/drawing/2014/main" id="{BEBB921C-1BBF-164E-B291-DF9F501D33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384497</xdr:colOff>
      <xdr:row>13</xdr:row>
      <xdr:rowOff>88319</xdr:rowOff>
    </xdr:from>
    <xdr:to>
      <xdr:col>21</xdr:col>
      <xdr:colOff>804529</xdr:colOff>
      <xdr:row>17</xdr:row>
      <xdr:rowOff>174771</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EA5EBA8A-3E31-3E47-AAA8-F3AD4DF1C9C6}"/>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7884864" y="2511805"/>
              <a:ext cx="1247280" cy="832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600163</xdr:colOff>
      <xdr:row>3</xdr:row>
      <xdr:rowOff>69908</xdr:rowOff>
    </xdr:from>
    <xdr:to>
      <xdr:col>8</xdr:col>
      <xdr:colOff>58258</xdr:colOff>
      <xdr:row>7</xdr:row>
      <xdr:rowOff>93211</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029A1711-2588-6F4E-8AA2-AB90C97A386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4992732" y="629174"/>
              <a:ext cx="1427177" cy="7689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126536</xdr:colOff>
      <xdr:row>3</xdr:row>
      <xdr:rowOff>11652</xdr:rowOff>
    </xdr:from>
    <xdr:to>
      <xdr:col>9</xdr:col>
      <xdr:colOff>883409</xdr:colOff>
      <xdr:row>7</xdr:row>
      <xdr:rowOff>58257</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F9F275D8-9DC5-3A4C-998B-2C6B542E159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488187" y="570918"/>
              <a:ext cx="1828800" cy="7922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574180</xdr:colOff>
      <xdr:row>39</xdr:row>
      <xdr:rowOff>151466</xdr:rowOff>
    </xdr:from>
    <xdr:to>
      <xdr:col>8</xdr:col>
      <xdr:colOff>267982</xdr:colOff>
      <xdr:row>43</xdr:row>
      <xdr:rowOff>174769</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8C857348-FA6E-F349-9D22-96647B300C0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4966749" y="7421925"/>
              <a:ext cx="1662884" cy="7689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19</xdr:row>
      <xdr:rowOff>177800</xdr:rowOff>
    </xdr:from>
    <xdr:to>
      <xdr:col>12</xdr:col>
      <xdr:colOff>533400</xdr:colOff>
      <xdr:row>54</xdr:row>
      <xdr:rowOff>88900</xdr:rowOff>
    </xdr:to>
    <xdr:graphicFrame macro="">
      <xdr:nvGraphicFramePr>
        <xdr:cNvPr id="3" name="Chart 2">
          <a:extLst>
            <a:ext uri="{FF2B5EF4-FFF2-40B4-BE49-F238E27FC236}">
              <a16:creationId xmlns:a16="http://schemas.microsoft.com/office/drawing/2014/main" id="{2A59128A-48E3-934D-97D8-C35EA48CB0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12700</xdr:colOff>
      <xdr:row>20</xdr:row>
      <xdr:rowOff>101600</xdr:rowOff>
    </xdr:from>
    <xdr:to>
      <xdr:col>12</xdr:col>
      <xdr:colOff>419100</xdr:colOff>
      <xdr:row>26</xdr:row>
      <xdr:rowOff>190499</xdr:rowOff>
    </xdr:to>
    <mc:AlternateContent xmlns:mc="http://schemas.openxmlformats.org/markup-compatibility/2006" xmlns:a14="http://schemas.microsoft.com/office/drawing/2010/main">
      <mc:Choice Requires="a14">
        <xdr:graphicFrame macro="">
          <xdr:nvGraphicFramePr>
            <xdr:cNvPr id="4" name="state 2">
              <a:extLst>
                <a:ext uri="{FF2B5EF4-FFF2-40B4-BE49-F238E27FC236}">
                  <a16:creationId xmlns:a16="http://schemas.microsoft.com/office/drawing/2014/main" id="{7658288F-9057-7941-ABA8-1AA64153A348}"/>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4719300" y="3911600"/>
              <a:ext cx="1231900" cy="1231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165100</xdr:colOff>
      <xdr:row>20</xdr:row>
      <xdr:rowOff>177801</xdr:rowOff>
    </xdr:from>
    <xdr:to>
      <xdr:col>1</xdr:col>
      <xdr:colOff>190500</xdr:colOff>
      <xdr:row>25</xdr:row>
      <xdr:rowOff>129541</xdr:rowOff>
    </xdr:to>
    <mc:AlternateContent xmlns:mc="http://schemas.openxmlformats.org/markup-compatibility/2006" xmlns:a14="http://schemas.microsoft.com/office/drawing/2010/main">
      <mc:Choice Requires="a14">
        <xdr:graphicFrame macro="">
          <xdr:nvGraphicFramePr>
            <xdr:cNvPr id="5" name="Category  2">
              <a:extLst>
                <a:ext uri="{FF2B5EF4-FFF2-40B4-BE49-F238E27FC236}">
                  <a16:creationId xmlns:a16="http://schemas.microsoft.com/office/drawing/2014/main" id="{693B6409-DF20-CE4D-A792-E90B92DCE843}"/>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65100" y="3987801"/>
              <a:ext cx="1828800" cy="904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165100</xdr:colOff>
      <xdr:row>26</xdr:row>
      <xdr:rowOff>139700</xdr:rowOff>
    </xdr:from>
    <xdr:to>
      <xdr:col>1</xdr:col>
      <xdr:colOff>190500</xdr:colOff>
      <xdr:row>32</xdr:row>
      <xdr:rowOff>127000</xdr:rowOff>
    </xdr:to>
    <mc:AlternateContent xmlns:mc="http://schemas.openxmlformats.org/markup-compatibility/2006" xmlns:a14="http://schemas.microsoft.com/office/drawing/2010/main">
      <mc:Choice Requires="a14">
        <xdr:graphicFrame macro="">
          <xdr:nvGraphicFramePr>
            <xdr:cNvPr id="7" name="Years (Date Creation Formula)">
              <a:extLst>
                <a:ext uri="{FF2B5EF4-FFF2-40B4-BE49-F238E27FC236}">
                  <a16:creationId xmlns:a16="http://schemas.microsoft.com/office/drawing/2014/main" id="{03AA445A-3591-9F40-9881-58BC8D8FDE05}"/>
                </a:ext>
              </a:extLst>
            </xdr:cNvPr>
            <xdr:cNvGraphicFramePr/>
          </xdr:nvGraphicFramePr>
          <xdr:xfrm>
            <a:off x="0" y="0"/>
            <a:ext cx="0" cy="0"/>
          </xdr:xfrm>
          <a:graphic>
            <a:graphicData uri="http://schemas.microsoft.com/office/drawing/2010/slicer">
              <sle:slicer xmlns:sle="http://schemas.microsoft.com/office/drawing/2010/slicer" name="Years (Date Creation Formula)"/>
            </a:graphicData>
          </a:graphic>
        </xdr:graphicFrame>
      </mc:Choice>
      <mc:Fallback xmlns="">
        <xdr:sp macro="" textlink="">
          <xdr:nvSpPr>
            <xdr:cNvPr id="0" name=""/>
            <xdr:cNvSpPr>
              <a:spLocks noTextEdit="1"/>
            </xdr:cNvSpPr>
          </xdr:nvSpPr>
          <xdr:spPr>
            <a:xfrm>
              <a:off x="165100" y="5092700"/>
              <a:ext cx="1828800" cy="1130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685800</xdr:colOff>
      <xdr:row>32</xdr:row>
      <xdr:rowOff>101601</xdr:rowOff>
    </xdr:from>
    <xdr:to>
      <xdr:col>6</xdr:col>
      <xdr:colOff>2095500</xdr:colOff>
      <xdr:row>34</xdr:row>
      <xdr:rowOff>76200</xdr:rowOff>
    </xdr:to>
    <mc:AlternateContent xmlns:mc="http://schemas.openxmlformats.org/markup-compatibility/2006" xmlns:a14="http://schemas.microsoft.com/office/drawing/2010/main">
      <mc:Choice Requires="a14">
        <xdr:graphicFrame macro="">
          <xdr:nvGraphicFramePr>
            <xdr:cNvPr id="8" name="Date Creation Formula">
              <a:extLst>
                <a:ext uri="{FF2B5EF4-FFF2-40B4-BE49-F238E27FC236}">
                  <a16:creationId xmlns:a16="http://schemas.microsoft.com/office/drawing/2014/main" id="{E5440497-14C6-9145-ACD4-25A19F4F7631}"/>
                </a:ext>
              </a:extLst>
            </xdr:cNvPr>
            <xdr:cNvGraphicFramePr/>
          </xdr:nvGraphicFramePr>
          <xdr:xfrm>
            <a:off x="0" y="0"/>
            <a:ext cx="0" cy="0"/>
          </xdr:xfrm>
          <a:graphic>
            <a:graphicData uri="http://schemas.microsoft.com/office/drawing/2010/slicer">
              <sle:slicer xmlns:sle="http://schemas.microsoft.com/office/drawing/2010/slicer" name="Date Creation Formula"/>
            </a:graphicData>
          </a:graphic>
        </xdr:graphicFrame>
      </mc:Choice>
      <mc:Fallback xmlns="">
        <xdr:sp macro="" textlink="">
          <xdr:nvSpPr>
            <xdr:cNvPr id="0" name=""/>
            <xdr:cNvSpPr>
              <a:spLocks noTextEdit="1"/>
            </xdr:cNvSpPr>
          </xdr:nvSpPr>
          <xdr:spPr>
            <a:xfrm>
              <a:off x="5016500" y="6197601"/>
              <a:ext cx="2171700" cy="355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1968500</xdr:colOff>
      <xdr:row>13</xdr:row>
      <xdr:rowOff>184150</xdr:rowOff>
    </xdr:from>
    <xdr:to>
      <xdr:col>7</xdr:col>
      <xdr:colOff>292100</xdr:colOff>
      <xdr:row>30</xdr:row>
      <xdr:rowOff>114300</xdr:rowOff>
    </xdr:to>
    <xdr:graphicFrame macro="">
      <xdr:nvGraphicFramePr>
        <xdr:cNvPr id="2" name="Chart 1">
          <a:extLst>
            <a:ext uri="{FF2B5EF4-FFF2-40B4-BE49-F238E27FC236}">
              <a16:creationId xmlns:a16="http://schemas.microsoft.com/office/drawing/2014/main" id="{84737D1A-43C0-DD4D-BD46-EB1A420BEA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yed Albertyn" refreshedDate="43489.5685443287" createdVersion="6" refreshedVersion="6" minRefreshableVersion="3" recordCount="4114" xr:uid="{ACC53D34-5501-DF40-B7CA-7A4FE1424BDF}">
  <cacheSource type="worksheet">
    <worksheetSource ref="A1:R4115" sheet="Starter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8531623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yed Albertyn" refreshedDate="43489.628170254633" createdVersion="6" refreshedVersion="6" minRefreshableVersion="3" recordCount="4114" xr:uid="{5C7D29CA-124D-DE4B-96E0-4876AD06C144}">
  <cacheSource type="worksheet">
    <worksheetSource ref="A1:T4115" sheet="Starter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acheField>
    <cacheField name="Date Creation Formula"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4:26:00" maxDate="2017-05-03T14:12:00"/>
    </cacheField>
    <cacheField name="Quarters (Date Creation Formula)" numFmtId="0" databaseField="0">
      <fieldGroup base="18">
        <rangePr groupBy="quarters" startDate="2009-05-16T22:55:13" endDate="2017-03-15T10:30:07"/>
        <groupItems count="6">
          <s v="&lt;5/16/09"/>
          <s v="Qtr1"/>
          <s v="Qtr2"/>
          <s v="Qtr3"/>
          <s v="Qtr4"/>
          <s v="&gt;3/15/17"/>
        </groupItems>
      </fieldGroup>
    </cacheField>
    <cacheField name="Years (Date Creation Formula)"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8591309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x v="0"/>
    <n v="1437620400"/>
    <n v="1434931811"/>
    <b v="0"/>
    <n v="182"/>
    <b v="1"/>
    <s v="film &amp; video/television"/>
    <n v="136.85882352941178"/>
    <n v="63.917582417582416"/>
    <x v="0"/>
    <x v="0"/>
  </r>
  <r>
    <n v="1"/>
    <s v="FannibalFest Fan Convention"/>
    <s v="A Hannibal TV Show Fan Convention and Art Collective"/>
    <n v="10275"/>
    <n v="14653"/>
    <x v="0"/>
    <x v="0"/>
    <x v="0"/>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x v="1"/>
    <n v="1455555083"/>
    <n v="1454691083"/>
    <b v="0"/>
    <n v="35"/>
    <b v="1"/>
    <s v="film &amp; video/television"/>
    <n v="105"/>
    <n v="15"/>
    <x v="0"/>
    <x v="0"/>
  </r>
  <r>
    <n v="3"/>
    <s v="Unsure/Positive: A Dramedy Series About Life with HIV"/>
    <s v="We already produced the *very* beginning of this story. Help us to see it through?"/>
    <n v="10000"/>
    <n v="10390"/>
    <x v="0"/>
    <x v="0"/>
    <x v="0"/>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x v="0"/>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x v="0"/>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x v="0"/>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x v="0"/>
    <n v="1467680867"/>
    <n v="1464224867"/>
    <b v="0"/>
    <n v="57"/>
    <b v="1"/>
    <s v="film &amp; video/television"/>
    <n v="101.22222222222221"/>
    <n v="159.82456140350877"/>
    <x v="0"/>
    <x v="0"/>
  </r>
  <r>
    <n v="8"/>
    <s v="Sizzling in the Kitchen Flynn Style"/>
    <s v="Help us raise the funds to film our pilot episode!"/>
    <n v="3500"/>
    <n v="3501.52"/>
    <x v="0"/>
    <x v="0"/>
    <x v="0"/>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x v="0"/>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x v="0"/>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x v="0"/>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x v="0"/>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x v="0"/>
    <n v="1466713620"/>
    <n v="1463588109"/>
    <b v="0"/>
    <n v="51"/>
    <b v="1"/>
    <s v="film &amp; video/television"/>
    <n v="159.97142857142856"/>
    <n v="109.78431372549019"/>
    <x v="0"/>
    <x v="0"/>
  </r>
  <r>
    <n v="14"/>
    <s v="3010 | Sci-fi Series"/>
    <s v="A highly charged post apocalyptic sci fi series that pulls no punches!"/>
    <n v="6000"/>
    <n v="6056"/>
    <x v="0"/>
    <x v="2"/>
    <x v="2"/>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x v="3"/>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x v="0"/>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x v="1"/>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x v="0"/>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x v="0"/>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x v="0"/>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x v="0"/>
    <n v="1411743789"/>
    <n v="1409151789"/>
    <b v="0"/>
    <n v="101"/>
    <b v="1"/>
    <s v="film &amp; video/television"/>
    <n v="109.13513513513513"/>
    <n v="199.9009900990099"/>
    <x v="0"/>
    <x v="0"/>
  </r>
  <r>
    <n v="22"/>
    <s v="CREATURES OF HABIT!"/>
    <s v="Meet Gary, and Troy: Two unlikely friends that investigate &quot;strange phenomenon&quot;."/>
    <n v="350"/>
    <n v="410"/>
    <x v="0"/>
    <x v="0"/>
    <x v="0"/>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x v="0"/>
    <n v="1430407200"/>
    <n v="1428086501"/>
    <b v="0"/>
    <n v="23"/>
    <b v="1"/>
    <s v="film &amp; video/television"/>
    <n v="118.5"/>
    <n v="103.04347826086956"/>
    <x v="0"/>
    <x v="0"/>
  </r>
  <r>
    <n v="24"/>
    <s v="Bring STL Up Late to TV"/>
    <s v="STL Up Late is a weekly late night comedy talk show for St. Louis television."/>
    <n v="35000"/>
    <n v="38082.69"/>
    <x v="0"/>
    <x v="0"/>
    <x v="0"/>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x v="0"/>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x v="0"/>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x v="4"/>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x v="0"/>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x v="1"/>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x v="0"/>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x v="0"/>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x v="0"/>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x v="0"/>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x v="0"/>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x v="0"/>
    <n v="1430179200"/>
    <n v="1428130814"/>
    <b v="0"/>
    <n v="28"/>
    <b v="1"/>
    <s v="film &amp; video/television"/>
    <n v="166.5"/>
    <n v="59.464285714285715"/>
    <x v="0"/>
    <x v="0"/>
  </r>
  <r>
    <n v="36"/>
    <s v="THE LISTENING BOX"/>
    <s v="A modern day priest makes an unusual discovery, setting off a chain of events."/>
    <n v="6000"/>
    <n v="8529"/>
    <x v="0"/>
    <x v="0"/>
    <x v="0"/>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x v="0"/>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x v="0"/>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x v="1"/>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x v="0"/>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x v="0"/>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x v="0"/>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x v="0"/>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x v="0"/>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x v="0"/>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x v="2"/>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x v="0"/>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x v="1"/>
    <n v="1425211200"/>
    <n v="1422534260"/>
    <b v="0"/>
    <n v="38"/>
    <b v="1"/>
    <s v="film &amp; video/television"/>
    <n v="107.94999999999999"/>
    <n v="56.815789473684212"/>
    <x v="0"/>
    <x v="0"/>
  </r>
  <r>
    <n v="49"/>
    <s v="Driving Jersey - Season Five"/>
    <s v="Driving Jersey is real people telling real stories."/>
    <n v="12000"/>
    <n v="12000"/>
    <x v="0"/>
    <x v="0"/>
    <x v="0"/>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x v="1"/>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x v="0"/>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x v="0"/>
    <n v="1405615846"/>
    <n v="1403023846"/>
    <b v="0"/>
    <n v="52"/>
    <b v="1"/>
    <s v="film &amp; video/television"/>
    <n v="116.21"/>
    <n v="223.48076923076923"/>
    <x v="0"/>
    <x v="0"/>
  </r>
  <r>
    <n v="53"/>
    <s v="Rolling out Vegan Mashup's Season 2"/>
    <s v="Delicious TV's Vegan Mashup launching season two on public television"/>
    <n v="3000"/>
    <n v="3289"/>
    <x v="0"/>
    <x v="0"/>
    <x v="0"/>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x v="0"/>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x v="0"/>
    <n v="1464390916"/>
    <n v="1462576516"/>
    <b v="0"/>
    <n v="86"/>
    <b v="1"/>
    <s v="film &amp; video/television"/>
    <n v="128.95348837209301"/>
    <n v="128.95348837209303"/>
    <x v="0"/>
    <x v="0"/>
  </r>
  <r>
    <n v="56"/>
    <s v="Voxwomen Cycling Show"/>
    <s v="We want to see more women's cycling on TV - and we need your help to make it happen!"/>
    <n v="8000"/>
    <n v="8581"/>
    <x v="0"/>
    <x v="1"/>
    <x v="1"/>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x v="0"/>
    <n v="1429991962"/>
    <n v="1427399962"/>
    <b v="0"/>
    <n v="69"/>
    <b v="1"/>
    <s v="film &amp; video/television"/>
    <n v="101.89999999999999"/>
    <n v="221.52173913043478"/>
    <x v="0"/>
    <x v="0"/>
  </r>
  <r>
    <n v="58"/>
    <s v="Gloaming"/>
    <s v="Alex thought he knew how the world worked. You live, you die and it's over. He was very, very wrong."/>
    <n v="10000"/>
    <n v="10291"/>
    <x v="0"/>
    <x v="0"/>
    <x v="0"/>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x v="0"/>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x v="1"/>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x v="0"/>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x v="0"/>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x v="0"/>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x v="0"/>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x v="5"/>
    <n v="1407736740"/>
    <n v="1405453354"/>
    <b v="0"/>
    <n v="57"/>
    <b v="1"/>
    <s v="film &amp; video/shorts"/>
    <n v="107.52857142857141"/>
    <n v="132.05263157894737"/>
    <x v="0"/>
    <x v="1"/>
  </r>
  <r>
    <n v="66"/>
    <s v="A Stagnant Fever: Short Film"/>
    <s v="A dark comedy set in the '60s about clinical depression and one night stands."/>
    <n v="2000"/>
    <n v="2372"/>
    <x v="0"/>
    <x v="0"/>
    <x v="0"/>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x v="0"/>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x v="1"/>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x v="0"/>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x v="0"/>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x v="0"/>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x v="0"/>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x v="0"/>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x v="3"/>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x v="0"/>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x v="0"/>
    <n v="1325007358"/>
    <n v="1319819758"/>
    <b v="0"/>
    <n v="15"/>
    <b v="1"/>
    <s v="film &amp; video/shorts"/>
    <n v="153.33333333333334"/>
    <n v="30.666666666666668"/>
    <x v="0"/>
    <x v="1"/>
  </r>
  <r>
    <n v="77"/>
    <s v="Jonah and the Crab"/>
    <s v="A short film about a boy searching for companionship in a hermit crab he finds on the beach."/>
    <n v="400"/>
    <n v="1570"/>
    <x v="0"/>
    <x v="0"/>
    <x v="0"/>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x v="3"/>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x v="1"/>
    <n v="1398451093"/>
    <n v="1395859093"/>
    <b v="0"/>
    <n v="41"/>
    <b v="1"/>
    <s v="film &amp; video/shorts"/>
    <n v="127"/>
    <n v="40.268292682926827"/>
    <x v="0"/>
    <x v="1"/>
  </r>
  <r>
    <n v="80"/>
    <s v="Swingers Anonymous"/>
    <s v="What would you do if you ended up at a swingers party with two dead bodies and $20,000 in drug money?"/>
    <n v="12000"/>
    <n v="12870"/>
    <x v="0"/>
    <x v="0"/>
    <x v="0"/>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x v="0"/>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x v="0"/>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x v="1"/>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x v="0"/>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x v="0"/>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x v="3"/>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x v="0"/>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x v="0"/>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x v="0"/>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x v="0"/>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x v="0"/>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x v="5"/>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x v="0"/>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x v="1"/>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x v="0"/>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x v="0"/>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x v="0"/>
    <n v="1310440482"/>
    <n v="1307848482"/>
    <b v="0"/>
    <n v="8"/>
    <b v="1"/>
    <s v="film &amp; video/shorts"/>
    <n v="106.25"/>
    <n v="53.125"/>
    <x v="0"/>
    <x v="1"/>
  </r>
  <r>
    <n v="98"/>
    <s v="CUT OUT"/>
    <s v="&quot;Cut Out&quot; tells the story of a young woman who befriends a neighborhood teen and finds herself involved with gang violence."/>
    <n v="3200"/>
    <n v="3400"/>
    <x v="0"/>
    <x v="0"/>
    <x v="0"/>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x v="0"/>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x v="0"/>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x v="0"/>
    <n v="1359052710"/>
    <n v="1356979110"/>
    <b v="0"/>
    <n v="35"/>
    <b v="1"/>
    <s v="film &amp; video/shorts"/>
    <n v="100"/>
    <n v="100"/>
    <x v="0"/>
    <x v="1"/>
  </r>
  <r>
    <n v="102"/>
    <s v="Dear God No!"/>
    <s v="A gang of outlaw bikers pull a home invasion on a disgraced Anthropologist hiding a secret locked in his cabin basement."/>
    <n v="6000"/>
    <n v="7665"/>
    <x v="0"/>
    <x v="0"/>
    <x v="0"/>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x v="1"/>
    <n v="1394220030"/>
    <n v="1392232830"/>
    <b v="0"/>
    <n v="49"/>
    <b v="1"/>
    <s v="film &amp; video/shorts"/>
    <n v="105.15384615384616"/>
    <n v="27.897959183673468"/>
    <x v="0"/>
    <x v="1"/>
  </r>
  <r>
    <n v="104"/>
    <s v="Good 'Ol Trumpet"/>
    <s v="UCF short film about an old man, his love for music, and his misplaced trumpet.  "/>
    <n v="500"/>
    <n v="600"/>
    <x v="0"/>
    <x v="0"/>
    <x v="0"/>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x v="0"/>
    <n v="1463184000"/>
    <n v="1461605020"/>
    <b v="0"/>
    <n v="60"/>
    <b v="1"/>
    <s v="film &amp; video/shorts"/>
    <n v="107.40909090909089"/>
    <n v="39.383333333333333"/>
    <x v="0"/>
    <x v="1"/>
  </r>
  <r>
    <n v="106"/>
    <s v="LOST WEEKEND"/>
    <s v="A Boy. A Girl. A Car. A Serial Killer."/>
    <n v="5000"/>
    <n v="5025"/>
    <x v="0"/>
    <x v="0"/>
    <x v="0"/>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x v="0"/>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x v="0"/>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x v="0"/>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x v="0"/>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x v="2"/>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x v="0"/>
    <n v="1397354400"/>
    <n v="1395277318"/>
    <b v="0"/>
    <n v="81"/>
    <b v="1"/>
    <s v="film &amp; video/shorts"/>
    <n v="104"/>
    <n v="64.197530864197532"/>
    <x v="0"/>
    <x v="1"/>
  </r>
  <r>
    <n v="113"/>
    <s v="&quot;The First Day&quot; by Julia Othmer- Music Video"/>
    <s v="A living memorial for all those dealing with trauma, grief and loss."/>
    <n v="5000"/>
    <n v="7050"/>
    <x v="0"/>
    <x v="0"/>
    <x v="0"/>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x v="0"/>
    <n v="1326436488"/>
    <n v="1321252488"/>
    <b v="0"/>
    <n v="35"/>
    <b v="1"/>
    <s v="film &amp; video/shorts"/>
    <n v="103.33333333333334"/>
    <n v="88.571428571428569"/>
    <x v="0"/>
    <x v="1"/>
  </r>
  <r>
    <n v="115"/>
    <s v="The World's Greatest Lover"/>
    <s v="Never judge a book (or a lover) by their cover."/>
    <n v="450"/>
    <n v="632"/>
    <x v="0"/>
    <x v="0"/>
    <x v="0"/>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x v="0"/>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x v="0"/>
    <n v="1276110000"/>
    <n v="1268337744"/>
    <b v="0"/>
    <n v="27"/>
    <b v="1"/>
    <s v="film &amp; video/shorts"/>
    <n v="100.49377777777779"/>
    <n v="167.48962962962963"/>
    <x v="0"/>
    <x v="1"/>
  </r>
  <r>
    <n v="118"/>
    <s v="DENOUNCED - A Short Film"/>
    <s v="When a ruthless hit-man is 'denounced' from the mafia, his old enemies declare war."/>
    <n v="5000"/>
    <n v="5651.58"/>
    <x v="0"/>
    <x v="0"/>
    <x v="0"/>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x v="0"/>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x v="6"/>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x v="0"/>
    <n v="1429352160"/>
    <n v="1427993710"/>
    <b v="0"/>
    <n v="1"/>
    <b v="0"/>
    <s v="film &amp; video/science fiction"/>
    <n v="3.3333333333333333E-2"/>
    <n v="1"/>
    <x v="0"/>
    <x v="2"/>
  </r>
  <r>
    <n v="122"/>
    <s v="The Time Jumper (Canceled)"/>
    <s v="My ambition for this knows no bounds.  Seeing Sephoria in a live-action is a dream of mine."/>
    <n v="100000000"/>
    <n v="0"/>
    <x v="1"/>
    <x v="0"/>
    <x v="0"/>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x v="0"/>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x v="0"/>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x v="5"/>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x v="0"/>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x v="0"/>
    <n v="1428069541"/>
    <n v="1425481141"/>
    <b v="0"/>
    <n v="4"/>
    <b v="0"/>
    <s v="film &amp; video/science fiction"/>
    <n v="2.375"/>
    <n v="47.5"/>
    <x v="0"/>
    <x v="2"/>
  </r>
  <r>
    <n v="128"/>
    <s v="Ralphi3 (Canceled)"/>
    <s v="A Science Fiction film filled with entertainment and Excitement"/>
    <n v="100000"/>
    <n v="1867"/>
    <x v="1"/>
    <x v="0"/>
    <x v="0"/>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x v="0"/>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x v="1"/>
    <n v="1402949760"/>
    <n v="1400536692"/>
    <b v="0"/>
    <n v="0"/>
    <b v="0"/>
    <s v="film &amp; video/science fiction"/>
    <n v="0"/>
    <e v="#DIV/0!"/>
    <x v="0"/>
    <x v="2"/>
  </r>
  <r>
    <n v="131"/>
    <s v="I (Canceled)"/>
    <s v="I"/>
    <n v="1200"/>
    <n v="0"/>
    <x v="1"/>
    <x v="0"/>
    <x v="0"/>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x v="0"/>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x v="0"/>
    <n v="1464715860"/>
    <n v="1462130584"/>
    <b v="0"/>
    <n v="0"/>
    <b v="0"/>
    <s v="film &amp; video/science fiction"/>
    <n v="0"/>
    <e v="#DIV/0!"/>
    <x v="0"/>
    <x v="2"/>
  </r>
  <r>
    <n v="134"/>
    <s v="MARLEY'S GHOST (AMBASSADORS OF STEAM) (Canceled)"/>
    <s v="steampunk  remake of &quot;a Christmas carol&quot;"/>
    <n v="5000"/>
    <n v="0"/>
    <x v="1"/>
    <x v="0"/>
    <x v="0"/>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x v="0"/>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x v="0"/>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x v="7"/>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x v="0"/>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x v="0"/>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x v="0"/>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x v="0"/>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x v="0"/>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x v="2"/>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x v="5"/>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x v="0"/>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x v="0"/>
    <n v="1484698998"/>
    <n v="1479514998"/>
    <b v="0"/>
    <n v="3"/>
    <b v="0"/>
    <s v="film &amp; video/science fiction"/>
    <n v="0.57499999999999996"/>
    <n v="38.333333333333336"/>
    <x v="0"/>
    <x v="2"/>
  </r>
  <r>
    <n v="147"/>
    <s v="Consumed (Static Air) (Canceled)"/>
    <s v="Film makers catch live footage beyond their wildest dreams."/>
    <n v="7000"/>
    <n v="0"/>
    <x v="1"/>
    <x v="1"/>
    <x v="1"/>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x v="0"/>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x v="0"/>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x v="0"/>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x v="2"/>
    <n v="1434633191"/>
    <n v="1429449191"/>
    <b v="0"/>
    <n v="5"/>
    <b v="0"/>
    <s v="film &amp; video/science fiction"/>
    <n v="5.5999999999999994E-2"/>
    <n v="28"/>
    <x v="0"/>
    <x v="2"/>
  </r>
  <r>
    <n v="152"/>
    <s v="The Great Dark (Canceled)"/>
    <s v="The Great Dark is a journey through the unimaginable...and un foreseeable..."/>
    <n v="380000"/>
    <n v="30"/>
    <x v="1"/>
    <x v="0"/>
    <x v="0"/>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x v="0"/>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x v="0"/>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x v="0"/>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x v="5"/>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x v="0"/>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x v="0"/>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x v="0"/>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x v="0"/>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x v="0"/>
    <n v="1404318595"/>
    <n v="1401726595"/>
    <b v="0"/>
    <n v="1"/>
    <b v="0"/>
    <s v="film &amp; video/drama"/>
    <n v="0.01"/>
    <n v="5"/>
    <x v="0"/>
    <x v="3"/>
  </r>
  <r>
    <n v="162"/>
    <s v="See It My Way"/>
    <s v="This film follows a young man who has had only a troubled family life. He turns to all the wrong things and life falls apart."/>
    <n v="2800"/>
    <n v="435"/>
    <x v="2"/>
    <x v="0"/>
    <x v="0"/>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x v="0"/>
    <n v="1443657600"/>
    <n v="1440716654"/>
    <b v="0"/>
    <n v="0"/>
    <b v="0"/>
    <s v="film &amp; video/drama"/>
    <n v="0"/>
    <e v="#DIV/0!"/>
    <x v="0"/>
    <x v="3"/>
  </r>
  <r>
    <n v="164"/>
    <s v="Angelix"/>
    <s v="Two cousins are caught up in the private war between warrior class angels and demons. You may be caught up too and not realize it yet."/>
    <n v="120000"/>
    <n v="640"/>
    <x v="2"/>
    <x v="0"/>
    <x v="0"/>
    <n v="1411150701"/>
    <n v="1405966701"/>
    <b v="0"/>
    <n v="7"/>
    <b v="0"/>
    <s v="film &amp; video/drama"/>
    <n v="0.53333333333333333"/>
    <n v="91.428571428571431"/>
    <x v="0"/>
    <x v="3"/>
  </r>
  <r>
    <n v="165"/>
    <s v="NET"/>
    <s v="A teacher. A boy. The beach and a heatwave that drove them all insane."/>
    <n v="17000"/>
    <n v="0"/>
    <x v="2"/>
    <x v="1"/>
    <x v="1"/>
    <n v="1452613724"/>
    <n v="1450021724"/>
    <b v="0"/>
    <n v="0"/>
    <b v="0"/>
    <s v="film &amp; video/drama"/>
    <n v="0"/>
    <e v="#DIV/0!"/>
    <x v="0"/>
    <x v="3"/>
  </r>
  <r>
    <n v="166"/>
    <s v="Pressure"/>
    <s v="A young teen makes a bad decision after joining gang and the film expresses his choices that led him to that point."/>
    <n v="5000"/>
    <n v="3000"/>
    <x v="2"/>
    <x v="0"/>
    <x v="0"/>
    <n v="1484531362"/>
    <n v="1481939362"/>
    <b v="0"/>
    <n v="1"/>
    <b v="0"/>
    <s v="film &amp; video/drama"/>
    <n v="60"/>
    <n v="3000"/>
    <x v="0"/>
    <x v="3"/>
  </r>
  <r>
    <n v="167"/>
    <s v="Past"/>
    <s v="A young man experiences a tragedy and has the opportunity to go back and learn from his mistakes and find out his true self."/>
    <n v="110000"/>
    <n v="11"/>
    <x v="2"/>
    <x v="0"/>
    <x v="0"/>
    <n v="1438726535"/>
    <n v="1433542535"/>
    <b v="0"/>
    <n v="2"/>
    <b v="0"/>
    <s v="film &amp; video/drama"/>
    <n v="0.01"/>
    <n v="5.5"/>
    <x v="0"/>
    <x v="3"/>
  </r>
  <r>
    <n v="168"/>
    <s v="Moving On"/>
    <s v="A homeless Gulf War 2 vet, and Congressional Medal of Honor recipient fights for his sanity on the mean streets of Albuquerque."/>
    <n v="8000"/>
    <n v="325"/>
    <x v="2"/>
    <x v="0"/>
    <x v="0"/>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x v="1"/>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x v="0"/>
    <n v="1440912480"/>
    <n v="1438385283"/>
    <b v="0"/>
    <n v="10"/>
    <b v="0"/>
    <s v="film &amp; video/drama"/>
    <n v="3.25"/>
    <n v="32.5"/>
    <x v="0"/>
    <x v="3"/>
  </r>
  <r>
    <n v="171"/>
    <s v="IRL: Gamers Unite"/>
    <s v="Team Mayhem, a local small town gang of gamers who are enlisted   to save the world from the new great evil known as Prowler."/>
    <n v="50000"/>
    <n v="1"/>
    <x v="2"/>
    <x v="0"/>
    <x v="0"/>
    <n v="1470975614"/>
    <n v="1465791614"/>
    <b v="0"/>
    <n v="1"/>
    <b v="0"/>
    <s v="film &amp; video/drama"/>
    <n v="2E-3"/>
    <n v="1"/>
    <x v="0"/>
    <x v="3"/>
  </r>
  <r>
    <n v="172"/>
    <s v="The Blind Dolphin Story"/>
    <s v="A short film on the rarest mammal and the second most endangered freshwater river dolphin, in Pakistan."/>
    <n v="95000"/>
    <n v="0"/>
    <x v="2"/>
    <x v="0"/>
    <x v="0"/>
    <n v="1426753723"/>
    <n v="1423733323"/>
    <b v="0"/>
    <n v="0"/>
    <b v="0"/>
    <s v="film &amp; video/drama"/>
    <n v="0"/>
    <e v="#DIV/0!"/>
    <x v="0"/>
    <x v="3"/>
  </r>
  <r>
    <n v="173"/>
    <s v="7 Sins"/>
    <s v="This is a film inspired by Quentin Tarantino, I want to make a film thats entertaining yet gritty. 7 Sins is in pre-production."/>
    <n v="1110"/>
    <n v="0"/>
    <x v="2"/>
    <x v="1"/>
    <x v="1"/>
    <n v="1425131108"/>
    <n v="1422539108"/>
    <b v="0"/>
    <n v="0"/>
    <b v="0"/>
    <s v="film &amp; video/drama"/>
    <n v="0"/>
    <e v="#DIV/0!"/>
    <x v="0"/>
    <x v="3"/>
  </r>
  <r>
    <n v="174"/>
    <s v="I Am Forgotten"/>
    <s v="An international short film project. It is about loneliness, wich is caused by the current compulsion to check your Facebook every day."/>
    <n v="6000"/>
    <n v="0"/>
    <x v="2"/>
    <x v="9"/>
    <x v="3"/>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x v="1"/>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x v="0"/>
    <n v="1438803999"/>
    <n v="1436211999"/>
    <b v="0"/>
    <n v="0"/>
    <b v="0"/>
    <s v="film &amp; video/drama"/>
    <n v="0"/>
    <e v="#DIV/0!"/>
    <x v="0"/>
    <x v="3"/>
  </r>
  <r>
    <n v="177"/>
    <s v="The Good Samaritan"/>
    <s v="I'm making a modern day version of the bible story &quot; The Good Samaritan&quot;"/>
    <n v="450"/>
    <n v="180"/>
    <x v="2"/>
    <x v="0"/>
    <x v="0"/>
    <n v="1427155726"/>
    <n v="1425690526"/>
    <b v="0"/>
    <n v="7"/>
    <b v="0"/>
    <s v="film &amp; video/drama"/>
    <n v="40"/>
    <n v="25.714285714285715"/>
    <x v="0"/>
    <x v="3"/>
  </r>
  <r>
    <n v="178"/>
    <s v="El viaje de LucÃ­a"/>
    <s v="El viaje de LucÃ­a es un largometraje de ficciÃ³n con temÃ¡tica sobre el cÃ¡ncer infantil."/>
    <n v="500000"/>
    <n v="0"/>
    <x v="2"/>
    <x v="3"/>
    <x v="3"/>
    <n v="1448582145"/>
    <n v="1445986545"/>
    <b v="0"/>
    <n v="0"/>
    <b v="0"/>
    <s v="film &amp; video/drama"/>
    <n v="0"/>
    <e v="#DIV/0!"/>
    <x v="0"/>
    <x v="3"/>
  </r>
  <r>
    <n v="179"/>
    <s v="Sustain: A Film About Survival"/>
    <s v="A feature-length film about how three people survive in a diseased world."/>
    <n v="1000"/>
    <n v="200"/>
    <x v="2"/>
    <x v="0"/>
    <x v="0"/>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x v="1"/>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x v="1"/>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x v="0"/>
    <n v="1483748232"/>
    <n v="1481156232"/>
    <b v="0"/>
    <n v="0"/>
    <b v="0"/>
    <s v="film &amp; video/drama"/>
    <n v="0"/>
    <e v="#DIV/0!"/>
    <x v="0"/>
    <x v="3"/>
  </r>
  <r>
    <n v="183"/>
    <s v="Three Little Words"/>
    <s v="Don't kill me until I meet my Dad"/>
    <n v="12500"/>
    <n v="4482"/>
    <x v="2"/>
    <x v="1"/>
    <x v="1"/>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x v="5"/>
    <n v="1409543940"/>
    <n v="1404586762"/>
    <b v="0"/>
    <n v="2"/>
    <b v="0"/>
    <s v="film &amp; video/drama"/>
    <n v="3.4000000000000004"/>
    <n v="25.5"/>
    <x v="0"/>
    <x v="3"/>
  </r>
  <r>
    <n v="185"/>
    <s v="BLANK Short Movie"/>
    <s v="Love has no boundaries!"/>
    <n v="40000"/>
    <n v="2200"/>
    <x v="2"/>
    <x v="10"/>
    <x v="8"/>
    <n v="1471557139"/>
    <n v="1468965139"/>
    <b v="0"/>
    <n v="10"/>
    <b v="0"/>
    <s v="film &amp; video/drama"/>
    <n v="5.5"/>
    <n v="220"/>
    <x v="0"/>
    <x v="3"/>
  </r>
  <r>
    <n v="186"/>
    <s v="Feature Film: The Wolfes"/>
    <s v="My film is about a boy who discovers the truth about his fathers dissapearance through the dark secrets of his mothers past."/>
    <n v="5000"/>
    <n v="0"/>
    <x v="2"/>
    <x v="0"/>
    <x v="0"/>
    <n v="1488571200"/>
    <n v="1485977434"/>
    <b v="0"/>
    <n v="0"/>
    <b v="0"/>
    <s v="film &amp; video/drama"/>
    <n v="0"/>
    <e v="#DIV/0!"/>
    <x v="0"/>
    <x v="3"/>
  </r>
  <r>
    <n v="187"/>
    <s v="The Imbalanced Heart of a Symmetric Mind (film)"/>
    <s v="A young man suffering from a severe case of OCD embarks on a road trip to find peace of mind."/>
    <n v="5000"/>
    <n v="800"/>
    <x v="2"/>
    <x v="0"/>
    <x v="0"/>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x v="0"/>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x v="0"/>
    <n v="1472920477"/>
    <n v="1467736477"/>
    <b v="0"/>
    <n v="5"/>
    <b v="0"/>
    <s v="film &amp; video/drama"/>
    <n v="6.8999999999999992E-2"/>
    <n v="69"/>
    <x v="0"/>
    <x v="3"/>
  </r>
  <r>
    <n v="190"/>
    <s v="REGIONRAT, the movie"/>
    <s v="Because hope can be a 4 letter word"/>
    <n v="12000"/>
    <n v="50"/>
    <x v="2"/>
    <x v="0"/>
    <x v="0"/>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x v="2"/>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x v="0"/>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x v="1"/>
    <n v="1417217166"/>
    <n v="1412029566"/>
    <b v="0"/>
    <n v="0"/>
    <b v="0"/>
    <s v="film &amp; video/drama"/>
    <n v="0"/>
    <e v="#DIV/0!"/>
    <x v="0"/>
    <x v="3"/>
  </r>
  <r>
    <n v="194"/>
    <s v="Desperation Short Film"/>
    <s v="Northern Irish Original Short Film based on the desperation of love and survival and taking a risk that may change everything."/>
    <n v="2500"/>
    <n v="3"/>
    <x v="2"/>
    <x v="1"/>
    <x v="1"/>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x v="0"/>
    <n v="1436544332"/>
    <n v="1431360332"/>
    <b v="0"/>
    <n v="0"/>
    <b v="0"/>
    <s v="film &amp; video/drama"/>
    <n v="0"/>
    <e v="#DIV/0!"/>
    <x v="0"/>
    <x v="3"/>
  </r>
  <r>
    <n v="196"/>
    <s v="Thunder Under Control"/>
    <s v="A moving short film about a retired female boxer who develops a relationship with a young journalist who idolises her"/>
    <n v="3500"/>
    <n v="1465"/>
    <x v="2"/>
    <x v="1"/>
    <x v="1"/>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x v="1"/>
    <n v="1487365200"/>
    <n v="1483734100"/>
    <b v="0"/>
    <n v="8"/>
    <b v="0"/>
    <s v="film &amp; video/drama"/>
    <n v="10.48"/>
    <n v="32.75"/>
    <x v="0"/>
    <x v="3"/>
  </r>
  <r>
    <n v="198"/>
    <s v="Nine Lives"/>
    <s v="Nine Lives is a story of one woman's survival of EIGHT near deaths and her love for one man as an influence to fight for the NINTH."/>
    <n v="25000"/>
    <n v="279"/>
    <x v="2"/>
    <x v="0"/>
    <x v="0"/>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x v="0"/>
    <n v="1472698702"/>
    <n v="1470106702"/>
    <b v="0"/>
    <n v="0"/>
    <b v="0"/>
    <s v="film &amp; video/drama"/>
    <n v="0"/>
    <e v="#DIV/0!"/>
    <x v="0"/>
    <x v="3"/>
  </r>
  <r>
    <n v="200"/>
    <s v="The Crossing Shore"/>
    <s v="A film dedicated to an AAF Pilot's struggle to survive behind enemy lines during WWII."/>
    <n v="6000"/>
    <n v="1571.55"/>
    <x v="2"/>
    <x v="0"/>
    <x v="0"/>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x v="0"/>
    <n v="1423424329"/>
    <n v="1421696329"/>
    <b v="0"/>
    <n v="7"/>
    <b v="0"/>
    <s v="film &amp; video/drama"/>
    <n v="58.461538461538467"/>
    <n v="54.285714285714285"/>
    <x v="0"/>
    <x v="3"/>
  </r>
  <r>
    <n v="202"/>
    <s v="Modern Gangsters"/>
    <s v="new web series created by jonney terry"/>
    <n v="6000"/>
    <n v="0"/>
    <x v="2"/>
    <x v="0"/>
    <x v="0"/>
    <n v="1444337940"/>
    <n v="1441750564"/>
    <b v="0"/>
    <n v="0"/>
    <b v="0"/>
    <s v="film &amp; video/drama"/>
    <n v="0"/>
    <e v="#DIV/0!"/>
    <x v="0"/>
    <x v="3"/>
  </r>
  <r>
    <n v="203"/>
    <s v="TheM"/>
    <s v="We are aiming to make a Web Series based on Youth Culture and the misrepresentation of socially stereotyped people."/>
    <n v="2500"/>
    <n v="746"/>
    <x v="2"/>
    <x v="1"/>
    <x v="1"/>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x v="2"/>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x v="0"/>
    <n v="1444144222"/>
    <n v="1441120222"/>
    <b v="0"/>
    <n v="17"/>
    <b v="0"/>
    <s v="film &amp; video/drama"/>
    <n v="16.25"/>
    <n v="76.470588235294116"/>
    <x v="0"/>
    <x v="3"/>
  </r>
  <r>
    <n v="206"/>
    <s v="Blood Bond Movie Development"/>
    <s v="A love story featuring adoption,struggle,dysfunction,grace, healing, and restoration."/>
    <n v="12700"/>
    <n v="0"/>
    <x v="2"/>
    <x v="0"/>
    <x v="0"/>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x v="5"/>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x v="2"/>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x v="0"/>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x v="0"/>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x v="0"/>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x v="0"/>
    <n v="1460837320"/>
    <n v="1455656920"/>
    <b v="0"/>
    <n v="1"/>
    <b v="0"/>
    <s v="film &amp; video/drama"/>
    <n v="1.5873015873015872E-2"/>
    <n v="1"/>
    <x v="0"/>
    <x v="3"/>
  </r>
  <r>
    <n v="213"/>
    <s v="Hart Blvd. A feature film by Andrew Greve"/>
    <s v="A family dramedy about a grandfather  and grandson who are both on their path to redemption."/>
    <n v="50000"/>
    <n v="20"/>
    <x v="2"/>
    <x v="0"/>
    <x v="0"/>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x v="0"/>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x v="1"/>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x v="0"/>
    <n v="1429740037"/>
    <n v="1425423637"/>
    <b v="0"/>
    <n v="84"/>
    <b v="0"/>
    <s v="film &amp; video/drama"/>
    <n v="55.698440000000005"/>
    <n v="331.53833333333336"/>
    <x v="0"/>
    <x v="3"/>
  </r>
  <r>
    <n v="217"/>
    <s v="Bitch"/>
    <s v="A roadmovie by paw"/>
    <n v="100000"/>
    <n v="11943"/>
    <x v="2"/>
    <x v="11"/>
    <x v="9"/>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x v="0"/>
    <n v="1431702289"/>
    <n v="1426518289"/>
    <b v="0"/>
    <n v="1"/>
    <b v="0"/>
    <s v="film &amp; video/drama"/>
    <n v="2"/>
    <n v="100"/>
    <x v="0"/>
    <x v="3"/>
  </r>
  <r>
    <n v="219"/>
    <s v="True Colors"/>
    <s v="An hour-long pilot about a group of suburban LGBT teens coming of age in the early 90's."/>
    <n v="50000"/>
    <n v="8815"/>
    <x v="2"/>
    <x v="0"/>
    <x v="0"/>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x v="0"/>
    <n v="1440101160"/>
    <n v="1436542030"/>
    <b v="0"/>
    <n v="3"/>
    <b v="0"/>
    <s v="film &amp; video/drama"/>
    <n v="0.72"/>
    <n v="120"/>
    <x v="0"/>
    <x v="3"/>
  </r>
  <r>
    <n v="221"/>
    <s v="Archetypes"/>
    <s v="Film about Schizophrenia with Surreal Twists!"/>
    <n v="50000"/>
    <n v="0"/>
    <x v="2"/>
    <x v="0"/>
    <x v="0"/>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x v="0"/>
    <n v="1427423940"/>
    <n v="1422383318"/>
    <b v="0"/>
    <n v="2"/>
    <b v="0"/>
    <s v="film &amp; video/drama"/>
    <n v="13"/>
    <n v="65"/>
    <x v="0"/>
    <x v="3"/>
  </r>
  <r>
    <n v="223"/>
    <s v="The Pass"/>
    <s v="An old man, a U.S Marine Corps veteran remembers his combat experience in the battle of Toktong Pass 1950, during the Korean War."/>
    <n v="1500000"/>
    <n v="0"/>
    <x v="2"/>
    <x v="0"/>
    <x v="0"/>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x v="2"/>
    <n v="1436506726"/>
    <n v="1431322726"/>
    <b v="0"/>
    <n v="0"/>
    <b v="0"/>
    <s v="film &amp; video/drama"/>
    <n v="0"/>
    <e v="#DIV/0!"/>
    <x v="0"/>
    <x v="3"/>
  </r>
  <r>
    <n v="225"/>
    <s v="Backpage Shawty"/>
    <s v="I'm creating a &quot;Lifetime&quot; type drama film about a girl who uses backpage for money, but trying to turn her life around."/>
    <n v="200"/>
    <n v="0"/>
    <x v="2"/>
    <x v="0"/>
    <x v="0"/>
    <n v="1460153054"/>
    <n v="1457564654"/>
    <b v="0"/>
    <n v="0"/>
    <b v="0"/>
    <s v="film &amp; video/drama"/>
    <n v="0"/>
    <e v="#DIV/0!"/>
    <x v="0"/>
    <x v="3"/>
  </r>
  <r>
    <n v="226"/>
    <s v="MAGGIE Film"/>
    <s v="A TRUE STORY OF DOMESTIC VILOLENCE THAT SEEKS TO OFFER THE VIEWER OUTLEST OF SUPPORT."/>
    <n v="29000"/>
    <n v="250"/>
    <x v="2"/>
    <x v="1"/>
    <x v="1"/>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x v="0"/>
    <n v="1436477241"/>
    <n v="1433885241"/>
    <b v="0"/>
    <n v="0"/>
    <b v="0"/>
    <s v="film &amp; video/drama"/>
    <n v="0"/>
    <e v="#DIV/0!"/>
    <x v="0"/>
    <x v="3"/>
  </r>
  <r>
    <n v="228"/>
    <s v="Facets of a Geek life"/>
    <s v="I am making a film from one one of my books called facets of a Geek life."/>
    <n v="8000"/>
    <n v="0"/>
    <x v="2"/>
    <x v="1"/>
    <x v="1"/>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x v="3"/>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x v="0"/>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x v="0"/>
    <n v="1451775651"/>
    <n v="1449183651"/>
    <b v="0"/>
    <n v="0"/>
    <b v="0"/>
    <s v="film &amp; video/drama"/>
    <n v="0"/>
    <e v="#DIV/0!"/>
    <x v="0"/>
    <x v="3"/>
  </r>
  <r>
    <n v="232"/>
    <s v="#noblurredlines"/>
    <s v="A high-impact, high-quality resource to address, for young people and youth-related professionals, the issue of sexual consent."/>
    <n v="4000"/>
    <n v="110"/>
    <x v="2"/>
    <x v="1"/>
    <x v="1"/>
    <n v="1425066546"/>
    <n v="1422474546"/>
    <b v="0"/>
    <n v="7"/>
    <b v="0"/>
    <s v="film &amp; video/drama"/>
    <n v="2.75"/>
    <n v="15.714285714285714"/>
    <x v="0"/>
    <x v="3"/>
  </r>
  <r>
    <n v="233"/>
    <s v="Area 4 - The Film"/>
    <s v="â€œArea 4â€ revolves around Frank Hammond, a counselor at a high school, who discovers the scandals that took place."/>
    <n v="350000"/>
    <n v="0"/>
    <x v="2"/>
    <x v="0"/>
    <x v="0"/>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x v="0"/>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x v="0"/>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x v="0"/>
    <n v="1451952000"/>
    <n v="1447380099"/>
    <b v="0"/>
    <n v="0"/>
    <b v="0"/>
    <s v="film &amp; video/drama"/>
    <n v="0"/>
    <e v="#DIV/0!"/>
    <x v="0"/>
    <x v="3"/>
  </r>
  <r>
    <n v="237"/>
    <s v="Making The Choice"/>
    <s v="Making The Choice is a christian short film series."/>
    <n v="15000"/>
    <n v="50"/>
    <x v="2"/>
    <x v="0"/>
    <x v="0"/>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x v="0"/>
    <n v="1483088400"/>
    <n v="1481324760"/>
    <b v="0"/>
    <n v="0"/>
    <b v="0"/>
    <s v="film &amp; video/drama"/>
    <n v="0"/>
    <e v="#DIV/0!"/>
    <x v="0"/>
    <x v="3"/>
  </r>
  <r>
    <n v="239"/>
    <s v="Filthy - Short Film"/>
    <s v="Lovers Clint and Eli convey their conflicting perspectives of guilt and remorse while in the desolate Australian bush."/>
    <n v="1000"/>
    <n v="250"/>
    <x v="2"/>
    <x v="2"/>
    <x v="2"/>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x v="0"/>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x v="0"/>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x v="0"/>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x v="0"/>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x v="0"/>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x v="0"/>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x v="0"/>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x v="0"/>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x v="0"/>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x v="0"/>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x v="0"/>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x v="0"/>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x v="0"/>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x v="0"/>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x v="0"/>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x v="0"/>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x v="0"/>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x v="0"/>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x v="0"/>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x v="0"/>
    <n v="1279360740"/>
    <n v="1275415679"/>
    <b v="1"/>
    <n v="88"/>
    <b v="1"/>
    <s v="film &amp; video/documentary"/>
    <n v="106.4"/>
    <n v="120.90909090909091"/>
    <x v="0"/>
    <x v="4"/>
  </r>
  <r>
    <n v="261"/>
    <s v="Empires: The Film"/>
    <s v="Empires explores the impact of networks on histories and philosophies of political thought."/>
    <n v="20000"/>
    <n v="21480"/>
    <x v="0"/>
    <x v="0"/>
    <x v="0"/>
    <n v="1339080900"/>
    <n v="1334783704"/>
    <b v="1"/>
    <n v="220"/>
    <b v="1"/>
    <s v="film &amp; video/documentary"/>
    <n v="107.4"/>
    <n v="97.63636363636364"/>
    <x v="0"/>
    <x v="4"/>
  </r>
  <r>
    <n v="262"/>
    <s v="The Last Cosmonaut"/>
    <s v="He can never die. He will live forever. He is the last cosmonaut, and this is his story."/>
    <n v="2500"/>
    <n v="6000"/>
    <x v="0"/>
    <x v="0"/>
    <x v="0"/>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x v="0"/>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x v="0"/>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x v="0"/>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x v="0"/>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x v="1"/>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x v="0"/>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x v="2"/>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x v="0"/>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x v="0"/>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x v="0"/>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x v="0"/>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x v="0"/>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x v="0"/>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x v="0"/>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x v="0"/>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x v="0"/>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x v="0"/>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x v="0"/>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x v="0"/>
    <n v="1266876000"/>
    <n v="1263679492"/>
    <b v="1"/>
    <n v="179"/>
    <b v="1"/>
    <s v="film &amp; video/documentary"/>
    <n v="101.18888888888888"/>
    <n v="254.38547486033519"/>
    <x v="0"/>
    <x v="4"/>
  </r>
  <r>
    <n v="283"/>
    <s v="SOLE SURVIVOR"/>
    <s v="What is the impact of survivorship on the human condition?"/>
    <n v="18000"/>
    <n v="20569.05"/>
    <x v="0"/>
    <x v="0"/>
    <x v="0"/>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x v="0"/>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x v="0"/>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x v="0"/>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x v="0"/>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x v="0"/>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x v="1"/>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x v="0"/>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x v="0"/>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x v="0"/>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x v="0"/>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x v="0"/>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x v="0"/>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x v="0"/>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x v="0"/>
    <n v="1430452740"/>
    <n v="1427390901"/>
    <b v="1"/>
    <n v="142"/>
    <b v="1"/>
    <s v="film &amp; video/documentary"/>
    <n v="100.64"/>
    <n v="141.74647887323943"/>
    <x v="0"/>
    <x v="4"/>
  </r>
  <r>
    <n v="298"/>
    <s v="DisHonesty - A Documentary Feature Film"/>
    <s v="The truth is, we all lie - and by &quot;we,&quot; we mean everyone!"/>
    <n v="126000"/>
    <n v="137254.84"/>
    <x v="0"/>
    <x v="0"/>
    <x v="0"/>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x v="0"/>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x v="0"/>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x v="0"/>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x v="0"/>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x v="0"/>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x v="0"/>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x v="0"/>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x v="0"/>
    <n v="1363806333"/>
    <n v="1362081933"/>
    <b v="1"/>
    <n v="80"/>
    <b v="1"/>
    <s v="film &amp; video/documentary"/>
    <n v="292.89999999999998"/>
    <n v="36.612499999999997"/>
    <x v="0"/>
    <x v="4"/>
  </r>
  <r>
    <n v="307"/>
    <s v="Grammar Revolution"/>
    <s v="Why is grammar important?"/>
    <n v="22000"/>
    <n v="24490"/>
    <x v="0"/>
    <x v="0"/>
    <x v="0"/>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x v="0"/>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x v="0"/>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x v="0"/>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x v="0"/>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x v="0"/>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x v="0"/>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x v="0"/>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x v="0"/>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x v="5"/>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x v="0"/>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x v="0"/>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x v="0"/>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x v="1"/>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x v="3"/>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x v="0"/>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x v="0"/>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x v="0"/>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x v="0"/>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x v="0"/>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x v="0"/>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x v="0"/>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x v="0"/>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x v="0"/>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x v="0"/>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x v="0"/>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x v="0"/>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x v="0"/>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x v="0"/>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x v="0"/>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x v="0"/>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x v="0"/>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x v="0"/>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x v="0"/>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x v="0"/>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x v="0"/>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x v="0"/>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x v="0"/>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x v="0"/>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x v="0"/>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x v="0"/>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x v="0"/>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x v="0"/>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x v="0"/>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x v="3"/>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x v="0"/>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x v="0"/>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x v="0"/>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x v="0"/>
    <n v="1417420994"/>
    <n v="1414738994"/>
    <b v="1"/>
    <n v="165"/>
    <b v="1"/>
    <s v="film &amp; video/documentary"/>
    <n v="116.25714285714285"/>
    <n v="246.60606060606059"/>
    <x v="0"/>
    <x v="4"/>
  </r>
  <r>
    <n v="356"/>
    <s v="43 and 80"/>
    <s v="A documentary about halibut conservation and how it impacts communities of Southeast Alaska."/>
    <n v="7500"/>
    <n v="7701.93"/>
    <x v="0"/>
    <x v="0"/>
    <x v="0"/>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x v="0"/>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x v="0"/>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x v="0"/>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x v="0"/>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x v="0"/>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x v="0"/>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x v="0"/>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x v="1"/>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x v="0"/>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x v="0"/>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x v="0"/>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x v="0"/>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x v="0"/>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x v="0"/>
    <n v="1359743139"/>
    <n v="1355855139"/>
    <b v="0"/>
    <n v="1062"/>
    <b v="1"/>
    <s v="film &amp; video/documentary"/>
    <n v="114.16866666666667"/>
    <n v="161.25517890772127"/>
    <x v="0"/>
    <x v="4"/>
  </r>
  <r>
    <n v="372"/>
    <s v="Wild Equus"/>
    <s v="A short documentary exploring the uses of 'Natural Horsemanship' across Europe"/>
    <n v="300"/>
    <n v="376"/>
    <x v="0"/>
    <x v="1"/>
    <x v="1"/>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x v="0"/>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x v="0"/>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x v="0"/>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x v="1"/>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x v="0"/>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x v="5"/>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x v="0"/>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x v="0"/>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x v="0"/>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x v="0"/>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x v="0"/>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x v="0"/>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x v="0"/>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x v="0"/>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x v="0"/>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x v="0"/>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x v="0"/>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x v="0"/>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x v="0"/>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x v="0"/>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x v="0"/>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x v="3"/>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x v="0"/>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x v="0"/>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x v="0"/>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x v="1"/>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x v="0"/>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x v="0"/>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x v="0"/>
    <n v="1446731817"/>
    <n v="1444913817"/>
    <b v="0"/>
    <n v="43"/>
    <b v="1"/>
    <s v="film &amp; video/documentary"/>
    <n v="141.65"/>
    <n v="65.883720930232556"/>
    <x v="0"/>
    <x v="4"/>
  </r>
  <r>
    <n v="403"/>
    <s v="MONDO BANANA"/>
    <s v="A documentary adventure about bananas - and people. Your round-trip ticket into the heart of banana-cultures!!"/>
    <n v="5000"/>
    <n v="5263"/>
    <x v="0"/>
    <x v="0"/>
    <x v="0"/>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x v="0"/>
    <n v="1391641440"/>
    <n v="1389107062"/>
    <b v="0"/>
    <n v="271"/>
    <b v="1"/>
    <s v="film &amp; video/documentary"/>
    <n v="103.09142857142857"/>
    <n v="133.14391143911439"/>
    <x v="0"/>
    <x v="4"/>
  </r>
  <r>
    <n v="405"/>
    <s v="The Healing Effect Movie"/>
    <s v="Come, join our movie movement.  A new documentary about the healing power of food."/>
    <n v="2820"/>
    <n v="3036"/>
    <x v="0"/>
    <x v="0"/>
    <x v="0"/>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x v="0"/>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x v="0"/>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x v="0"/>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x v="1"/>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x v="5"/>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x v="0"/>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x v="0"/>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x v="0"/>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x v="0"/>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x v="5"/>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x v="0"/>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x v="0"/>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x v="0"/>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x v="0"/>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x v="0"/>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x v="0"/>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x v="0"/>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x v="0"/>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x v="0"/>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x v="0"/>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x v="0"/>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x v="0"/>
    <n v="1445540340"/>
    <n v="1444340940"/>
    <b v="0"/>
    <n v="0"/>
    <b v="0"/>
    <s v="film &amp; video/animation"/>
    <n v="0"/>
    <e v="#DIV/0!"/>
    <x v="0"/>
    <x v="5"/>
  </r>
  <r>
    <n v="428"/>
    <s v="Little Clay Bible - Zacchaeus"/>
    <s v="Fresh, fun, entertaining Bible stories on YouTube, stop-motion style."/>
    <n v="12000"/>
    <n v="676"/>
    <x v="2"/>
    <x v="0"/>
    <x v="0"/>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x v="0"/>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x v="0"/>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x v="1"/>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x v="0"/>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x v="0"/>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x v="0"/>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x v="0"/>
    <n v="1379094980"/>
    <n v="1376502980"/>
    <b v="0"/>
    <n v="3"/>
    <b v="0"/>
    <s v="film &amp; video/animation"/>
    <n v="2.7272727272727275E-3"/>
    <n v="1"/>
    <x v="0"/>
    <x v="5"/>
  </r>
  <r>
    <n v="436"/>
    <s v="Blinky"/>
    <s v="Blinky is the story of a naÃ¯ve simpleton who suddenly finds himself struggling to adapt to changes within his environment."/>
    <n v="1000"/>
    <n v="0"/>
    <x v="2"/>
    <x v="0"/>
    <x v="0"/>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x v="5"/>
    <n v="1475912326"/>
    <n v="1470728326"/>
    <b v="0"/>
    <n v="0"/>
    <b v="0"/>
    <s v="film &amp; video/animation"/>
    <n v="0"/>
    <e v="#DIV/0!"/>
    <x v="0"/>
    <x v="5"/>
  </r>
  <r>
    <n v="438"/>
    <s v="In Game: The Animated Series"/>
    <s v="As Smyton pushes himself to become respected, he unlocks secrets about himself and the world around him."/>
    <n v="20000"/>
    <n v="1876"/>
    <x v="2"/>
    <x v="0"/>
    <x v="0"/>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x v="0"/>
    <n v="1413569818"/>
    <n v="1412705818"/>
    <b v="0"/>
    <n v="0"/>
    <b v="0"/>
    <s v="film &amp; video/animation"/>
    <n v="0"/>
    <e v="#DIV/0!"/>
    <x v="0"/>
    <x v="5"/>
  </r>
  <r>
    <n v="440"/>
    <s v="Consumed"/>
    <s v="A stop-motion animation made by a one girl team, with a camera, creativity, and a lot of determination."/>
    <n v="5000"/>
    <n v="5"/>
    <x v="2"/>
    <x v="0"/>
    <x v="0"/>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x v="1"/>
    <n v="1383418996"/>
    <n v="1380826996"/>
    <b v="0"/>
    <n v="0"/>
    <b v="0"/>
    <s v="film &amp; video/animation"/>
    <n v="0"/>
    <e v="#DIV/0!"/>
    <x v="0"/>
    <x v="5"/>
  </r>
  <r>
    <n v="442"/>
    <s v="The Paranormal Idiot"/>
    <s v="Doomsday is here"/>
    <n v="17000"/>
    <n v="6691"/>
    <x v="2"/>
    <x v="0"/>
    <x v="0"/>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x v="5"/>
    <n v="1391991701"/>
    <n v="1389399701"/>
    <b v="0"/>
    <n v="2"/>
    <b v="0"/>
    <s v="film &amp; video/animation"/>
    <n v="0.1"/>
    <n v="5"/>
    <x v="0"/>
    <x v="5"/>
  </r>
  <r>
    <n v="444"/>
    <s v="Discovering the Other Woman"/>
    <s v="An upcoming animated web sitcom series centered around dealing with life, love, and relationships."/>
    <n v="1000"/>
    <n v="50"/>
    <x v="2"/>
    <x v="0"/>
    <x v="0"/>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x v="0"/>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x v="0"/>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x v="1"/>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x v="0"/>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x v="1"/>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x v="0"/>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x v="0"/>
    <n v="1390669791"/>
    <n v="1388077791"/>
    <b v="0"/>
    <n v="0"/>
    <b v="0"/>
    <s v="film &amp; video/animation"/>
    <n v="0"/>
    <e v="#DIV/0!"/>
    <x v="0"/>
    <x v="5"/>
  </r>
  <r>
    <n v="452"/>
    <s v="Lost in the Shadows"/>
    <s v="A man must find his way out of the depths of the shadows by using the aid of a little girl."/>
    <n v="750"/>
    <n v="480"/>
    <x v="2"/>
    <x v="0"/>
    <x v="0"/>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x v="0"/>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x v="0"/>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x v="0"/>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x v="0"/>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x v="5"/>
    <n v="1408213512"/>
    <n v="1405621512"/>
    <b v="0"/>
    <n v="0"/>
    <b v="0"/>
    <s v="film &amp; video/animation"/>
    <n v="0"/>
    <e v="#DIV/0!"/>
    <x v="0"/>
    <x v="5"/>
  </r>
  <r>
    <n v="458"/>
    <s v="DE_dust2: Hacker's Wrath"/>
    <s v="An animated parody of the game, Counter-Strike. The sequel to the very popular Counter-Strike: DE_dust2. Hacker is back!"/>
    <n v="10000"/>
    <n v="821"/>
    <x v="2"/>
    <x v="1"/>
    <x v="1"/>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x v="0"/>
    <n v="1321201327"/>
    <n v="1316013727"/>
    <b v="0"/>
    <n v="1"/>
    <b v="0"/>
    <s v="film &amp; video/animation"/>
    <n v="6.4102564102564097E-2"/>
    <n v="25"/>
    <x v="0"/>
    <x v="5"/>
  </r>
  <r>
    <n v="460"/>
    <s v="Darwin's Kiss"/>
    <s v="An animated web series about biological evolution gone haywire."/>
    <n v="8500"/>
    <n v="25"/>
    <x v="2"/>
    <x v="0"/>
    <x v="0"/>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x v="1"/>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x v="0"/>
    <n v="1312945341"/>
    <n v="1307761341"/>
    <b v="0"/>
    <n v="0"/>
    <b v="0"/>
    <s v="film &amp; video/animation"/>
    <n v="0"/>
    <e v="#DIV/0!"/>
    <x v="0"/>
    <x v="5"/>
  </r>
  <r>
    <n v="463"/>
    <s v="Tuskegee Redtails"/>
    <s v="Depicts the contribution the Tuskegee airmen made in certain historical events that helped turn the tide in World War II."/>
    <n v="55000"/>
    <n v="1250"/>
    <x v="2"/>
    <x v="0"/>
    <x v="0"/>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x v="3"/>
    <n v="1463602935"/>
    <n v="1461874935"/>
    <b v="0"/>
    <n v="1"/>
    <b v="0"/>
    <s v="film &amp; video/animation"/>
    <n v="9.9009900990099015E-2"/>
    <n v="1"/>
    <x v="0"/>
    <x v="5"/>
  </r>
  <r>
    <n v="465"/>
    <s v="&quot;Amp&quot; A Story About a Robot"/>
    <s v="&quot;Amp&quot; is a short film about a robot with needs."/>
    <n v="512"/>
    <n v="138"/>
    <x v="2"/>
    <x v="0"/>
    <x v="0"/>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x v="0"/>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x v="0"/>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x v="0"/>
    <n v="1341978665"/>
    <n v="1336795283"/>
    <b v="0"/>
    <n v="0"/>
    <b v="0"/>
    <s v="film &amp; video/animation"/>
    <n v="0"/>
    <e v="#DIV/0!"/>
    <x v="0"/>
    <x v="5"/>
  </r>
  <r>
    <n v="469"/>
    <s v="Dreamland PERSONALISED Animated Shorts Film"/>
    <s v="Create a personalised animation film using your child's name and photo."/>
    <n v="6000"/>
    <n v="0"/>
    <x v="2"/>
    <x v="1"/>
    <x v="1"/>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x v="0"/>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x v="0"/>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x v="0"/>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x v="0"/>
    <n v="1410972319"/>
    <n v="1408380319"/>
    <b v="0"/>
    <n v="14"/>
    <b v="0"/>
    <s v="film &amp; video/animation"/>
    <n v="2.87"/>
    <n v="61.5"/>
    <x v="0"/>
    <x v="5"/>
  </r>
  <r>
    <n v="474"/>
    <s v="TAO Mr. Fantastic!!"/>
    <s v="Time travel the light Mr. Fantastic!  Spin the dimensions toward other continuums and worlds.  Hold onto your panties."/>
    <n v="3300"/>
    <n v="1"/>
    <x v="2"/>
    <x v="0"/>
    <x v="0"/>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x v="0"/>
    <n v="1430877843"/>
    <n v="1428285843"/>
    <b v="0"/>
    <n v="0"/>
    <b v="0"/>
    <s v="film &amp; video/animation"/>
    <n v="0"/>
    <e v="#DIV/0!"/>
    <x v="0"/>
    <x v="5"/>
  </r>
  <r>
    <n v="476"/>
    <s v="Sight Word Music Videos"/>
    <s v="Animated Music Videos that teach kids how to read."/>
    <n v="220000"/>
    <n v="4906.59"/>
    <x v="2"/>
    <x v="0"/>
    <x v="0"/>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x v="0"/>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x v="0"/>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x v="0"/>
    <n v="1416566835"/>
    <n v="1411379235"/>
    <b v="0"/>
    <n v="55"/>
    <b v="0"/>
    <s v="film &amp; video/animation"/>
    <n v="32.56"/>
    <n v="88.8"/>
    <x v="0"/>
    <x v="5"/>
  </r>
  <r>
    <n v="480"/>
    <s v="The CafÃ©"/>
    <s v="To court his muse, an artist must first outsmart her dog.  A short animated film collaboration by Dana and Terrence Masson."/>
    <n v="40000"/>
    <n v="7764"/>
    <x v="2"/>
    <x v="0"/>
    <x v="0"/>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x v="0"/>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x v="0"/>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x v="1"/>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x v="1"/>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x v="1"/>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x v="2"/>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x v="5"/>
    <n v="1482678994"/>
    <n v="1477491394"/>
    <b v="0"/>
    <n v="0"/>
    <b v="0"/>
    <s v="film &amp; video/animation"/>
    <n v="0"/>
    <e v="#DIV/0!"/>
    <x v="0"/>
    <x v="5"/>
  </r>
  <r>
    <n v="488"/>
    <s v="City Animals independent cartoon series"/>
    <s v="When humans left the earth, the animals took over the city. What could go wrong? Well...everything!"/>
    <n v="12000"/>
    <n v="0"/>
    <x v="2"/>
    <x v="0"/>
    <x v="0"/>
    <n v="1483924700"/>
    <n v="1481332700"/>
    <b v="0"/>
    <n v="0"/>
    <b v="0"/>
    <s v="film &amp; video/animation"/>
    <n v="0"/>
    <e v="#DIV/0!"/>
    <x v="0"/>
    <x v="5"/>
  </r>
  <r>
    <n v="489"/>
    <s v="THE GUINEAS SHOW"/>
    <s v="Help America's favorite dysfunctional immigrant family THE GUINEAS launch the first season of their animated web series."/>
    <n v="74997"/>
    <n v="215"/>
    <x v="2"/>
    <x v="0"/>
    <x v="0"/>
    <n v="1325763180"/>
    <n v="1323084816"/>
    <b v="0"/>
    <n v="3"/>
    <b v="0"/>
    <s v="film &amp; video/animation"/>
    <n v="0.28667813379201834"/>
    <n v="71.666666666666671"/>
    <x v="0"/>
    <x v="5"/>
  </r>
  <r>
    <n v="490"/>
    <s v="PROJECT IS CANCELLED"/>
    <s v="Cancelled"/>
    <n v="1000"/>
    <n v="0"/>
    <x v="2"/>
    <x v="0"/>
    <x v="0"/>
    <n v="1345677285"/>
    <n v="1343085285"/>
    <b v="0"/>
    <n v="0"/>
    <b v="0"/>
    <s v="film &amp; video/animation"/>
    <n v="0"/>
    <e v="#DIV/0!"/>
    <x v="0"/>
    <x v="5"/>
  </r>
  <r>
    <n v="491"/>
    <s v="Guess What? Gus"/>
    <s v="&quot;Guess What? Gus&quot; is a magical animated comedy that follow a new kid who playful antics for attention make the news."/>
    <n v="10000"/>
    <n v="0"/>
    <x v="2"/>
    <x v="0"/>
    <x v="0"/>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x v="9"/>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x v="1"/>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x v="0"/>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x v="0"/>
    <n v="1437076305"/>
    <n v="1434484305"/>
    <b v="0"/>
    <n v="0"/>
    <b v="0"/>
    <s v="film &amp; video/animation"/>
    <n v="0"/>
    <e v="#DIV/0!"/>
    <x v="0"/>
    <x v="5"/>
  </r>
  <r>
    <n v="496"/>
    <s v="Airships and Anatasia: The Movie"/>
    <s v="The movie is about the adventures of Ethan, Danna, The mysterious inventor and more."/>
    <n v="60000"/>
    <n v="1"/>
    <x v="2"/>
    <x v="0"/>
    <x v="0"/>
    <n v="1392070874"/>
    <n v="1386886874"/>
    <b v="0"/>
    <n v="1"/>
    <b v="0"/>
    <s v="film &amp; video/animation"/>
    <n v="1.6666666666666668E-3"/>
    <n v="1"/>
    <x v="0"/>
    <x v="5"/>
  </r>
  <r>
    <n v="497"/>
    <s v="Galaxy Probe Kids"/>
    <s v="live-action/animated series pilot."/>
    <n v="4480"/>
    <n v="30"/>
    <x v="2"/>
    <x v="0"/>
    <x v="0"/>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x v="0"/>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x v="0"/>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x v="0"/>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x v="0"/>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x v="1"/>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x v="0"/>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x v="0"/>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x v="0"/>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x v="0"/>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x v="0"/>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x v="1"/>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x v="0"/>
    <n v="1456805639"/>
    <n v="1454213639"/>
    <b v="0"/>
    <n v="0"/>
    <b v="0"/>
    <s v="film &amp; video/animation"/>
    <n v="0"/>
    <e v="#DIV/0!"/>
    <x v="0"/>
    <x v="5"/>
  </r>
  <r>
    <n v="511"/>
    <s v="Stuck On An Eyeland"/>
    <s v="A project that incorporates animation and comic art into a relevant story. 4 boys, 1 eyeland, and a whole lot of drama!!!"/>
    <n v="5000"/>
    <n v="150"/>
    <x v="2"/>
    <x v="0"/>
    <x v="0"/>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x v="0"/>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x v="0"/>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x v="5"/>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x v="0"/>
    <n v="1451389601"/>
    <n v="1447933601"/>
    <b v="0"/>
    <n v="34"/>
    <b v="0"/>
    <s v="film &amp; video/animation"/>
    <n v="25.41340206185567"/>
    <n v="725.02941176470586"/>
    <x v="0"/>
    <x v="5"/>
  </r>
  <r>
    <n v="516"/>
    <s v="Shipmates"/>
    <s v="A big brother style comedy animation series starring famous seafarers"/>
    <n v="5000"/>
    <n v="0"/>
    <x v="2"/>
    <x v="1"/>
    <x v="1"/>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x v="0"/>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x v="0"/>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x v="0"/>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x v="1"/>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x v="0"/>
    <n v="1477976340"/>
    <n v="1475460819"/>
    <b v="0"/>
    <n v="56"/>
    <b v="1"/>
    <s v="theater/plays"/>
    <n v="104.64"/>
    <n v="93.428571428571431"/>
    <x v="1"/>
    <x v="6"/>
  </r>
  <r>
    <n v="522"/>
    <s v="COMPASS PLAYERS"/>
    <s v="*** TO MAKE DONATIONS IN THE FUTURE                                   GO TO OUR WEBSITE: www.compassplayers.com ***"/>
    <n v="3000"/>
    <n v="3440"/>
    <x v="0"/>
    <x v="0"/>
    <x v="0"/>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x v="0"/>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x v="1"/>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x v="0"/>
    <n v="1410601041"/>
    <n v="1406713041"/>
    <b v="0"/>
    <n v="12"/>
    <b v="1"/>
    <s v="theater/plays"/>
    <n v="100"/>
    <n v="1000"/>
    <x v="1"/>
    <x v="6"/>
  </r>
  <r>
    <n v="526"/>
    <s v="Victory by Madicken Malm"/>
    <s v="We have a brand new play. We urgently need your help to fund our production, which opens at Theatre503 on August 18th."/>
    <n v="1500"/>
    <n v="1710"/>
    <x v="0"/>
    <x v="1"/>
    <x v="1"/>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x v="0"/>
    <n v="1487347500"/>
    <n v="1484715366"/>
    <b v="0"/>
    <n v="158"/>
    <b v="1"/>
    <s v="theater/plays"/>
    <n v="100.85"/>
    <n v="63.829113924050631"/>
    <x v="1"/>
    <x v="6"/>
  </r>
  <r>
    <n v="528"/>
    <s v="Devastated No Matter What"/>
    <s v="A Festival Backed Production of a Full-Length Play."/>
    <n v="1150"/>
    <n v="1330"/>
    <x v="0"/>
    <x v="0"/>
    <x v="0"/>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x v="5"/>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x v="0"/>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x v="0"/>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x v="0"/>
    <n v="1463098208"/>
    <n v="1460506208"/>
    <b v="0"/>
    <n v="173"/>
    <b v="1"/>
    <s v="theater/plays"/>
    <n v="123.25"/>
    <n v="71.242774566473983"/>
    <x v="1"/>
    <x v="6"/>
  </r>
  <r>
    <n v="533"/>
    <s v="Foresight"/>
    <s v="New writing â€¢ Twisty-turny magical realist retro sci-fi â€¢ Human lives â€¢ Storytelling â€¢ The slope our society slips down..."/>
    <n v="2000"/>
    <n v="2004"/>
    <x v="0"/>
    <x v="1"/>
    <x v="1"/>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x v="8"/>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x v="1"/>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x v="1"/>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x v="0"/>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x v="0"/>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x v="1"/>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x v="0"/>
    <n v="1423078606"/>
    <n v="1420486606"/>
    <b v="0"/>
    <n v="1"/>
    <b v="0"/>
    <s v="technology/web"/>
    <n v="6.6666666666666671E-3"/>
    <n v="1"/>
    <x v="2"/>
    <x v="7"/>
  </r>
  <r>
    <n v="541"/>
    <s v="Deviations"/>
    <s v="A website dedicated to local Kink Communities; to find others with matching interests and bring them together."/>
    <n v="4500"/>
    <n v="25"/>
    <x v="2"/>
    <x v="0"/>
    <x v="0"/>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x v="0"/>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x v="2"/>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x v="0"/>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x v="3"/>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x v="0"/>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x v="1"/>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x v="1"/>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x v="1"/>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x v="5"/>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x v="0"/>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x v="5"/>
    <n v="1452350896"/>
    <n v="1447166896"/>
    <b v="0"/>
    <n v="0"/>
    <b v="0"/>
    <s v="technology/web"/>
    <n v="0"/>
    <e v="#DIV/0!"/>
    <x v="2"/>
    <x v="7"/>
  </r>
  <r>
    <n v="553"/>
    <s v="sellorshopusa.com"/>
    <s v="Groundbreaking New Classifieds Website Grows Into Largest Nationwide Coverage By Turning Users Into Entrepreneurs"/>
    <n v="25000"/>
    <n v="123"/>
    <x v="2"/>
    <x v="0"/>
    <x v="0"/>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x v="0"/>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x v="1"/>
    <n v="1465720143"/>
    <n v="1463128143"/>
    <b v="0"/>
    <n v="0"/>
    <b v="0"/>
    <s v="technology/web"/>
    <n v="0"/>
    <e v="#DIV/0!"/>
    <x v="2"/>
    <x v="7"/>
  </r>
  <r>
    <n v="556"/>
    <s v="Braille Academy"/>
    <s v="An educational platform for learning Unified English Braille Code"/>
    <n v="8000"/>
    <n v="200"/>
    <x v="2"/>
    <x v="0"/>
    <x v="0"/>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x v="3"/>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x v="0"/>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x v="0"/>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x v="5"/>
    <n v="1418841045"/>
    <n v="1416249045"/>
    <b v="0"/>
    <n v="3"/>
    <b v="0"/>
    <s v="technology/web"/>
    <n v="1.2E-2"/>
    <n v="4"/>
    <x v="2"/>
    <x v="7"/>
  </r>
  <r>
    <n v="561"/>
    <s v="CheckMate Careers"/>
    <s v="A marketplace for talent and employers to match. Using intuitive technology we match &amp; place talent with the best career position."/>
    <n v="15000"/>
    <n v="55"/>
    <x v="2"/>
    <x v="0"/>
    <x v="0"/>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x v="3"/>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x v="2"/>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x v="3"/>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x v="1"/>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x v="0"/>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x v="0"/>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x v="4"/>
    <n v="1452942000"/>
    <n v="1449785223"/>
    <b v="0"/>
    <n v="5"/>
    <b v="0"/>
    <s v="technology/web"/>
    <n v="1"/>
    <n v="49"/>
    <x v="2"/>
    <x v="7"/>
  </r>
  <r>
    <n v="569"/>
    <s v="Mioti"/>
    <s v="Mioti is an indie game marketplace that doubles as a community for developers to join networks and discuss projects."/>
    <n v="2500"/>
    <n v="20"/>
    <x v="2"/>
    <x v="5"/>
    <x v="5"/>
    <n v="1451679612"/>
    <n v="1449087612"/>
    <b v="0"/>
    <n v="1"/>
    <b v="0"/>
    <s v="technology/web"/>
    <n v="0.8"/>
    <n v="20"/>
    <x v="2"/>
    <x v="7"/>
  </r>
  <r>
    <n v="570"/>
    <s v="Relaunching in May"/>
    <s v="Humans have AM/FM/Satellite radio, kids have radio Disney, pets have DogCatRadio."/>
    <n v="85000"/>
    <n v="142"/>
    <x v="2"/>
    <x v="0"/>
    <x v="0"/>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x v="0"/>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x v="0"/>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x v="0"/>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x v="1"/>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x v="3"/>
    <n v="1434213443"/>
    <n v="1431621443"/>
    <b v="0"/>
    <n v="4"/>
    <b v="0"/>
    <s v="technology/web"/>
    <n v="0.43166666666666664"/>
    <n v="64.75"/>
    <x v="2"/>
    <x v="7"/>
  </r>
  <r>
    <n v="576"/>
    <s v="Uthtopia"/>
    <s v="UthTopia Is a social media organization that believes in positive online usage, youth mentorship, and youth empowerment."/>
    <n v="80000"/>
    <n v="1"/>
    <x v="2"/>
    <x v="0"/>
    <x v="0"/>
    <n v="1427537952"/>
    <n v="1422357552"/>
    <b v="0"/>
    <n v="1"/>
    <b v="0"/>
    <s v="technology/web"/>
    <n v="1.25E-3"/>
    <n v="1"/>
    <x v="2"/>
    <x v="7"/>
  </r>
  <r>
    <n v="577"/>
    <s v="everydayrelay"/>
    <s v="Emails are one of pervasively used mode of communication today. However, emails can be personal and sometimes discretion is needed."/>
    <n v="5000"/>
    <n v="10"/>
    <x v="2"/>
    <x v="0"/>
    <x v="0"/>
    <n v="1463753302"/>
    <n v="1458569302"/>
    <b v="0"/>
    <n v="1"/>
    <b v="0"/>
    <s v="technology/web"/>
    <n v="0.2"/>
    <n v="10"/>
    <x v="2"/>
    <x v="7"/>
  </r>
  <r>
    <n v="578"/>
    <s v="weBuy Crowdsourced Shopping"/>
    <s v="weBuy trade built on technology and Crowd Sourced Power"/>
    <n v="125000"/>
    <n v="14"/>
    <x v="2"/>
    <x v="1"/>
    <x v="1"/>
    <n v="1441633993"/>
    <n v="1439560393"/>
    <b v="0"/>
    <n v="7"/>
    <b v="0"/>
    <s v="technology/web"/>
    <n v="1.12E-2"/>
    <n v="2"/>
    <x v="2"/>
    <x v="7"/>
  </r>
  <r>
    <n v="579"/>
    <s v="Course: Learn Cryptography"/>
    <s v="Learn classic and public key cryptography with a full proof-of-concept system in JavaScript."/>
    <n v="12000"/>
    <n v="175"/>
    <x v="2"/>
    <x v="0"/>
    <x v="0"/>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x v="0"/>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x v="0"/>
    <n v="1438474704"/>
    <n v="1435882704"/>
    <b v="0"/>
    <n v="0"/>
    <b v="0"/>
    <s v="technology/web"/>
    <n v="0"/>
    <e v="#DIV/0!"/>
    <x v="2"/>
    <x v="7"/>
  </r>
  <r>
    <n v="582"/>
    <s v="&quot;We the People...&quot;"/>
    <s v="A community-driven online system which promotes self-governance.  Level up by adding content; civic agendas and private associations."/>
    <n v="100000"/>
    <n v="0"/>
    <x v="2"/>
    <x v="0"/>
    <x v="0"/>
    <n v="1426442400"/>
    <n v="1424454319"/>
    <b v="0"/>
    <n v="0"/>
    <b v="0"/>
    <s v="technology/web"/>
    <n v="0"/>
    <e v="#DIV/0!"/>
    <x v="2"/>
    <x v="7"/>
  </r>
  <r>
    <n v="583"/>
    <s v="HackersArchive.com"/>
    <s v="HackersArchive.com will help rid the web of viruses and scams found everywhere else you look!"/>
    <n v="9000"/>
    <n v="1"/>
    <x v="2"/>
    <x v="0"/>
    <x v="0"/>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x v="0"/>
    <n v="1426522316"/>
    <n v="1423933916"/>
    <b v="0"/>
    <n v="2"/>
    <b v="0"/>
    <s v="technology/web"/>
    <n v="1"/>
    <n v="5"/>
    <x v="2"/>
    <x v="7"/>
  </r>
  <r>
    <n v="585"/>
    <s v="Link Card"/>
    <s v="SAVE UP TO 40% WHEN YOU SPEND!_x000a__x000a_PRE-ORDER YOUR LINK CARD TODAY"/>
    <n v="9000"/>
    <n v="0"/>
    <x v="2"/>
    <x v="1"/>
    <x v="1"/>
    <n v="1448928000"/>
    <n v="1444123377"/>
    <b v="0"/>
    <n v="0"/>
    <b v="0"/>
    <s v="technology/web"/>
    <n v="0"/>
    <e v="#DIV/0!"/>
    <x v="2"/>
    <x v="7"/>
  </r>
  <r>
    <n v="586"/>
    <s v="Employ College 2K"/>
    <s v="Employ College is a movement for companies to hire college graduates from their respected institutions."/>
    <n v="10000"/>
    <n v="56"/>
    <x v="2"/>
    <x v="0"/>
    <x v="0"/>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x v="5"/>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x v="3"/>
    <n v="1479410886"/>
    <n v="1474223286"/>
    <b v="0"/>
    <n v="2"/>
    <b v="0"/>
    <s v="technology/web"/>
    <n v="3.3444444444444441"/>
    <n v="150.5"/>
    <x v="2"/>
    <x v="7"/>
  </r>
  <r>
    <n v="589"/>
    <s v="Get Neighborly"/>
    <s v="Services closer than you think..."/>
    <n v="7500"/>
    <n v="1"/>
    <x v="2"/>
    <x v="0"/>
    <x v="0"/>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x v="1"/>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x v="0"/>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x v="0"/>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x v="1"/>
    <n v="1428333345"/>
    <n v="1425744945"/>
    <b v="0"/>
    <n v="7"/>
    <b v="0"/>
    <s v="technology/web"/>
    <n v="23"/>
    <n v="16.428571428571427"/>
    <x v="2"/>
    <x v="7"/>
  </r>
  <r>
    <n v="594"/>
    <s v="Unleashed Fitness"/>
    <s v="Creating a fitness site that will change the fitness game forever!"/>
    <n v="25000"/>
    <n v="26"/>
    <x v="2"/>
    <x v="0"/>
    <x v="0"/>
    <n v="1460832206"/>
    <n v="1458240206"/>
    <b v="0"/>
    <n v="2"/>
    <b v="0"/>
    <s v="technology/web"/>
    <n v="0.104"/>
    <n v="13"/>
    <x v="2"/>
    <x v="7"/>
  </r>
  <r>
    <n v="595"/>
    <s v="MyBestInterest.org"/>
    <s v="MyBestInterest.org elminates election research by quickly identifying the candidates that will best represent your interests."/>
    <n v="100000"/>
    <n v="426"/>
    <x v="2"/>
    <x v="0"/>
    <x v="0"/>
    <n v="1430703638"/>
    <n v="1426815638"/>
    <b v="0"/>
    <n v="8"/>
    <b v="0"/>
    <s v="technology/web"/>
    <n v="0.42599999999999999"/>
    <n v="53.25"/>
    <x v="2"/>
    <x v="7"/>
  </r>
  <r>
    <n v="596"/>
    <s v="DigitaliBook free library"/>
    <s v="We present digitaibook,com site which can become a free electronic library with your help,"/>
    <n v="20000"/>
    <n v="6"/>
    <x v="2"/>
    <x v="0"/>
    <x v="0"/>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x v="0"/>
    <n v="1469980800"/>
    <n v="1466787335"/>
    <b v="0"/>
    <n v="2"/>
    <b v="0"/>
    <s v="technology/web"/>
    <n v="0.26666666666666666"/>
    <n v="10"/>
    <x v="2"/>
    <x v="7"/>
  </r>
  <r>
    <n v="598"/>
    <s v="Goals not creeds"/>
    <s v="This is a project to create a crowd-funding site for Urantia Book readers worldwide."/>
    <n v="2500"/>
    <n v="850"/>
    <x v="2"/>
    <x v="0"/>
    <x v="0"/>
    <n v="1417737781"/>
    <n v="1415145781"/>
    <b v="0"/>
    <n v="7"/>
    <b v="0"/>
    <s v="technology/web"/>
    <n v="34"/>
    <n v="121.42857142857143"/>
    <x v="2"/>
    <x v="7"/>
  </r>
  <r>
    <n v="599"/>
    <s v="Mail 4 Jail"/>
    <s v="We send care packages to incarcerated individuals throughout the country that include specific items hand picked by the sender."/>
    <n v="50000"/>
    <n v="31"/>
    <x v="2"/>
    <x v="0"/>
    <x v="0"/>
    <n v="1425827760"/>
    <n v="1423769402"/>
    <b v="0"/>
    <n v="2"/>
    <b v="0"/>
    <s v="technology/web"/>
    <n v="6.2E-2"/>
    <n v="15.5"/>
    <x v="2"/>
    <x v="7"/>
  </r>
  <r>
    <n v="600"/>
    <s v="Anaheim California here we come but we need your help."/>
    <s v="Science Technology Engineering and Math + youth = a brighter tomorrow."/>
    <n v="5000"/>
    <n v="100"/>
    <x v="1"/>
    <x v="0"/>
    <x v="0"/>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x v="5"/>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x v="0"/>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x v="0"/>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x v="0"/>
    <n v="1409187056"/>
    <n v="1406595056"/>
    <b v="0"/>
    <n v="0"/>
    <b v="0"/>
    <s v="technology/web"/>
    <n v="0"/>
    <e v="#DIV/0!"/>
    <x v="2"/>
    <x v="7"/>
  </r>
  <r>
    <n v="605"/>
    <s v="Teach Your Parents iPad (Canceled)"/>
    <s v="An iPad support care package for your parents / seniors."/>
    <n v="5000"/>
    <n v="131"/>
    <x v="1"/>
    <x v="0"/>
    <x v="0"/>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x v="3"/>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x v="0"/>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x v="0"/>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x v="1"/>
    <n v="1448761744"/>
    <n v="1446166144"/>
    <b v="0"/>
    <n v="1"/>
    <b v="0"/>
    <s v="technology/web"/>
    <n v="0.64102564102564097"/>
    <n v="5"/>
    <x v="2"/>
    <x v="7"/>
  </r>
  <r>
    <n v="610"/>
    <s v="UniteChrist (Canceled)"/>
    <s v="We are creating a Christian social network to empower, educate, and connect Christians all over the world."/>
    <n v="13803"/>
    <n v="0"/>
    <x v="1"/>
    <x v="0"/>
    <x v="0"/>
    <n v="1429732586"/>
    <n v="1427140586"/>
    <b v="0"/>
    <n v="0"/>
    <b v="0"/>
    <s v="technology/web"/>
    <n v="0"/>
    <e v="#DIV/0!"/>
    <x v="2"/>
    <x v="7"/>
  </r>
  <r>
    <n v="611"/>
    <s v="Securivente (Canceled)"/>
    <s v="Finie la peur de vendre ou acheter d'occasion Ã  un inconnu ! Colis ouverts, photographiÃ©s et testÃ©s. Paiements en ligne sÃ©curisÃ©s."/>
    <n v="80000"/>
    <n v="0"/>
    <x v="1"/>
    <x v="6"/>
    <x v="3"/>
    <n v="1453210037"/>
    <n v="1448026037"/>
    <b v="0"/>
    <n v="0"/>
    <b v="0"/>
    <s v="technology/web"/>
    <n v="0"/>
    <e v="#DIV/0!"/>
    <x v="2"/>
    <x v="7"/>
  </r>
  <r>
    <n v="612"/>
    <s v="Web Streaming 2.0 (Canceled)"/>
    <s v="A Fast and Reliable new Web platform to stream videos from Internet"/>
    <n v="10000"/>
    <n v="0"/>
    <x v="1"/>
    <x v="13"/>
    <x v="3"/>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x v="0"/>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x v="0"/>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x v="4"/>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x v="3"/>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x v="1"/>
    <n v="1431072843"/>
    <n v="1427184843"/>
    <b v="0"/>
    <n v="3"/>
    <b v="0"/>
    <s v="technology/web"/>
    <n v="3"/>
    <n v="20"/>
    <x v="2"/>
    <x v="7"/>
  </r>
  <r>
    <n v="618"/>
    <s v="Y2Y Tutors (Canceled)"/>
    <s v="With the cost of education seemingly always on the rise, Y2Y aims to ensure that no student will be left behind through peer tutoring."/>
    <n v="400"/>
    <n v="0"/>
    <x v="1"/>
    <x v="0"/>
    <x v="0"/>
    <n v="1449689203"/>
    <n v="1447097203"/>
    <b v="0"/>
    <n v="0"/>
    <b v="0"/>
    <s v="technology/web"/>
    <n v="0"/>
    <e v="#DIV/0!"/>
    <x v="2"/>
    <x v="7"/>
  </r>
  <r>
    <n v="619"/>
    <s v="Big Data (Canceled)"/>
    <s v="Big Data Sets for researchers interested in improving the quality of life."/>
    <n v="2500000"/>
    <n v="1"/>
    <x v="1"/>
    <x v="0"/>
    <x v="0"/>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x v="5"/>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x v="0"/>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x v="0"/>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x v="2"/>
    <n v="1432771997"/>
    <n v="1430179997"/>
    <b v="0"/>
    <n v="0"/>
    <b v="0"/>
    <s v="technology/web"/>
    <n v="0"/>
    <e v="#DIV/0!"/>
    <x v="2"/>
    <x v="7"/>
  </r>
  <r>
    <n v="624"/>
    <s v="NeedSomeLoven.com (Canceled)"/>
    <s v="I am designing a fun, high tech dating website, with over 25 cool features. It is innovate as well as user friendly."/>
    <n v="5000"/>
    <n v="0"/>
    <x v="1"/>
    <x v="0"/>
    <x v="0"/>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x v="5"/>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x v="0"/>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x v="9"/>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x v="0"/>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x v="2"/>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x v="0"/>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x v="5"/>
    <n v="1464460329"/>
    <n v="1461954729"/>
    <b v="0"/>
    <n v="9"/>
    <b v="0"/>
    <s v="technology/web"/>
    <n v="1.38"/>
    <n v="76.666666666666671"/>
    <x v="2"/>
    <x v="7"/>
  </r>
  <r>
    <n v="632"/>
    <s v="UniWherse.com - Bring students future (Canceled)"/>
    <s v="Our goal is to create a system, students can find universities that best match their interests."/>
    <n v="20000"/>
    <n v="0"/>
    <x v="1"/>
    <x v="9"/>
    <x v="3"/>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x v="0"/>
    <n v="1466204400"/>
    <n v="1463469062"/>
    <b v="0"/>
    <n v="25"/>
    <b v="0"/>
    <s v="technology/web"/>
    <n v="12.45"/>
    <n v="49.8"/>
    <x v="2"/>
    <x v="7"/>
  </r>
  <r>
    <n v="634"/>
    <s v="pitchtograndma (Canceled)"/>
    <s v="We help companies to explain what they do in simple, grandma-would-understand terms."/>
    <n v="5000"/>
    <n v="1"/>
    <x v="1"/>
    <x v="0"/>
    <x v="0"/>
    <n v="1424989029"/>
    <n v="1422397029"/>
    <b v="0"/>
    <n v="1"/>
    <b v="0"/>
    <s v="technology/web"/>
    <n v="0.02"/>
    <n v="1"/>
    <x v="2"/>
    <x v="7"/>
  </r>
  <r>
    <n v="635"/>
    <s v="Pleero, A Technology Team Building Website (Canceled)"/>
    <s v="Network used for building technology development teams."/>
    <n v="25000"/>
    <n v="2"/>
    <x v="1"/>
    <x v="0"/>
    <x v="0"/>
    <n v="1428804762"/>
    <n v="1426212762"/>
    <b v="0"/>
    <n v="1"/>
    <b v="0"/>
    <s v="technology/web"/>
    <n v="8.0000000000000002E-3"/>
    <n v="2"/>
    <x v="2"/>
    <x v="7"/>
  </r>
  <r>
    <n v="636"/>
    <s v="Keto Advice (Canceled)"/>
    <s v="With no central location for keto knowledge, keto advice will be a community run knowledge base."/>
    <n v="2000"/>
    <n v="4"/>
    <x v="1"/>
    <x v="1"/>
    <x v="1"/>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x v="1"/>
    <n v="1488063840"/>
    <n v="1485558318"/>
    <b v="0"/>
    <n v="0"/>
    <b v="0"/>
    <s v="technology/web"/>
    <n v="0"/>
    <e v="#DIV/0!"/>
    <x v="2"/>
    <x v="7"/>
  </r>
  <r>
    <n v="638"/>
    <s v="W (Canceled)"/>
    <s v="O0"/>
    <n v="200000"/>
    <n v="18"/>
    <x v="1"/>
    <x v="12"/>
    <x v="3"/>
    <n v="1490447662"/>
    <n v="1485267262"/>
    <b v="0"/>
    <n v="6"/>
    <b v="0"/>
    <s v="technology/web"/>
    <n v="9.0000000000000011E-3"/>
    <n v="3"/>
    <x v="2"/>
    <x v="7"/>
  </r>
  <r>
    <n v="639"/>
    <s v="Kids Educational Social Media Site (Canceled)"/>
    <s v="Development of a Safe and Educational Social Media site for kids."/>
    <n v="1000000"/>
    <n v="1"/>
    <x v="1"/>
    <x v="0"/>
    <x v="0"/>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x v="3"/>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x v="0"/>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x v="3"/>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x v="0"/>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x v="0"/>
    <n v="1414544400"/>
    <n v="1410883139"/>
    <b v="0"/>
    <n v="1021"/>
    <b v="1"/>
    <s v="technology/wearables"/>
    <n v="300.11791999999997"/>
    <n v="73.486268364348675"/>
    <x v="2"/>
    <x v="8"/>
  </r>
  <r>
    <n v="645"/>
    <s v="Carbon Fiber Collar Stays"/>
    <s v="Ever wanted to own something made out of carbon fiber? Now you can!"/>
    <n v="2000"/>
    <n v="5574"/>
    <x v="0"/>
    <x v="0"/>
    <x v="0"/>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x v="0"/>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x v="5"/>
    <n v="1458235549"/>
    <n v="1455647149"/>
    <b v="0"/>
    <n v="17"/>
    <b v="1"/>
    <s v="technology/wearables"/>
    <n v="107.05"/>
    <n v="125.94117647058823"/>
    <x v="2"/>
    <x v="8"/>
  </r>
  <r>
    <n v="648"/>
    <s v="Audio Jacket"/>
    <s v="Get ready for the next product that you canâ€™t live without"/>
    <n v="35000"/>
    <n v="44388"/>
    <x v="0"/>
    <x v="0"/>
    <x v="0"/>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x v="0"/>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x v="0"/>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x v="0"/>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x v="0"/>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x v="0"/>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x v="0"/>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x v="0"/>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x v="0"/>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x v="0"/>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x v="0"/>
    <n v="1437933600"/>
    <n v="1435117889"/>
    <b v="0"/>
    <n v="276"/>
    <b v="1"/>
    <s v="technology/wearables"/>
    <n v="104.46206037108834"/>
    <n v="109.33695652173913"/>
    <x v="2"/>
    <x v="8"/>
  </r>
  <r>
    <n v="659"/>
    <s v="Lulu Watch Designs - Apple Watch"/>
    <s v="Sync up your lifestyle"/>
    <n v="3000"/>
    <n v="3017"/>
    <x v="0"/>
    <x v="0"/>
    <x v="0"/>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x v="0"/>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x v="0"/>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x v="0"/>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x v="7"/>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x v="0"/>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x v="0"/>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x v="0"/>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x v="3"/>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x v="0"/>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x v="9"/>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x v="3"/>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x v="0"/>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x v="0"/>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x v="0"/>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x v="0"/>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x v="0"/>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x v="5"/>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x v="3"/>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x v="0"/>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x v="0"/>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x v="0"/>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x v="0"/>
    <n v="1477509604"/>
    <n v="1474917604"/>
    <b v="0"/>
    <n v="1"/>
    <b v="0"/>
    <s v="technology/wearables"/>
    <n v="0.04"/>
    <n v="1"/>
    <x v="2"/>
    <x v="8"/>
  </r>
  <r>
    <n v="682"/>
    <s v="Deception Belt"/>
    <s v="The Deception Belt is an innovative belt with app capability, designed to assist any user gain control over their appetite."/>
    <n v="50000"/>
    <n v="53"/>
    <x v="2"/>
    <x v="0"/>
    <x v="0"/>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x v="0"/>
    <n v="1477949764"/>
    <n v="1474493764"/>
    <b v="0"/>
    <n v="3"/>
    <b v="0"/>
    <s v="technology/wearables"/>
    <n v="0.85142857142857142"/>
    <n v="99.333333333333329"/>
    <x v="2"/>
    <x v="8"/>
  </r>
  <r>
    <n v="684"/>
    <s v="Arcus Motion Analyzer | The Versatile Smart Ring"/>
    <s v="Arcus gives your fingers super powers."/>
    <n v="320000"/>
    <n v="23948"/>
    <x v="2"/>
    <x v="0"/>
    <x v="0"/>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x v="0"/>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x v="3"/>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x v="10"/>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x v="0"/>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x v="0"/>
    <n v="1481173140"/>
    <n v="1478016097"/>
    <b v="0"/>
    <n v="336"/>
    <b v="0"/>
    <s v="technology/wearables"/>
    <n v="57.648750000000007"/>
    <n v="343.14732142857144"/>
    <x v="2"/>
    <x v="8"/>
  </r>
  <r>
    <n v="690"/>
    <s v="BLOXSHIELD"/>
    <s v="A radiation shield for your fitness tracker, smartwatch or other wearable smart device"/>
    <n v="20000"/>
    <n v="2468"/>
    <x v="2"/>
    <x v="0"/>
    <x v="0"/>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x v="0"/>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x v="1"/>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x v="0"/>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x v="0"/>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x v="0"/>
    <n v="1414758620"/>
    <n v="1412166620"/>
    <b v="0"/>
    <n v="7"/>
    <b v="0"/>
    <s v="technology/wearables"/>
    <n v="1.06"/>
    <n v="90.857142857142861"/>
    <x v="2"/>
    <x v="8"/>
  </r>
  <r>
    <n v="696"/>
    <s v="trustee"/>
    <s v="Show your fidelity by wearing the Trustee rings! Show where you are (at)!"/>
    <n v="175000"/>
    <n v="1"/>
    <x v="2"/>
    <x v="9"/>
    <x v="3"/>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x v="3"/>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x v="0"/>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x v="0"/>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x v="3"/>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x v="1"/>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x v="0"/>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x v="0"/>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x v="5"/>
    <n v="1487565468"/>
    <n v="1482381468"/>
    <b v="0"/>
    <n v="4"/>
    <b v="0"/>
    <s v="technology/wearables"/>
    <n v="0.87454545454545463"/>
    <n v="120.25"/>
    <x v="2"/>
    <x v="8"/>
  </r>
  <r>
    <n v="705"/>
    <s v="SomnoScope"/>
    <s v="The closest thing ever to the Holy Grail of wearables technology"/>
    <n v="100000"/>
    <n v="977"/>
    <x v="2"/>
    <x v="9"/>
    <x v="3"/>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x v="3"/>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x v="1"/>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x v="1"/>
    <n v="1410616600"/>
    <n v="1405432600"/>
    <b v="0"/>
    <n v="369"/>
    <b v="0"/>
    <s v="technology/wearables"/>
    <n v="22.092500000000001"/>
    <n v="23.948509485094849"/>
    <x v="2"/>
    <x v="8"/>
  </r>
  <r>
    <n v="709"/>
    <s v="lumiglove"/>
    <s v="A &quot;handheld&quot; light, which eases the way you illuminate objects and/or paths."/>
    <n v="15000"/>
    <n v="61"/>
    <x v="2"/>
    <x v="0"/>
    <x v="0"/>
    <n v="1417741159"/>
    <n v="1415149159"/>
    <b v="0"/>
    <n v="2"/>
    <b v="0"/>
    <s v="technology/wearables"/>
    <n v="0.40666666666666662"/>
    <n v="30.5"/>
    <x v="2"/>
    <x v="8"/>
  </r>
  <r>
    <n v="710"/>
    <s v="Hate York Shirt 2.0"/>
    <s v="Shirts, so technologically advanced, they connect mentally to their audience upon sight."/>
    <n v="1200"/>
    <n v="0"/>
    <x v="2"/>
    <x v="5"/>
    <x v="5"/>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x v="3"/>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x v="0"/>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x v="3"/>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x v="0"/>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x v="0"/>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x v="0"/>
    <n v="1417392000"/>
    <n v="1414511307"/>
    <b v="0"/>
    <n v="16"/>
    <b v="0"/>
    <s v="technology/wearables"/>
    <n v="10.214285714285715"/>
    <n v="44.6875"/>
    <x v="2"/>
    <x v="8"/>
  </r>
  <r>
    <n v="717"/>
    <s v="cool air belt"/>
    <s v="Cool air flowing under clothing keeps you cool."/>
    <n v="100000"/>
    <n v="305"/>
    <x v="2"/>
    <x v="0"/>
    <x v="0"/>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x v="0"/>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x v="0"/>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x v="0"/>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x v="0"/>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x v="0"/>
    <n v="1333909178"/>
    <n v="1331320778"/>
    <b v="0"/>
    <n v="153"/>
    <b v="1"/>
    <s v="publishing/nonfiction"/>
    <n v="132.024"/>
    <n v="215.72549019607843"/>
    <x v="3"/>
    <x v="9"/>
  </r>
  <r>
    <n v="723"/>
    <s v="The 2015 Pro Football Beast Book"/>
    <s v="The Definitive (and Slightly Ridiculous) Guide to Enjoying the 2015 Pro Football Season"/>
    <n v="5000"/>
    <n v="5469"/>
    <x v="0"/>
    <x v="0"/>
    <x v="0"/>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x v="0"/>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x v="0"/>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x v="0"/>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x v="0"/>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x v="0"/>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x v="0"/>
    <n v="1348028861"/>
    <n v="1342844861"/>
    <b v="0"/>
    <n v="120"/>
    <b v="1"/>
    <s v="publishing/nonfiction"/>
    <n v="130.65"/>
    <n v="43.55"/>
    <x v="3"/>
    <x v="9"/>
  </r>
  <r>
    <n v="730"/>
    <s v="Encyclopedia of Surfing"/>
    <s v="A Massive but Cheerful Online Digital Archive of Surfing"/>
    <n v="20000"/>
    <n v="26438"/>
    <x v="0"/>
    <x v="0"/>
    <x v="0"/>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x v="0"/>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x v="1"/>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x v="1"/>
    <n v="1387533892"/>
    <n v="1384941892"/>
    <b v="0"/>
    <n v="169"/>
    <b v="1"/>
    <s v="publishing/nonfiction"/>
    <n v="120.48"/>
    <n v="17.822485207100591"/>
    <x v="3"/>
    <x v="9"/>
  </r>
  <r>
    <n v="734"/>
    <s v="Sideswiped"/>
    <s v="Sideswiped is my story of growing in and trusting God through the mess and mysteries of life."/>
    <n v="8500"/>
    <n v="10670"/>
    <x v="0"/>
    <x v="5"/>
    <x v="5"/>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x v="0"/>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x v="0"/>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x v="0"/>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x v="0"/>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x v="0"/>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x v="0"/>
    <n v="1434857482"/>
    <n v="1433647882"/>
    <b v="0"/>
    <n v="19"/>
    <b v="1"/>
    <s v="publishing/nonfiction"/>
    <n v="107.4"/>
    <n v="169.57894736842104"/>
    <x v="3"/>
    <x v="9"/>
  </r>
  <r>
    <n v="741"/>
    <s v="reVILNA: the vilna ghetto project"/>
    <s v="A revolutionary digital mapping project of the Vilna Ghetto"/>
    <n v="13000"/>
    <n v="13293.8"/>
    <x v="0"/>
    <x v="0"/>
    <x v="0"/>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x v="0"/>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x v="0"/>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x v="0"/>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x v="0"/>
    <n v="1367588645"/>
    <n v="1364996645"/>
    <b v="0"/>
    <n v="74"/>
    <b v="1"/>
    <s v="publishing/nonfiction"/>
    <n v="179.09909909909908"/>
    <n v="53.729729729729726"/>
    <x v="3"/>
    <x v="9"/>
  </r>
  <r>
    <n v="746"/>
    <s v="Attention: People With Body Parts"/>
    <s v="This is a book of letters. Letters to our body parts."/>
    <n v="2987"/>
    <n v="3318"/>
    <x v="0"/>
    <x v="0"/>
    <x v="0"/>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x v="3"/>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x v="0"/>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x v="0"/>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x v="0"/>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x v="0"/>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x v="2"/>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x v="0"/>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x v="0"/>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x v="0"/>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x v="0"/>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x v="0"/>
    <n v="1354756714"/>
    <n v="1353547114"/>
    <b v="0"/>
    <n v="18"/>
    <b v="1"/>
    <s v="publishing/nonfiction"/>
    <n v="238"/>
    <n v="33.055555555555557"/>
    <x v="3"/>
    <x v="9"/>
  </r>
  <r>
    <n v="758"/>
    <s v="Publish Waiting On Humanity"/>
    <s v="I am publishing my book, Waiting on Humanity and need some finishing funds to do so."/>
    <n v="2500"/>
    <n v="2550"/>
    <x v="0"/>
    <x v="0"/>
    <x v="0"/>
    <n v="1286568268"/>
    <n v="1283976268"/>
    <b v="0"/>
    <n v="19"/>
    <b v="1"/>
    <s v="publishing/nonfiction"/>
    <n v="102"/>
    <n v="134.21052631578948"/>
    <x v="3"/>
    <x v="9"/>
  </r>
  <r>
    <n v="759"/>
    <s v="Wild Ruins"/>
    <s v="Help me search for the lost ruins of the UK. A unique guide to  lesser known and somewhat known ruins of Britain."/>
    <n v="5000"/>
    <n v="5096"/>
    <x v="0"/>
    <x v="1"/>
    <x v="1"/>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x v="0"/>
    <n v="1480188013"/>
    <n v="1477592413"/>
    <b v="0"/>
    <n v="0"/>
    <b v="0"/>
    <s v="publishing/fiction"/>
    <n v="0"/>
    <e v="#DIV/0!"/>
    <x v="3"/>
    <x v="10"/>
  </r>
  <r>
    <n v="761"/>
    <s v="DONE WITH DEATH"/>
    <s v="The day Chuck died was the day everything changed. Now he has to save the afterlife from extinction or die again trying."/>
    <n v="5000"/>
    <n v="235"/>
    <x v="2"/>
    <x v="0"/>
    <x v="0"/>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x v="10"/>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x v="1"/>
    <n v="1376563408"/>
    <n v="1373971408"/>
    <b v="0"/>
    <n v="1"/>
    <b v="0"/>
    <s v="publishing/fiction"/>
    <n v="0.11655011655011654"/>
    <n v="5"/>
    <x v="3"/>
    <x v="10"/>
  </r>
  <r>
    <n v="764"/>
    <s v="[JOE]KES"/>
    <s v="[JOE]KES is a book full of over 200 original, sometimes funny, pun-ish Joekes. If you hate the book, use it as a coster!"/>
    <n v="5000"/>
    <n v="0"/>
    <x v="2"/>
    <x v="0"/>
    <x v="0"/>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x v="0"/>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x v="5"/>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x v="0"/>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x v="0"/>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x v="0"/>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x v="0"/>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x v="0"/>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x v="0"/>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x v="1"/>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x v="0"/>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x v="0"/>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x v="0"/>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x v="0"/>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x v="0"/>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x v="0"/>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x v="0"/>
    <n v="1304439025"/>
    <n v="1301847025"/>
    <b v="0"/>
    <n v="27"/>
    <b v="1"/>
    <s v="music/rock"/>
    <n v="104"/>
    <n v="38.518518518518519"/>
    <x v="4"/>
    <x v="11"/>
  </r>
  <r>
    <n v="781"/>
    <s v="Touring the United States This July"/>
    <s v="&quot;WE ARE ON A MISSION TO TOUR THE UNITED STATES NON-STOP. TO DO SO WE NEED TO PURCHASE A NEW VAN.&quot;"/>
    <n v="800"/>
    <n v="1065.23"/>
    <x v="0"/>
    <x v="0"/>
    <x v="0"/>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x v="0"/>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x v="0"/>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x v="0"/>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x v="0"/>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x v="0"/>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x v="0"/>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x v="0"/>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x v="0"/>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x v="0"/>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x v="0"/>
    <n v="1384322340"/>
    <n v="1381430646"/>
    <b v="0"/>
    <n v="128"/>
    <b v="1"/>
    <s v="music/rock"/>
    <n v="103.86666666666666"/>
    <n v="60.859375"/>
    <x v="4"/>
    <x v="11"/>
  </r>
  <r>
    <n v="792"/>
    <s v="&quot;Believable Lies&quot; - The Album"/>
    <s v="Rock n' Roll about the intersection of lies and belief: the Believable Lie."/>
    <n v="2500"/>
    <n v="2511.11"/>
    <x v="0"/>
    <x v="0"/>
    <x v="0"/>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x v="0"/>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x v="0"/>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x v="0"/>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x v="0"/>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x v="0"/>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x v="0"/>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x v="0"/>
    <n v="1335542446"/>
    <n v="1332950446"/>
    <b v="0"/>
    <n v="28"/>
    <b v="1"/>
    <s v="music/rock"/>
    <n v="100.02"/>
    <n v="178.60714285714286"/>
    <x v="4"/>
    <x v="11"/>
  </r>
  <r>
    <n v="800"/>
    <s v="LF4 WildFire"/>
    <s v="Scotland's premier classic rock and metal festival, 3 days, 3-4 stages, family friendly,  for people of all ages"/>
    <n v="1500"/>
    <n v="2282"/>
    <x v="0"/>
    <x v="1"/>
    <x v="1"/>
    <n v="1410431054"/>
    <n v="1407839054"/>
    <b v="0"/>
    <n v="56"/>
    <b v="1"/>
    <s v="music/rock"/>
    <n v="152.13333333333335"/>
    <n v="40.75"/>
    <x v="4"/>
    <x v="11"/>
  </r>
  <r>
    <n v="801"/>
    <s v="SLUTEVER DO AMERICA TOUR"/>
    <s v="ALL WE WANT TO DO IS DRIVE AROUND AMERICA AND PLAY A BUNCH OF SHOWS, BUT WE DON'T HAVE ANY MONEY..."/>
    <n v="2000"/>
    <n v="2230.4299999999998"/>
    <x v="0"/>
    <x v="0"/>
    <x v="0"/>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x v="0"/>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x v="0"/>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x v="0"/>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x v="0"/>
    <n v="1310857200"/>
    <n v="1306525512"/>
    <b v="0"/>
    <n v="54"/>
    <b v="1"/>
    <s v="music/rock"/>
    <n v="105"/>
    <n v="58.333333333333336"/>
    <x v="4"/>
    <x v="11"/>
  </r>
  <r>
    <n v="806"/>
    <s v="Golden Animals NEW Album!"/>
    <s v="Help Golden Animals finish their NEW Album!"/>
    <n v="8000"/>
    <n v="8355"/>
    <x v="0"/>
    <x v="0"/>
    <x v="0"/>
    <n v="1315413339"/>
    <n v="1312821339"/>
    <b v="0"/>
    <n v="71"/>
    <b v="1"/>
    <s v="music/rock"/>
    <n v="104.4375"/>
    <n v="117.67605633802818"/>
    <x v="4"/>
    <x v="11"/>
  </r>
  <r>
    <n v="807"/>
    <s v="Sic Vita - New EP Release - 2017"/>
    <s v="Join the Sic Vita family and lend a hand as we create a new album!"/>
    <n v="4000"/>
    <n v="4205"/>
    <x v="0"/>
    <x v="0"/>
    <x v="0"/>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x v="5"/>
    <n v="1419224340"/>
    <n v="1416363886"/>
    <b v="0"/>
    <n v="43"/>
    <b v="1"/>
    <s v="music/rock"/>
    <n v="100"/>
    <n v="104.65116279069767"/>
    <x v="4"/>
    <x v="11"/>
  </r>
  <r>
    <n v="809"/>
    <s v="Peter's New Album!!"/>
    <s v="Acknowledged songwriter looking to record album of new songs to secure a Publishing Contract"/>
    <n v="4000"/>
    <n v="4151"/>
    <x v="0"/>
    <x v="0"/>
    <x v="0"/>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x v="0"/>
    <n v="1346462462"/>
    <n v="1343870462"/>
    <b v="0"/>
    <n v="27"/>
    <b v="1"/>
    <s v="music/rock"/>
    <n v="105"/>
    <n v="58.333333333333336"/>
    <x v="4"/>
    <x v="11"/>
  </r>
  <r>
    <n v="811"/>
    <s v="Love Water Tour"/>
    <s v="We need your financial support to cover the tour costs!  (Sound, lights, travel, stage design)"/>
    <n v="1000"/>
    <n v="1040"/>
    <x v="0"/>
    <x v="0"/>
    <x v="0"/>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x v="0"/>
    <n v="1362146280"/>
    <n v="1357604752"/>
    <b v="0"/>
    <n v="33"/>
    <b v="1"/>
    <s v="music/rock"/>
    <n v="151.83333333333334"/>
    <n v="27.606060606060606"/>
    <x v="4"/>
    <x v="11"/>
  </r>
  <r>
    <n v="813"/>
    <s v="Rules of Civility and Decent Behavior"/>
    <s v="A pre order campaign to fund the pressing of our second full length vinyl LP"/>
    <n v="1500"/>
    <n v="2399.94"/>
    <x v="0"/>
    <x v="0"/>
    <x v="0"/>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x v="0"/>
    <n v="1306865040"/>
    <n v="1305568201"/>
    <b v="0"/>
    <n v="28"/>
    <b v="1"/>
    <s v="music/rock"/>
    <n v="127.3"/>
    <n v="45.464285714285715"/>
    <x v="4"/>
    <x v="11"/>
  </r>
  <r>
    <n v="815"/>
    <s v="Some Late Help for The Early Reset"/>
    <s v="Be a part of helping The Early Reset finish their new 7 song EP."/>
    <n v="4000"/>
    <n v="4280"/>
    <x v="0"/>
    <x v="0"/>
    <x v="0"/>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x v="0"/>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x v="0"/>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x v="0"/>
    <n v="1344358860"/>
    <n v="1343682681"/>
    <b v="0"/>
    <n v="19"/>
    <b v="1"/>
    <s v="music/rock"/>
    <n v="155.71428571428572"/>
    <n v="28.684210526315791"/>
    <x v="4"/>
    <x v="11"/>
  </r>
  <r>
    <n v="819"/>
    <s v="Winter Tour"/>
    <s v="We are touring the Southeast in support of our new EP"/>
    <n v="400"/>
    <n v="435"/>
    <x v="0"/>
    <x v="0"/>
    <x v="0"/>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x v="0"/>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x v="0"/>
    <n v="1430712060"/>
    <n v="1427753265"/>
    <b v="0"/>
    <n v="78"/>
    <b v="1"/>
    <s v="music/rock"/>
    <n v="100"/>
    <n v="224.12820512820514"/>
    <x v="4"/>
    <x v="11"/>
  </r>
  <r>
    <n v="822"/>
    <s v="Soul Easy - Making music for our friends."/>
    <s v="Soul Easy recording our first full length CD.  Inspired by lots of friends and lots of good times."/>
    <n v="3000"/>
    <n v="3575"/>
    <x v="0"/>
    <x v="0"/>
    <x v="0"/>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x v="0"/>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x v="0"/>
    <n v="1271573940"/>
    <n v="1268459318"/>
    <b v="0"/>
    <n v="54"/>
    <b v="1"/>
    <s v="music/rock"/>
    <n v="134.38124999999999"/>
    <n v="39.816666666666663"/>
    <x v="4"/>
    <x v="11"/>
  </r>
  <r>
    <n v="825"/>
    <s v="KILL FREEMAN"/>
    <s v="Kickstarting Kill Freeman independently. Help fund the New Record, Video and Live Shows."/>
    <n v="12500"/>
    <n v="12554"/>
    <x v="0"/>
    <x v="0"/>
    <x v="0"/>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x v="0"/>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x v="0"/>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x v="0"/>
    <n v="1340641440"/>
    <n v="1339549982"/>
    <b v="0"/>
    <n v="38"/>
    <b v="1"/>
    <s v="music/rock"/>
    <n v="107"/>
    <n v="36.60526315789474"/>
    <x v="4"/>
    <x v="11"/>
  </r>
  <r>
    <n v="829"/>
    <s v="Monk"/>
    <s v="We are a band from South East London- each member is19 years OA. We have been together for two years. Taking pride in making good music"/>
    <n v="500"/>
    <n v="520"/>
    <x v="0"/>
    <x v="1"/>
    <x v="1"/>
    <n v="1468437240"/>
    <n v="1463253240"/>
    <b v="0"/>
    <n v="16"/>
    <b v="1"/>
    <s v="music/rock"/>
    <n v="104"/>
    <n v="32.5"/>
    <x v="4"/>
    <x v="11"/>
  </r>
  <r>
    <n v="830"/>
    <s v="Dark Disco Club's new album"/>
    <s v="We're making a high energy, fist pumpin', pelvis-thrusting new Rock n Roll album and we'd love for you to be a part of it."/>
    <n v="1800"/>
    <n v="1941"/>
    <x v="0"/>
    <x v="0"/>
    <x v="0"/>
    <n v="1363952225"/>
    <n v="1361363825"/>
    <b v="0"/>
    <n v="32"/>
    <b v="1"/>
    <s v="music/rock"/>
    <n v="107.83333333333334"/>
    <n v="60.65625"/>
    <x v="4"/>
    <x v="11"/>
  </r>
  <r>
    <n v="831"/>
    <s v="Let The 7Horse Run!"/>
    <s v="7Horse is a new band with a self-funded album and a show they want to rock in your town!"/>
    <n v="1500"/>
    <n v="3500"/>
    <x v="0"/>
    <x v="0"/>
    <x v="0"/>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x v="0"/>
    <n v="1327133580"/>
    <n v="1321978335"/>
    <b v="0"/>
    <n v="154"/>
    <b v="1"/>
    <s v="music/rock"/>
    <n v="100.60706666666665"/>
    <n v="97.993896103896105"/>
    <x v="4"/>
    <x v="11"/>
  </r>
  <r>
    <n v="833"/>
    <s v="Ragman Rolls"/>
    <s v="This is an American rock album."/>
    <n v="6000"/>
    <n v="6100"/>
    <x v="0"/>
    <x v="0"/>
    <x v="0"/>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x v="0"/>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x v="0"/>
    <n v="1337396400"/>
    <n v="1333709958"/>
    <b v="0"/>
    <n v="40"/>
    <b v="1"/>
    <s v="music/rock"/>
    <n v="117.25000000000001"/>
    <n v="58.625"/>
    <x v="4"/>
    <x v="11"/>
  </r>
  <r>
    <n v="836"/>
    <s v="DESMADRE Full Album + Press Kit"/>
    <s v="An album you can bring home to mom."/>
    <n v="5000"/>
    <n v="5046.5200000000004"/>
    <x v="0"/>
    <x v="0"/>
    <x v="0"/>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x v="0"/>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x v="0"/>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x v="0"/>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x v="0"/>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x v="0"/>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x v="5"/>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x v="0"/>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x v="0"/>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x v="0"/>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x v="1"/>
    <n v="1394460000"/>
    <n v="1393233855"/>
    <b v="0"/>
    <n v="47"/>
    <b v="1"/>
    <s v="music/metal"/>
    <n v="122.00090909090908"/>
    <n v="28.553404255319148"/>
    <x v="4"/>
    <x v="12"/>
  </r>
  <r>
    <n v="847"/>
    <s v="CENTROPYMUSIC"/>
    <s v="MUSIC WITH MEANING!  MUSIC THAT MATTERS!!!"/>
    <n v="10"/>
    <n v="10"/>
    <x v="0"/>
    <x v="0"/>
    <x v="0"/>
    <n v="1436555376"/>
    <n v="1433963376"/>
    <b v="0"/>
    <n v="1"/>
    <b v="1"/>
    <s v="music/metal"/>
    <n v="100"/>
    <n v="10"/>
    <x v="4"/>
    <x v="12"/>
  </r>
  <r>
    <n v="848"/>
    <s v="God Am"/>
    <s v="God Am, a Grunge/Doom metal band, who have been trying to fund the production of our EP to bring you a unique aural assault."/>
    <n v="300"/>
    <n v="300"/>
    <x v="0"/>
    <x v="0"/>
    <x v="0"/>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x v="0"/>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x v="0"/>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x v="3"/>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x v="0"/>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x v="0"/>
    <n v="1424116709"/>
    <n v="1421524709"/>
    <b v="0"/>
    <n v="10"/>
    <b v="1"/>
    <s v="music/metal"/>
    <n v="100"/>
    <n v="30"/>
    <x v="4"/>
    <x v="12"/>
  </r>
  <r>
    <n v="854"/>
    <s v="Westfield Massacre - Sophomore Album &amp; Tour"/>
    <s v="Writing and Recording Sophomore record, and funding Tour to support Spring 2017 album release."/>
    <n v="27800"/>
    <n v="32865.300000000003"/>
    <x v="0"/>
    <x v="0"/>
    <x v="0"/>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x v="0"/>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x v="3"/>
    <n v="1477422000"/>
    <n v="1472282956"/>
    <b v="0"/>
    <n v="28"/>
    <b v="1"/>
    <s v="music/metal"/>
    <n v="218.00000000000003"/>
    <n v="19.464285714285715"/>
    <x v="4"/>
    <x v="12"/>
  </r>
  <r>
    <n v="857"/>
    <s v="A Reason To Breathe - DEBUT ALBUM"/>
    <s v="Modern Post-Hardcore/Electro music (Hardstyle, EDM, Trap, Dubstep, Dembow, House)."/>
    <n v="1200"/>
    <n v="1200"/>
    <x v="0"/>
    <x v="3"/>
    <x v="3"/>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x v="1"/>
    <n v="1429138740"/>
    <n v="1426528418"/>
    <b v="0"/>
    <n v="76"/>
    <b v="1"/>
    <s v="music/metal"/>
    <n v="144.00583333333333"/>
    <n v="22.737763157894737"/>
    <x v="4"/>
    <x v="12"/>
  </r>
  <r>
    <n v="859"/>
    <s v="Rise With Us Campaign"/>
    <s v="We are heading to the studio to create our second album and we want you to be right there with us!"/>
    <n v="4000"/>
    <n v="4187"/>
    <x v="0"/>
    <x v="0"/>
    <x v="0"/>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x v="0"/>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x v="0"/>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x v="1"/>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x v="0"/>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x v="0"/>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x v="0"/>
    <n v="1358361197"/>
    <n v="1353177197"/>
    <b v="0"/>
    <n v="2"/>
    <b v="0"/>
    <s v="music/jazz"/>
    <n v="2.0454545454545454"/>
    <n v="22.5"/>
    <x v="4"/>
    <x v="13"/>
  </r>
  <r>
    <n v="866"/>
    <s v="California Dreamin' Tour 2015"/>
    <s v="Drivetime heads to Cali for summer tour supported by @Smoothjazz.com &amp; @JJZPhilly  #Spaghettini #The Roxy"/>
    <n v="3500"/>
    <n v="640"/>
    <x v="2"/>
    <x v="0"/>
    <x v="0"/>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x v="0"/>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x v="0"/>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x v="0"/>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x v="1"/>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x v="0"/>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x v="0"/>
    <n v="1299786527"/>
    <n v="1295898527"/>
    <b v="0"/>
    <n v="2"/>
    <b v="0"/>
    <s v="music/jazz"/>
    <n v="0.8125"/>
    <n v="32.5"/>
    <x v="4"/>
    <x v="13"/>
  </r>
  <r>
    <n v="873"/>
    <s v="The Dreamer-An Original Jazz CD"/>
    <s v="Fall in love with &quot;The Dreamer&quot;, new original music from trumpeter Freddie Dunn!"/>
    <n v="3500"/>
    <n v="45"/>
    <x v="2"/>
    <x v="0"/>
    <x v="0"/>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x v="0"/>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x v="0"/>
    <n v="1442856131"/>
    <n v="1441128131"/>
    <b v="0"/>
    <n v="0"/>
    <b v="0"/>
    <s v="music/jazz"/>
    <n v="0"/>
    <e v="#DIV/0!"/>
    <x v="4"/>
    <x v="13"/>
  </r>
  <r>
    <n v="876"/>
    <s v="Sound Of Dobells"/>
    <s v="What was the greatest record shop ever?  DOBELLS!"/>
    <n v="3152"/>
    <n v="1286"/>
    <x v="2"/>
    <x v="1"/>
    <x v="1"/>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x v="0"/>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x v="0"/>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x v="0"/>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x v="0"/>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x v="0"/>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x v="0"/>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x v="0"/>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x v="0"/>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x v="0"/>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x v="0"/>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x v="0"/>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x v="0"/>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x v="0"/>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x v="0"/>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x v="0"/>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x v="0"/>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x v="0"/>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x v="0"/>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x v="0"/>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x v="0"/>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x v="0"/>
    <n v="1354123908"/>
    <n v="1351528308"/>
    <b v="0"/>
    <n v="0"/>
    <b v="0"/>
    <s v="music/indie rock"/>
    <n v="0"/>
    <e v="#DIV/0!"/>
    <x v="4"/>
    <x v="14"/>
  </r>
  <r>
    <n v="898"/>
    <s v="Foundations: 12 Songs in 2012"/>
    <s v="For each month in 2012, Sonnet will be releasing a Jesus-celebrating, grave-shattering, ear-tickling, mind-provoking song!"/>
    <n v="2500"/>
    <n v="70"/>
    <x v="2"/>
    <x v="0"/>
    <x v="0"/>
    <n v="1326651110"/>
    <n v="1322763110"/>
    <b v="0"/>
    <n v="2"/>
    <b v="0"/>
    <s v="music/indie rock"/>
    <n v="2.8000000000000003"/>
    <n v="35"/>
    <x v="4"/>
    <x v="14"/>
  </r>
  <r>
    <n v="899"/>
    <s v="Lets get 48/14 pressed!!!"/>
    <s v="Lets get 48/14 pressed and in your cd players,ipods,blogs, and facebook status'. Lets get it everywhere!"/>
    <n v="750"/>
    <n v="280"/>
    <x v="2"/>
    <x v="0"/>
    <x v="0"/>
    <n v="1306549362"/>
    <n v="1302661362"/>
    <b v="0"/>
    <n v="8"/>
    <b v="0"/>
    <s v="music/indie rock"/>
    <n v="37.333333333333336"/>
    <n v="35"/>
    <x v="4"/>
    <x v="14"/>
  </r>
  <r>
    <n v="900"/>
    <s v="Project Revive: Protecting the Creative Impulse"/>
    <s v="With Project Revive, I aim to protect and nurture the creative impulse through music."/>
    <n v="5000"/>
    <n v="21"/>
    <x v="2"/>
    <x v="0"/>
    <x v="0"/>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b v="0"/>
    <n v="0"/>
    <b v="0"/>
    <s v="music/jazz"/>
    <n v="0"/>
    <e v="#DIV/0!"/>
    <x v="4"/>
    <x v="13"/>
  </r>
  <r>
    <n v="902"/>
    <s v="MISTER BROWN"/>
    <s v="I'VE STARTED A BRAND NEW ALBUM THAT WILL FEATURE ACID JAZZ, FUNK, ROCK, AND DANCE WITH THE PROMISE OF TOURING NEXT YEAR IN THE USA"/>
    <n v="30000"/>
    <n v="90"/>
    <x v="2"/>
    <x v="0"/>
    <x v="0"/>
    <n v="1409412600"/>
    <n v="1404947422"/>
    <b v="0"/>
    <n v="3"/>
    <b v="0"/>
    <s v="music/jazz"/>
    <n v="0.3"/>
    <n v="30"/>
    <x v="4"/>
    <x v="13"/>
  </r>
  <r>
    <n v="903"/>
    <s v="U City Jazz Festival, St. Louis, MO"/>
    <s v="The U City Jazz Festival is offered for free to the community and features the best jazz talent from the midwest."/>
    <n v="5000"/>
    <n v="160"/>
    <x v="2"/>
    <x v="0"/>
    <x v="0"/>
    <n v="1348367100"/>
    <n v="1346180780"/>
    <b v="0"/>
    <n v="4"/>
    <b v="0"/>
    <s v="music/jazz"/>
    <n v="3.2"/>
    <n v="40"/>
    <x v="4"/>
    <x v="13"/>
  </r>
  <r>
    <n v="904"/>
    <s v="The Woodlands Jazz Fest"/>
    <s v="Support the preservation of Jazz and help us become a national Jazz Festival with the best music, food, and fun for all ages!"/>
    <n v="50000"/>
    <n v="151"/>
    <x v="2"/>
    <x v="0"/>
    <x v="0"/>
    <n v="1451786137"/>
    <n v="1449194137"/>
    <b v="0"/>
    <n v="3"/>
    <b v="0"/>
    <s v="music/jazz"/>
    <n v="0.30199999999999999"/>
    <n v="50.333333333333336"/>
    <x v="4"/>
    <x v="13"/>
  </r>
  <r>
    <n v="905"/>
    <s v="Jazz For Everyone!"/>
    <s v="Working hard to get into the studio to record, produce, and edit my break out CD. I hope to realize my vision!"/>
    <n v="6500"/>
    <n v="196"/>
    <x v="2"/>
    <x v="0"/>
    <x v="0"/>
    <n v="1295847926"/>
    <n v="1290663926"/>
    <b v="0"/>
    <n v="6"/>
    <b v="0"/>
    <s v="music/jazz"/>
    <n v="3.0153846153846153"/>
    <n v="32.666666666666664"/>
    <x v="4"/>
    <x v="13"/>
  </r>
  <r>
    <n v="906"/>
    <s v="24th Music Presents Channeling Motown (Live)"/>
    <s v="The DMV's most respected saxophonist pay tribute to Motown."/>
    <n v="15000"/>
    <n v="0"/>
    <x v="2"/>
    <x v="0"/>
    <x v="0"/>
    <n v="1394681590"/>
    <n v="1392093190"/>
    <b v="0"/>
    <n v="0"/>
    <b v="0"/>
    <s v="music/jazz"/>
    <n v="0"/>
    <e v="#DIV/0!"/>
    <x v="4"/>
    <x v="13"/>
  </r>
  <r>
    <n v="907"/>
    <s v="Greg Chambers Saxophone CD"/>
    <s v="Greg Chambers' self-titled CD needs support for post production, replication, and promotion."/>
    <n v="2900"/>
    <n v="0"/>
    <x v="2"/>
    <x v="0"/>
    <x v="0"/>
    <n v="1315715823"/>
    <n v="1313123823"/>
    <b v="0"/>
    <n v="0"/>
    <b v="0"/>
    <s v="music/jazz"/>
    <n v="0"/>
    <e v="#DIV/0!"/>
    <x v="4"/>
    <x v="13"/>
  </r>
  <r>
    <n v="908"/>
    <s v="Help Tony Copeland and get free cd's and mp3's"/>
    <s v="This project is designed to help protect the environment by using Eco-friendly product packaging."/>
    <n v="2500"/>
    <n v="0"/>
    <x v="2"/>
    <x v="0"/>
    <x v="0"/>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x v="0"/>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x v="1"/>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x v="0"/>
    <n v="1390522045"/>
    <n v="1388707645"/>
    <b v="0"/>
    <n v="0"/>
    <b v="0"/>
    <s v="music/jazz"/>
    <n v="0"/>
    <e v="#DIV/0!"/>
    <x v="4"/>
    <x v="13"/>
  </r>
  <r>
    <n v="912"/>
    <s v="Triad a new album by James Murrell"/>
    <s v="My new album will be called Triad, an album of original music performed by me &amp; guest musical artists."/>
    <n v="3500"/>
    <n v="30"/>
    <x v="2"/>
    <x v="0"/>
    <x v="0"/>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x v="0"/>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x v="0"/>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x v="0"/>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x v="0"/>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x v="0"/>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x v="1"/>
    <n v="1417474761"/>
    <n v="1414879161"/>
    <b v="0"/>
    <n v="10"/>
    <b v="0"/>
    <s v="music/jazz"/>
    <n v="5.0256410256410255"/>
    <n v="19.600000000000001"/>
    <x v="4"/>
    <x v="13"/>
  </r>
  <r>
    <n v="919"/>
    <s v="Jazz CD:  Out of The Blue"/>
    <s v="Cool jazz with a New Orleans flavor."/>
    <n v="20000"/>
    <n v="100"/>
    <x v="2"/>
    <x v="0"/>
    <x v="0"/>
    <n v="1355930645"/>
    <n v="1352906645"/>
    <b v="0"/>
    <n v="1"/>
    <b v="0"/>
    <s v="music/jazz"/>
    <n v="0.5"/>
    <n v="100"/>
    <x v="4"/>
    <x v="13"/>
  </r>
  <r>
    <n v="920"/>
    <s v="MIAMI JAZZ PROJECT: TEST OF TIME RECORDING"/>
    <s v="Miami club band records powerhouse fusion album. You don't have to be a musician to understand the sound of jazz."/>
    <n v="5500"/>
    <n v="0"/>
    <x v="2"/>
    <x v="0"/>
    <x v="0"/>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x v="0"/>
    <n v="1323666376"/>
    <n v="1320033976"/>
    <b v="0"/>
    <n v="20"/>
    <b v="0"/>
    <s v="music/jazz"/>
    <n v="30.9"/>
    <n v="231.75"/>
    <x v="4"/>
    <x v="13"/>
  </r>
  <r>
    <n v="922"/>
    <s v="THE JOEY MORANT PROJECT:   JAZZIFIED R'nB"/>
    <s v="Our goal is to help educate the world about jazz and its components; how it relates to love, romance, and success."/>
    <n v="27000"/>
    <n v="5680"/>
    <x v="2"/>
    <x v="0"/>
    <x v="0"/>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x v="0"/>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x v="0"/>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x v="0"/>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b v="0"/>
    <n v="0"/>
    <b v="0"/>
    <s v="music/jazz"/>
    <n v="0"/>
    <e v="#DIV/0!"/>
    <x v="4"/>
    <x v="13"/>
  </r>
  <r>
    <n v="927"/>
    <s v="JETRO DA SILVA FUNK PROJECT"/>
    <s v="Studio CD/DVD Solo project of Pianist &amp; Keyboardist Jetro da Silva"/>
    <n v="20000"/>
    <n v="0"/>
    <x v="2"/>
    <x v="0"/>
    <x v="0"/>
    <n v="1337024695"/>
    <n v="1334432695"/>
    <b v="0"/>
    <n v="0"/>
    <b v="0"/>
    <s v="music/jazz"/>
    <n v="0"/>
    <e v="#DIV/0!"/>
    <x v="4"/>
    <x v="13"/>
  </r>
  <r>
    <n v="928"/>
    <s v="In a Jazzy Motown"/>
    <s v="A real Motown Backup singer on 22 gold and platinum albums headlines her own Jazz CD of Motown songs."/>
    <n v="14500"/>
    <n v="1575"/>
    <x v="2"/>
    <x v="0"/>
    <x v="0"/>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x v="0"/>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x v="0"/>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x v="1"/>
    <n v="1395007200"/>
    <n v="1392021502"/>
    <b v="0"/>
    <n v="7"/>
    <b v="0"/>
    <s v="music/jazz"/>
    <n v="6.5500000000000007"/>
    <n v="18.714285714285715"/>
    <x v="4"/>
    <x v="13"/>
  </r>
  <r>
    <n v="932"/>
    <s v="Mandy Harvey Christmas Album"/>
    <s v="Help me to create my 3rd album, a Christmas CD with 16 Holiday/Original favorites!"/>
    <n v="9500"/>
    <n v="1381"/>
    <x v="2"/>
    <x v="0"/>
    <x v="0"/>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x v="0"/>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x v="5"/>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x v="0"/>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x v="0"/>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x v="0"/>
    <n v="1383509357"/>
    <n v="1380913757"/>
    <b v="0"/>
    <n v="2"/>
    <b v="0"/>
    <s v="music/jazz"/>
    <n v="1.1428571428571428"/>
    <n v="20"/>
    <x v="4"/>
    <x v="13"/>
  </r>
  <r>
    <n v="938"/>
    <s v="Celebrating American Jazz &amp; Soul Music"/>
    <s v="Creating new avenues of exposure for young Jazz &amp; Soul artists_x000a_to express their Art of Music."/>
    <n v="7000"/>
    <n v="25"/>
    <x v="2"/>
    <x v="0"/>
    <x v="0"/>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x v="0"/>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x v="0"/>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x v="0"/>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x v="0"/>
    <n v="1455826460"/>
    <n v="1452716060"/>
    <b v="0"/>
    <n v="16"/>
    <b v="0"/>
    <s v="technology/wearables"/>
    <n v="8.9066666666666663"/>
    <n v="41.75"/>
    <x v="2"/>
    <x v="8"/>
  </r>
  <r>
    <n v="943"/>
    <s v="SleepMode"/>
    <s v="A mask for home or travel that will give you the best, undisturbed sleep of your life."/>
    <n v="3000"/>
    <n v="289"/>
    <x v="2"/>
    <x v="0"/>
    <x v="0"/>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x v="0"/>
    <n v="1460988000"/>
    <n v="1458050450"/>
    <b v="0"/>
    <n v="96"/>
    <b v="0"/>
    <s v="technology/wearables"/>
    <n v="13.325999999999999"/>
    <n v="69.40625"/>
    <x v="2"/>
    <x v="8"/>
  </r>
  <r>
    <n v="945"/>
    <s v="CT BAND"/>
    <s v="Make your watch Smart ! CT Band is an ultra-thin, high-tech smart watch-strap awarded twice at CES 2017 las vegas"/>
    <n v="100000"/>
    <n v="2484"/>
    <x v="2"/>
    <x v="6"/>
    <x v="3"/>
    <n v="1487462340"/>
    <n v="1482958626"/>
    <b v="0"/>
    <n v="16"/>
    <b v="0"/>
    <s v="technology/wearables"/>
    <n v="2.484"/>
    <n v="155.25"/>
    <x v="2"/>
    <x v="8"/>
  </r>
  <r>
    <n v="946"/>
    <s v="OmniTrade Apron"/>
    <s v="Soft edged-Hard working. The perfect wearable organization for the home and professional shop."/>
    <n v="15000"/>
    <n v="286"/>
    <x v="2"/>
    <x v="0"/>
    <x v="0"/>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x v="0"/>
    <n v="1467312306"/>
    <n v="1462128306"/>
    <b v="0"/>
    <n v="0"/>
    <b v="0"/>
    <s v="technology/wearables"/>
    <n v="0"/>
    <e v="#DIV/0!"/>
    <x v="2"/>
    <x v="8"/>
  </r>
  <r>
    <n v="948"/>
    <s v="Led Shirt - WiFi Controlled"/>
    <s v="T-Shirt with Led panel controlled by Android app over WiFi. _x000a_Multiple shirts, games, text, video effects support,"/>
    <n v="4000"/>
    <n v="480"/>
    <x v="2"/>
    <x v="9"/>
    <x v="3"/>
    <n v="1457812364"/>
    <n v="1455220364"/>
    <b v="0"/>
    <n v="8"/>
    <b v="0"/>
    <s v="technology/wearables"/>
    <n v="12"/>
    <n v="60"/>
    <x v="2"/>
    <x v="8"/>
  </r>
  <r>
    <n v="949"/>
    <s v="INBED"/>
    <s v="Der INBED ist ein innovatives Multisensor-Wearable fÃ¼r die SturzprÃ¤vention motorisch eingeschrÃ¤nkter Personen."/>
    <n v="20000"/>
    <n v="273"/>
    <x v="2"/>
    <x v="12"/>
    <x v="3"/>
    <n v="1456016576"/>
    <n v="1450832576"/>
    <b v="0"/>
    <n v="7"/>
    <b v="0"/>
    <s v="technology/wearables"/>
    <n v="1.365"/>
    <n v="39"/>
    <x v="2"/>
    <x v="8"/>
  </r>
  <r>
    <n v="950"/>
    <s v="EZC Smartlight"/>
    <s v="Rider worn tail light brake light. Adheres to virtually any coat, jacket or vest. Stays on even when you get off."/>
    <n v="5000"/>
    <n v="1402"/>
    <x v="2"/>
    <x v="5"/>
    <x v="5"/>
    <n v="1453053661"/>
    <n v="1450461661"/>
    <b v="0"/>
    <n v="24"/>
    <b v="0"/>
    <s v="technology/wearables"/>
    <n v="28.04"/>
    <n v="58.416666666666664"/>
    <x v="2"/>
    <x v="8"/>
  </r>
  <r>
    <n v="951"/>
    <s v="Smart Harness"/>
    <s v="Revolutionizing the way we walk our dogs!"/>
    <n v="50000"/>
    <n v="19195"/>
    <x v="2"/>
    <x v="0"/>
    <x v="0"/>
    <n v="1465054872"/>
    <n v="1461166872"/>
    <b v="0"/>
    <n v="121"/>
    <b v="0"/>
    <s v="technology/wearables"/>
    <n v="38.39"/>
    <n v="158.63636363636363"/>
    <x v="2"/>
    <x v="8"/>
  </r>
  <r>
    <n v="952"/>
    <s v="Audionoggin - Join the Earvolution"/>
    <s v="Audionoggin: Wireless personal surround sound for the athlete in everyone."/>
    <n v="49000"/>
    <n v="19572"/>
    <x v="2"/>
    <x v="0"/>
    <x v="0"/>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x v="0"/>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x v="0"/>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x v="0"/>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x v="0"/>
    <n v="1430081759"/>
    <n v="1424901359"/>
    <b v="0"/>
    <n v="17"/>
    <b v="0"/>
    <s v="technology/wearables"/>
    <n v="1.722"/>
    <n v="50.647058823529413"/>
    <x v="2"/>
    <x v="8"/>
  </r>
  <r>
    <n v="957"/>
    <s v="DUALBAND, the Leather NFC Smart Watch Band"/>
    <s v="A Leather Smart watch Band, that NEVER needs to be charged for only $37!"/>
    <n v="12000"/>
    <n v="233"/>
    <x v="2"/>
    <x v="0"/>
    <x v="0"/>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x v="0"/>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x v="0"/>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x v="0"/>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x v="0"/>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x v="0"/>
    <n v="1455210353"/>
    <n v="1451927153"/>
    <b v="0"/>
    <n v="37"/>
    <b v="0"/>
    <s v="technology/wearables"/>
    <n v="28.48"/>
    <n v="19.243243243243242"/>
    <x v="2"/>
    <x v="8"/>
  </r>
  <r>
    <n v="963"/>
    <s v="The Ultimate Learning Center"/>
    <s v="WE are molding an educated, motivated, non violent GENERATION!"/>
    <n v="35000"/>
    <n v="377"/>
    <x v="2"/>
    <x v="0"/>
    <x v="0"/>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x v="5"/>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x v="0"/>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x v="0"/>
    <n v="1475766932"/>
    <n v="1473174932"/>
    <b v="0"/>
    <n v="30"/>
    <b v="0"/>
    <s v="technology/wearables"/>
    <n v="14.799999999999999"/>
    <n v="59.2"/>
    <x v="2"/>
    <x v="8"/>
  </r>
  <r>
    <n v="967"/>
    <s v="Better Beanie"/>
    <s v="Better Beanie is the new therapeutic wearable designed to assist you while keeping your hands free."/>
    <n v="20000"/>
    <n v="3562"/>
    <x v="2"/>
    <x v="0"/>
    <x v="0"/>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x v="0"/>
    <n v="1408134034"/>
    <n v="1405542034"/>
    <b v="0"/>
    <n v="4"/>
    <b v="0"/>
    <s v="technology/wearables"/>
    <n v="1.325"/>
    <n v="26.5"/>
    <x v="2"/>
    <x v="8"/>
  </r>
  <r>
    <n v="969"/>
    <s v="Make 100 | Geek &amp; Chic: Smart Safety Jewelry."/>
    <s v="Geek &amp; Chic Smart Jewelry Collection, Wearables Meet Style!"/>
    <n v="30000"/>
    <n v="14000"/>
    <x v="2"/>
    <x v="14"/>
    <x v="10"/>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x v="5"/>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x v="0"/>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x v="0"/>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x v="0"/>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x v="0"/>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x v="0"/>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x v="2"/>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x v="3"/>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x v="9"/>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x v="0"/>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x v="0"/>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x v="0"/>
    <n v="1407624222"/>
    <n v="1405032222"/>
    <b v="0"/>
    <n v="4"/>
    <b v="0"/>
    <s v="technology/wearables"/>
    <n v="1.2375123751237513E-2"/>
    <n v="2.75"/>
    <x v="2"/>
    <x v="8"/>
  </r>
  <r>
    <n v="982"/>
    <s v="Smart 2-in-1 I-PHONE HANDLE/WALLETtm"/>
    <s v="revolutonary ultra-slim 2-in-1 Smart  2-in-1 I-PHONE handle/WALLETtm with 360 rotatiion"/>
    <n v="17500"/>
    <n v="3"/>
    <x v="2"/>
    <x v="0"/>
    <x v="0"/>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x v="3"/>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x v="0"/>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x v="3"/>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x v="1"/>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x v="3"/>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x v="3"/>
    <n v="1475310825"/>
    <n v="1472718825"/>
    <b v="0"/>
    <n v="0"/>
    <b v="0"/>
    <s v="technology/wearables"/>
    <n v="0"/>
    <e v="#DIV/0!"/>
    <x v="2"/>
    <x v="8"/>
  </r>
  <r>
    <n v="989"/>
    <s v="Power Rope"/>
    <s v="The most useful phone charger you will ever buy"/>
    <n v="10000"/>
    <n v="1677"/>
    <x v="2"/>
    <x v="0"/>
    <x v="0"/>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x v="0"/>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x v="1"/>
    <n v="1468349460"/>
    <n v="1466186988"/>
    <b v="0"/>
    <n v="7"/>
    <b v="0"/>
    <s v="technology/wearables"/>
    <n v="4.24"/>
    <n v="30.285714285714285"/>
    <x v="2"/>
    <x v="8"/>
  </r>
  <r>
    <n v="992"/>
    <s v="WairConditioning"/>
    <s v="The HOTTEST and COOLEST thing yet! WairConditioning... an entirely new level of comfortability!"/>
    <n v="100000"/>
    <n v="467"/>
    <x v="2"/>
    <x v="0"/>
    <x v="0"/>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x v="0"/>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x v="0"/>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x v="0"/>
    <n v="1417276800"/>
    <n v="1415140480"/>
    <b v="0"/>
    <n v="9"/>
    <b v="0"/>
    <s v="technology/wearables"/>
    <n v="7.26"/>
    <n v="80.666666666666671"/>
    <x v="2"/>
    <x v="8"/>
  </r>
  <r>
    <n v="996"/>
    <s v="Social behavior in technical communities"/>
    <s v="Study the behaviour of technical communities by tracking their movement  through wearables"/>
    <n v="4000"/>
    <n v="65"/>
    <x v="2"/>
    <x v="0"/>
    <x v="0"/>
    <n v="1406474820"/>
    <n v="1403902060"/>
    <b v="0"/>
    <n v="5"/>
    <b v="0"/>
    <s v="technology/wearables"/>
    <n v="1.625"/>
    <n v="13"/>
    <x v="2"/>
    <x v="8"/>
  </r>
  <r>
    <n v="997"/>
    <s v="iPhanny"/>
    <s v="The iPhanny keeps your iPhone 6 safe from bending in those dangerous pants pockets."/>
    <n v="5000"/>
    <n v="65"/>
    <x v="2"/>
    <x v="0"/>
    <x v="0"/>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x v="5"/>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x v="5"/>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x v="0"/>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x v="1"/>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x v="0"/>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x v="3"/>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x v="0"/>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x v="0"/>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x v="0"/>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x v="0"/>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x v="10"/>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x v="0"/>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x v="0"/>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x v="0"/>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x v="0"/>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x v="0"/>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x v="0"/>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x v="11"/>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x v="0"/>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x v="0"/>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x v="0"/>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x v="0"/>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x v="5"/>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x v="0"/>
    <n v="1445054400"/>
    <n v="1443074571"/>
    <b v="1"/>
    <n v="478"/>
    <b v="1"/>
    <s v="music/electronic music"/>
    <n v="351.80366666666669"/>
    <n v="22.079728033472804"/>
    <x v="4"/>
    <x v="15"/>
  </r>
  <r>
    <n v="1022"/>
    <s v="Sammy Bananas - Bootlegs Vol. 2!!"/>
    <s v="Help get four new bootlegs onto vinyl in the second installment of my series!"/>
    <n v="2000"/>
    <n v="2298"/>
    <x v="0"/>
    <x v="0"/>
    <x v="0"/>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x v="1"/>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x v="9"/>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x v="0"/>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x v="1"/>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x v="0"/>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x v="1"/>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x v="9"/>
    <n v="1428184740"/>
    <n v="1423501507"/>
    <b v="0"/>
    <n v="141"/>
    <b v="1"/>
    <s v="music/electronic music"/>
    <n v="111.75999999999999"/>
    <n v="79.262411347517727"/>
    <x v="4"/>
    <x v="15"/>
  </r>
  <r>
    <n v="1030"/>
    <s v="The Gothsicles - I FEEL SICLE"/>
    <s v="Help fund the latest Gothsicles mega-album, I FEEL SICLE!"/>
    <n v="2000"/>
    <n v="6842"/>
    <x v="0"/>
    <x v="0"/>
    <x v="0"/>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x v="0"/>
    <n v="1450290010"/>
    <n v="1447698010"/>
    <b v="0"/>
    <n v="99"/>
    <b v="1"/>
    <s v="music/electronic music"/>
    <n v="107.4"/>
    <n v="108.48484848484848"/>
    <x v="4"/>
    <x v="15"/>
  </r>
  <r>
    <n v="1032"/>
    <s v="Phantom Ship / Coastal (Album Preorder)"/>
    <s v="Ideal for living rooms and open spaces."/>
    <n v="5400"/>
    <n v="5858.84"/>
    <x v="0"/>
    <x v="0"/>
    <x v="0"/>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x v="1"/>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x v="0"/>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x v="0"/>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x v="0"/>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x v="0"/>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x v="0"/>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x v="0"/>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x v="0"/>
    <n v="1472317209"/>
    <n v="1469725209"/>
    <b v="0"/>
    <n v="1"/>
    <b v="0"/>
    <s v="journalism/audio"/>
    <n v="0.29411764705882354"/>
    <n v="250"/>
    <x v="5"/>
    <x v="16"/>
  </r>
  <r>
    <n v="1041"/>
    <s v="Industry Success Project (Canceled)"/>
    <s v="I am trying to document what it is like to plunge head first into the music/audio industry as an intern."/>
    <n v="50"/>
    <n v="0"/>
    <x v="1"/>
    <x v="0"/>
    <x v="0"/>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x v="0"/>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x v="0"/>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x v="0"/>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x v="0"/>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x v="3"/>
    <n v="1451161560"/>
    <n v="1447273560"/>
    <b v="0"/>
    <n v="0"/>
    <b v="0"/>
    <s v="journalism/audio"/>
    <n v="0"/>
    <e v="#DIV/0!"/>
    <x v="5"/>
    <x v="16"/>
  </r>
  <r>
    <n v="1047"/>
    <s v="Start a New Podcast (Canceled)"/>
    <s v="I wish to start a new podcast called Voices of Texas, and I want to interview interesting people of Texas each week."/>
    <n v="2000"/>
    <n v="1"/>
    <x v="1"/>
    <x v="0"/>
    <x v="0"/>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x v="0"/>
    <n v="1474766189"/>
    <n v="1471310189"/>
    <b v="0"/>
    <n v="4"/>
    <b v="0"/>
    <s v="journalism/audio"/>
    <n v="1.4133333333333333"/>
    <n v="53"/>
    <x v="5"/>
    <x v="16"/>
  </r>
  <r>
    <n v="1049"/>
    <s v="J1 (Canceled)"/>
    <s v="------"/>
    <n v="12000"/>
    <n v="0"/>
    <x v="1"/>
    <x v="0"/>
    <x v="0"/>
    <n v="1455272445"/>
    <n v="1452680445"/>
    <b v="0"/>
    <n v="0"/>
    <b v="0"/>
    <s v="journalism/audio"/>
    <n v="0"/>
    <e v="#DIV/0!"/>
    <x v="5"/>
    <x v="16"/>
  </r>
  <r>
    <n v="1050"/>
    <s v="The (Secular) Barbershop Podcast (Canceled)"/>
    <s v="Secularism is on the rise and I hear you.Talk to me."/>
    <n v="2500"/>
    <n v="0"/>
    <x v="1"/>
    <x v="0"/>
    <x v="0"/>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x v="0"/>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x v="0"/>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x v="0"/>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x v="0"/>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x v="0"/>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x v="0"/>
    <n v="1429892177"/>
    <n v="1424711777"/>
    <b v="0"/>
    <n v="0"/>
    <b v="0"/>
    <s v="journalism/audio"/>
    <n v="0"/>
    <e v="#DIV/0!"/>
    <x v="5"/>
    <x v="16"/>
  </r>
  <r>
    <n v="1057"/>
    <s v="Support Independent Media (Canceled)"/>
    <s v="Sayin it Plain is a Independent Radio Show created to inform the public and empower the community."/>
    <n v="10000"/>
    <n v="0"/>
    <x v="1"/>
    <x v="0"/>
    <x v="0"/>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x v="0"/>
    <n v="1427328000"/>
    <n v="1423777043"/>
    <b v="0"/>
    <n v="0"/>
    <b v="0"/>
    <s v="journalism/audio"/>
    <n v="0"/>
    <e v="#DIV/0!"/>
    <x v="5"/>
    <x v="16"/>
  </r>
  <r>
    <n v="1059"/>
    <s v="Voice Over Artist (Canceled)"/>
    <s v="Turning myself into a vocal artist."/>
    <n v="1100"/>
    <n v="0"/>
    <x v="1"/>
    <x v="0"/>
    <x v="0"/>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x v="0"/>
    <n v="1429134893"/>
    <n v="1426542893"/>
    <b v="0"/>
    <n v="1"/>
    <b v="0"/>
    <s v="journalism/audio"/>
    <n v="1"/>
    <n v="50"/>
    <x v="5"/>
    <x v="16"/>
  </r>
  <r>
    <n v="1061"/>
    <s v="Chat Box 23 (Canceled)"/>
    <s v="T.O., Adi &amp; Mercedes discuss their point of views, women's issues &amp; Hollywood Hotties."/>
    <n v="4000"/>
    <n v="0"/>
    <x v="1"/>
    <x v="0"/>
    <x v="0"/>
    <n v="1462150800"/>
    <n v="1456987108"/>
    <b v="0"/>
    <n v="0"/>
    <b v="0"/>
    <s v="journalism/audio"/>
    <n v="0"/>
    <e v="#DIV/0!"/>
    <x v="5"/>
    <x v="16"/>
  </r>
  <r>
    <n v="1062"/>
    <s v="RETURNING AT A LATER DATE"/>
    <s v="SEE US ON PATREON www.badgirlartwork.com"/>
    <n v="199"/>
    <n v="190"/>
    <x v="1"/>
    <x v="0"/>
    <x v="0"/>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x v="0"/>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x v="0"/>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x v="2"/>
    <n v="1392800922"/>
    <n v="1390381722"/>
    <b v="0"/>
    <n v="5"/>
    <b v="0"/>
    <s v="games/video games"/>
    <n v="2.7"/>
    <n v="16.2"/>
    <x v="6"/>
    <x v="17"/>
  </r>
  <r>
    <n v="1066"/>
    <s v="So I'm A Dark Lord"/>
    <s v="A parody of old school RPGs where you are a new Dark Lord on a quest to amass monsters and allies on your side."/>
    <n v="150000"/>
    <n v="5051"/>
    <x v="2"/>
    <x v="0"/>
    <x v="0"/>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x v="0"/>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x v="0"/>
    <n v="1460274864"/>
    <n v="1457686464"/>
    <b v="0"/>
    <n v="4"/>
    <b v="0"/>
    <s v="games/video games"/>
    <n v="0.15"/>
    <n v="11.25"/>
    <x v="6"/>
    <x v="17"/>
  </r>
  <r>
    <n v="1069"/>
    <s v="Until The End (PC, Mac, and Linux)"/>
    <s v="A run-n-gun zombie survival game where you scavenge for items to make the night a little less scary."/>
    <n v="2200"/>
    <n v="850"/>
    <x v="2"/>
    <x v="0"/>
    <x v="0"/>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x v="0"/>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x v="8"/>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x v="0"/>
    <n v="1391630297"/>
    <n v="1389038297"/>
    <b v="0"/>
    <n v="4"/>
    <b v="0"/>
    <s v="games/video games"/>
    <n v="6.8000000000000005E-2"/>
    <n v="12.75"/>
    <x v="6"/>
    <x v="17"/>
  </r>
  <r>
    <n v="1073"/>
    <s v="Rainbow Ball to the Iphone"/>
    <s v="We want to bring our Game Rainbow Ball to the iphone and to do that we need a little help"/>
    <n v="750"/>
    <n v="10"/>
    <x v="2"/>
    <x v="0"/>
    <x v="0"/>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x v="0"/>
    <n v="1388808545"/>
    <n v="1386216545"/>
    <b v="0"/>
    <n v="30"/>
    <b v="0"/>
    <s v="games/video games"/>
    <n v="6.3092592592592585"/>
    <n v="113.56666666666666"/>
    <x v="6"/>
    <x v="17"/>
  </r>
  <r>
    <n v="1075"/>
    <s v="Towers Of The Apocalypse"/>
    <s v="Fully 3D, post Apocalyptic themed tower defense video game. New take on the genre."/>
    <n v="1000"/>
    <n v="45"/>
    <x v="2"/>
    <x v="0"/>
    <x v="0"/>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x v="0"/>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x v="0"/>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x v="0"/>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x v="3"/>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x v="0"/>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x v="0"/>
    <n v="1422483292"/>
    <n v="1419891292"/>
    <b v="0"/>
    <n v="4"/>
    <b v="0"/>
    <s v="games/video games"/>
    <n v="1.7647058823529412E-2"/>
    <n v="3"/>
    <x v="6"/>
    <x v="17"/>
  </r>
  <r>
    <n v="1082"/>
    <s v="T-Fighter: Code Name M - Mobile Edition"/>
    <s v="Challenge your trivia skills in this action oriented game against several opponents across time."/>
    <n v="10000"/>
    <n v="56"/>
    <x v="2"/>
    <x v="0"/>
    <x v="0"/>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x v="5"/>
    <n v="1406994583"/>
    <n v="1401810583"/>
    <b v="0"/>
    <n v="1"/>
    <b v="0"/>
    <s v="games/video games"/>
    <n v="0.82000000000000006"/>
    <n v="410"/>
    <x v="6"/>
    <x v="17"/>
  </r>
  <r>
    <n v="1084"/>
    <s v="My own channel"/>
    <s v="I want to start my own channel for gaming"/>
    <n v="550"/>
    <n v="0"/>
    <x v="2"/>
    <x v="0"/>
    <x v="0"/>
    <n v="1407534804"/>
    <n v="1404942804"/>
    <b v="0"/>
    <n v="0"/>
    <b v="0"/>
    <s v="games/video games"/>
    <n v="0"/>
    <e v="#DIV/0!"/>
    <x v="6"/>
    <x v="17"/>
  </r>
  <r>
    <n v="1085"/>
    <s v="Sun Dryd Studios"/>
    <s v="The new kid on the block. Re-imagining old games and creating new ones. Ship, Lazer, Rock is first."/>
    <n v="30000"/>
    <n v="1026"/>
    <x v="2"/>
    <x v="5"/>
    <x v="5"/>
    <n v="1457967975"/>
    <n v="1455379575"/>
    <b v="0"/>
    <n v="9"/>
    <b v="0"/>
    <s v="games/video games"/>
    <n v="3.42"/>
    <n v="114"/>
    <x v="6"/>
    <x v="17"/>
  </r>
  <r>
    <n v="1086"/>
    <s v="Cyber Universe Online"/>
    <s v="Humanity's future in the Galaxy"/>
    <n v="18000"/>
    <n v="15"/>
    <x v="2"/>
    <x v="0"/>
    <x v="0"/>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x v="0"/>
    <n v="1402852087"/>
    <n v="1400260087"/>
    <b v="0"/>
    <n v="0"/>
    <b v="0"/>
    <s v="games/video games"/>
    <n v="0"/>
    <e v="#DIV/0!"/>
    <x v="6"/>
    <x v="17"/>
  </r>
  <r>
    <n v="1088"/>
    <s v="Still Alive"/>
    <s v="A fresh twist on survival games. Intense, high-stakes 30 minute rounds for up to 10 players."/>
    <n v="45000"/>
    <n v="6382.34"/>
    <x v="2"/>
    <x v="0"/>
    <x v="0"/>
    <n v="1398366667"/>
    <n v="1395774667"/>
    <b v="0"/>
    <n v="147"/>
    <b v="0"/>
    <s v="games/video games"/>
    <n v="14.182977777777777"/>
    <n v="43.41727891156463"/>
    <x v="6"/>
    <x v="17"/>
  </r>
  <r>
    <n v="1089"/>
    <s v="Farabel"/>
    <s v="Farabel is a single player turn-based fantasy strategy game for Mac/PC/Linux"/>
    <n v="15000"/>
    <n v="1174"/>
    <x v="2"/>
    <x v="6"/>
    <x v="3"/>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x v="2"/>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x v="1"/>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x v="0"/>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x v="5"/>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x v="0"/>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x v="0"/>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x v="0"/>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x v="0"/>
    <n v="1393786877"/>
    <n v="1390330877"/>
    <b v="0"/>
    <n v="7"/>
    <b v="0"/>
    <s v="games/video games"/>
    <n v="4.7E-2"/>
    <n v="6.7142857142857144"/>
    <x v="6"/>
    <x v="17"/>
  </r>
  <r>
    <n v="1098"/>
    <s v="Kick, Punch... Fireball"/>
    <s v="Kick, Punch... Fireball is an FPS type arena game set inside the fantasy world."/>
    <n v="25000"/>
    <n v="1803"/>
    <x v="2"/>
    <x v="0"/>
    <x v="0"/>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x v="1"/>
    <n v="1431547468"/>
    <n v="1428955468"/>
    <b v="0"/>
    <n v="1"/>
    <b v="0"/>
    <s v="games/video games"/>
    <n v="0.5"/>
    <n v="25"/>
    <x v="6"/>
    <x v="17"/>
  </r>
  <r>
    <n v="1100"/>
    <s v="Aeldengald Saga Book I"/>
    <s v="A retro style puzzle rpg with a dark story. Your decisions will influence the world and decide the outcome of the story."/>
    <n v="4000"/>
    <n v="100"/>
    <x v="2"/>
    <x v="12"/>
    <x v="3"/>
    <n v="1455417571"/>
    <n v="1452825571"/>
    <b v="0"/>
    <n v="10"/>
    <b v="0"/>
    <s v="games/video games"/>
    <n v="2.5"/>
    <n v="10"/>
    <x v="6"/>
    <x v="17"/>
  </r>
  <r>
    <n v="1101"/>
    <s v="Strain Wars"/>
    <s v="Different strains of marijuana leafs battling to the death to see which one is the top strain."/>
    <n v="100000"/>
    <n v="41"/>
    <x v="2"/>
    <x v="0"/>
    <x v="0"/>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x v="0"/>
    <n v="1386568740"/>
    <n v="1383095125"/>
    <b v="0"/>
    <n v="24"/>
    <b v="0"/>
    <s v="games/video games"/>
    <n v="5.3125"/>
    <n v="17.708333333333332"/>
    <x v="6"/>
    <x v="17"/>
  </r>
  <r>
    <n v="1103"/>
    <s v="The Morgue"/>
    <s v="&quot;I go to work... I classify the bodies and store them accordingly... Sometimes I here noises... Other times is see her..."/>
    <n v="15000"/>
    <n v="243"/>
    <x v="2"/>
    <x v="0"/>
    <x v="0"/>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x v="1"/>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x v="0"/>
    <n v="1395627327"/>
    <n v="1393038927"/>
    <b v="0"/>
    <n v="20"/>
    <b v="0"/>
    <s v="games/video games"/>
    <n v="0.159"/>
    <n v="71.55"/>
    <x v="6"/>
    <x v="17"/>
  </r>
  <r>
    <n v="1106"/>
    <s v="Backyard Zombies"/>
    <s v="Collect coins and save civilians while you blast your way through tons of zombies! Unlock new characters and levels!"/>
    <n v="400"/>
    <n v="165"/>
    <x v="2"/>
    <x v="0"/>
    <x v="0"/>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x v="0"/>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x v="0"/>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x v="0"/>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x v="0"/>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x v="0"/>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x v="0"/>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x v="1"/>
    <n v="1408058820"/>
    <n v="1405466820"/>
    <b v="0"/>
    <n v="1"/>
    <b v="0"/>
    <s v="games/video games"/>
    <n v="0.5"/>
    <n v="5"/>
    <x v="6"/>
    <x v="17"/>
  </r>
  <r>
    <n v="1114"/>
    <s v="TeleRide"/>
    <s v="SciFi racing game for Android &amp; iOS platforms. Player gets a unique weapon which introduces an additional dimension to the competition."/>
    <n v="6000"/>
    <n v="10"/>
    <x v="2"/>
    <x v="1"/>
    <x v="1"/>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x v="0"/>
    <n v="1459352495"/>
    <n v="1456764095"/>
    <b v="0"/>
    <n v="4"/>
    <b v="0"/>
    <s v="games/video games"/>
    <n v="0.13250000000000001"/>
    <n v="13.25"/>
    <x v="6"/>
    <x v="17"/>
  </r>
  <r>
    <n v="1116"/>
    <s v="Quest Remnants of Chaos"/>
    <s v="A medieval, post apocolyptic, Online, MMORPG. Class morphing, character customization game."/>
    <n v="500000"/>
    <n v="178.52"/>
    <x v="2"/>
    <x v="0"/>
    <x v="0"/>
    <n v="1339273208"/>
    <n v="1334089208"/>
    <b v="0"/>
    <n v="10"/>
    <b v="0"/>
    <s v="games/video games"/>
    <n v="3.5704000000000007E-2"/>
    <n v="17.852"/>
    <x v="6"/>
    <x v="17"/>
  </r>
  <r>
    <n v="1117"/>
    <s v="Medieval Village"/>
    <s v="Experience the Medieval in your own village. Increase your village into a city and walk through the streets."/>
    <n v="1000"/>
    <n v="83"/>
    <x v="2"/>
    <x v="12"/>
    <x v="3"/>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x v="2"/>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x v="0"/>
    <n v="1396810864"/>
    <n v="1395687664"/>
    <b v="0"/>
    <n v="1"/>
    <b v="0"/>
    <s v="games/video games"/>
    <n v="0.23809523809523811"/>
    <n v="5"/>
    <x v="6"/>
    <x v="17"/>
  </r>
  <r>
    <n v="1120"/>
    <s v="PlanEt Ninjahwah"/>
    <s v="Planet Ninjahwah is a highly anticipated futuristic action adventure game that will blow your mind!!"/>
    <n v="25000"/>
    <n v="0"/>
    <x v="2"/>
    <x v="0"/>
    <x v="0"/>
    <n v="1319835400"/>
    <n v="1315947400"/>
    <b v="0"/>
    <n v="0"/>
    <b v="0"/>
    <s v="games/video games"/>
    <n v="0"/>
    <e v="#DIV/0!"/>
    <x v="6"/>
    <x v="17"/>
  </r>
  <r>
    <n v="1121"/>
    <s v="Pwincess"/>
    <s v="An action packed, side scrolling, platform jumping, laser shooting ADVENTURE that will be fun for everyone."/>
    <n v="250000"/>
    <n v="29"/>
    <x v="2"/>
    <x v="0"/>
    <x v="0"/>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x v="1"/>
    <n v="1369932825"/>
    <n v="1368723225"/>
    <b v="0"/>
    <n v="0"/>
    <b v="0"/>
    <s v="games/video games"/>
    <n v="0"/>
    <e v="#DIV/0!"/>
    <x v="6"/>
    <x v="17"/>
  </r>
  <r>
    <n v="1123"/>
    <s v="Droplets"/>
    <s v="Fast paced mobile game where you control a rain drop by tilting your screen. Absorb other rain drops to go faster, but avoid clouds."/>
    <n v="5000"/>
    <n v="11"/>
    <x v="2"/>
    <x v="0"/>
    <x v="0"/>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x v="0"/>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x v="1"/>
    <n v="1443193130"/>
    <n v="1438009130"/>
    <b v="0"/>
    <n v="0"/>
    <b v="0"/>
    <s v="games/mobile games"/>
    <n v="0"/>
    <e v="#DIV/0!"/>
    <x v="6"/>
    <x v="18"/>
  </r>
  <r>
    <n v="1126"/>
    <s v="GAMING TO LEARN"/>
    <s v="Imagine a science class where the teacher walks in a says &quot;Take out your cell phone and play a game.&quot;"/>
    <n v="2000"/>
    <n v="10"/>
    <x v="2"/>
    <x v="0"/>
    <x v="0"/>
    <n v="1468482694"/>
    <n v="1465890694"/>
    <b v="0"/>
    <n v="2"/>
    <b v="0"/>
    <s v="games/mobile games"/>
    <n v="0.5"/>
    <n v="5"/>
    <x v="6"/>
    <x v="18"/>
  </r>
  <r>
    <n v="1127"/>
    <s v="ABRAcaPOCUS!!"/>
    <s v="A fast-paced, creepy/cute mobile puzzle game where you draw series of magic symbols to summon &amp; collect demons, monsters, gods, &amp; myths"/>
    <n v="35000"/>
    <n v="585"/>
    <x v="2"/>
    <x v="0"/>
    <x v="0"/>
    <n v="1416000600"/>
    <n v="1413318600"/>
    <b v="0"/>
    <n v="23"/>
    <b v="0"/>
    <s v="games/mobile games"/>
    <n v="1.6714285714285713"/>
    <n v="25.434782608695652"/>
    <x v="6"/>
    <x v="18"/>
  </r>
  <r>
    <n v="1128"/>
    <s v="Flying Turds"/>
    <s v="#havingfunFTW"/>
    <n v="1000"/>
    <n v="1"/>
    <x v="2"/>
    <x v="1"/>
    <x v="1"/>
    <n v="1407425717"/>
    <n v="1404833717"/>
    <b v="0"/>
    <n v="1"/>
    <b v="0"/>
    <s v="games/mobile games"/>
    <n v="0.1"/>
    <n v="1"/>
    <x v="6"/>
    <x v="18"/>
  </r>
  <r>
    <n v="1129"/>
    <s v="Angry words with Friends"/>
    <s v="This app will provide you with the ability to use your most favorite profanities while playing a game with your friends."/>
    <n v="20000"/>
    <n v="21"/>
    <x v="2"/>
    <x v="0"/>
    <x v="0"/>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x v="0"/>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x v="2"/>
    <n v="1450993668"/>
    <n v="1448401668"/>
    <b v="0"/>
    <n v="0"/>
    <b v="0"/>
    <s v="games/mobile games"/>
    <n v="0"/>
    <e v="#DIV/0!"/>
    <x v="6"/>
    <x v="18"/>
  </r>
  <r>
    <n v="1132"/>
    <s v="One"/>
    <s v="One is a simple mobile game about exploring the connections between all living things. Featuring hand-painted art."/>
    <n v="10000"/>
    <n v="1438"/>
    <x v="2"/>
    <x v="5"/>
    <x v="5"/>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x v="1"/>
    <n v="1406799981"/>
    <n v="1404207981"/>
    <b v="0"/>
    <n v="1"/>
    <b v="0"/>
    <s v="games/mobile games"/>
    <n v="0.66666666666666674"/>
    <n v="20"/>
    <x v="6"/>
    <x v="18"/>
  </r>
  <r>
    <n v="1134"/>
    <s v="New Mario Bro's style game!"/>
    <s v="We are creating a new Mario Bro's style game called KFK:Original. It's challenging, fun and totally awesome!!!"/>
    <n v="25000"/>
    <n v="1"/>
    <x v="2"/>
    <x v="2"/>
    <x v="2"/>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x v="3"/>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x v="3"/>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x v="0"/>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x v="0"/>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x v="0"/>
    <n v="1420100426"/>
    <n v="1417508426"/>
    <b v="0"/>
    <n v="1"/>
    <b v="0"/>
    <s v="games/mobile games"/>
    <n v="6.25E-2"/>
    <n v="5"/>
    <x v="6"/>
    <x v="18"/>
  </r>
  <r>
    <n v="1140"/>
    <s v="Medieval Empire by Bear Games"/>
    <s v="We are creating the next epic Massive Multiplayer Online-Real Time Strategy game and we want you to be a part of it!"/>
    <n v="5000"/>
    <n v="0"/>
    <x v="2"/>
    <x v="1"/>
    <x v="1"/>
    <n v="1438859121"/>
    <n v="1436267121"/>
    <b v="0"/>
    <n v="0"/>
    <b v="0"/>
    <s v="games/mobile games"/>
    <n v="0"/>
    <e v="#DIV/0!"/>
    <x v="6"/>
    <x v="18"/>
  </r>
  <r>
    <n v="1141"/>
    <s v="Arena Z - Zombie Survival"/>
    <s v="I think this will be a great game!"/>
    <n v="500"/>
    <n v="0"/>
    <x v="2"/>
    <x v="12"/>
    <x v="3"/>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x v="0"/>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x v="0"/>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x v="0"/>
    <n v="1430281320"/>
    <n v="1427689320"/>
    <b v="0"/>
    <n v="0"/>
    <b v="0"/>
    <s v="food/food trucks"/>
    <n v="0"/>
    <e v="#DIV/0!"/>
    <x v="7"/>
    <x v="19"/>
  </r>
  <r>
    <n v="1145"/>
    <s v="A FORK IN THE ROAD food truck"/>
    <s v="Emphasizing locally and responsibly raised ingredients, serving delicious food! I need your help."/>
    <n v="80000"/>
    <n v="100"/>
    <x v="2"/>
    <x v="0"/>
    <x v="0"/>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x v="0"/>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x v="5"/>
    <n v="1413760783"/>
    <n v="1408576783"/>
    <b v="0"/>
    <n v="0"/>
    <b v="0"/>
    <s v="food/food trucks"/>
    <n v="0"/>
    <e v="#DIV/0!"/>
    <x v="7"/>
    <x v="19"/>
  </r>
  <r>
    <n v="1148"/>
    <s v="Warren's / Adilyn's Rollin' Bistro"/>
    <s v="New local (Louisville, KY.) food truck with a refreshing spin on rolling kitchens."/>
    <n v="15000"/>
    <n v="73"/>
    <x v="2"/>
    <x v="0"/>
    <x v="0"/>
    <n v="1480568781"/>
    <n v="1477973181"/>
    <b v="0"/>
    <n v="3"/>
    <b v="0"/>
    <s v="food/food trucks"/>
    <n v="0.48666666666666669"/>
    <n v="24.333333333333332"/>
    <x v="7"/>
    <x v="19"/>
  </r>
  <r>
    <n v="1149"/>
    <s v="The Floridian Food Truck"/>
    <s v="Bringing culturally diverse Floridian cuisine to the people!"/>
    <n v="50000"/>
    <n v="75"/>
    <x v="2"/>
    <x v="0"/>
    <x v="0"/>
    <n v="1466096566"/>
    <n v="1463504566"/>
    <b v="0"/>
    <n v="2"/>
    <b v="0"/>
    <s v="food/food trucks"/>
    <n v="0.15"/>
    <n v="37.5"/>
    <x v="7"/>
    <x v="19"/>
  </r>
  <r>
    <n v="1150"/>
    <s v="Chef Po's Food Truck"/>
    <s v="Bringing delicious authentic and fusion Taiwanese Food to the West Coast."/>
    <n v="2500"/>
    <n v="252"/>
    <x v="2"/>
    <x v="0"/>
    <x v="0"/>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x v="0"/>
    <n v="1441592863"/>
    <n v="1439000863"/>
    <b v="0"/>
    <n v="0"/>
    <b v="0"/>
    <s v="food/food trucks"/>
    <n v="0"/>
    <e v="#DIV/0!"/>
    <x v="7"/>
    <x v="19"/>
  </r>
  <r>
    <n v="1152"/>
    <s v="Peruvian King Food Truck"/>
    <s v="Peruvian food truck with an LA twist."/>
    <n v="16000"/>
    <n v="911"/>
    <x v="2"/>
    <x v="0"/>
    <x v="0"/>
    <n v="1431709312"/>
    <n v="1429117312"/>
    <b v="0"/>
    <n v="15"/>
    <b v="0"/>
    <s v="food/food trucks"/>
    <n v="5.6937500000000005"/>
    <n v="60.733333333333334"/>
    <x v="7"/>
    <x v="19"/>
  </r>
  <r>
    <n v="1153"/>
    <s v="The Cold Spot Mobile Trailer"/>
    <s v="A mobile concession trailer for snow cones, ice cream, smoothies and more"/>
    <n v="8000"/>
    <n v="50"/>
    <x v="2"/>
    <x v="0"/>
    <x v="0"/>
    <n v="1434647305"/>
    <n v="1432055305"/>
    <b v="0"/>
    <n v="1"/>
    <b v="0"/>
    <s v="food/food trucks"/>
    <n v="0.625"/>
    <n v="50"/>
    <x v="7"/>
    <x v="19"/>
  </r>
  <r>
    <n v="1154"/>
    <s v="Food Truck Funding"/>
    <s v="We're about to launch our first ever food truck to share our amazing food and we need your help! Be a part of our truck!"/>
    <n v="5000"/>
    <n v="325"/>
    <x v="2"/>
    <x v="0"/>
    <x v="0"/>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x v="0"/>
    <n v="1408040408"/>
    <n v="1405448408"/>
    <b v="0"/>
    <n v="8"/>
    <b v="0"/>
    <s v="food/food trucks"/>
    <n v="0.752"/>
    <n v="23.5"/>
    <x v="7"/>
    <x v="19"/>
  </r>
  <r>
    <n v="1156"/>
    <s v="Harley Hawg Dogs, Inc"/>
    <s v="A Food Truck featuring Deep Fried Natural Casing Beef/Pork mix Hot Dogs, New York Style Rippers. Also serving Fresh Cut Fries."/>
    <n v="6500"/>
    <n v="0"/>
    <x v="2"/>
    <x v="0"/>
    <x v="0"/>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x v="0"/>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x v="0"/>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x v="0"/>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x v="0"/>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x v="0"/>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x v="0"/>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x v="0"/>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x v="0"/>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x v="0"/>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x v="0"/>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x v="0"/>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x v="0"/>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x v="0"/>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x v="1"/>
    <n v="1433021171"/>
    <n v="1430429171"/>
    <b v="0"/>
    <n v="2"/>
    <b v="0"/>
    <s v="food/food trucks"/>
    <n v="0.4"/>
    <n v="50"/>
    <x v="7"/>
    <x v="19"/>
  </r>
  <r>
    <n v="1171"/>
    <s v="The Mean Green Purple Machine"/>
    <s v="Tulsa's first true biodiesel, alternative energy powered food truck! Oh yeah, and delicious food!"/>
    <n v="25000"/>
    <n v="25"/>
    <x v="2"/>
    <x v="0"/>
    <x v="0"/>
    <n v="1415909927"/>
    <n v="1414351127"/>
    <b v="0"/>
    <n v="1"/>
    <b v="0"/>
    <s v="food/food trucks"/>
    <n v="0.1"/>
    <n v="25"/>
    <x v="7"/>
    <x v="19"/>
  </r>
  <r>
    <n v="1172"/>
    <s v="let your dayz take you to the dogs."/>
    <s v="Bringing YOUR favorite dog recipes to the streets."/>
    <n v="9000"/>
    <n v="0"/>
    <x v="2"/>
    <x v="0"/>
    <x v="0"/>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x v="0"/>
    <n v="1438576057"/>
    <n v="1435552057"/>
    <b v="0"/>
    <n v="1"/>
    <b v="0"/>
    <s v="food/food trucks"/>
    <n v="2.4E-2"/>
    <n v="30"/>
    <x v="7"/>
    <x v="19"/>
  </r>
  <r>
    <n v="1174"/>
    <s v="Give The Black Burro a Stable Stable"/>
    <s v="Help me purchase a parking space to be the Burro's permanant home, I need your help to raise $15,000!"/>
    <n v="15000"/>
    <n v="886"/>
    <x v="2"/>
    <x v="0"/>
    <x v="0"/>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x v="0"/>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x v="2"/>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x v="1"/>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x v="0"/>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x v="5"/>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x v="0"/>
    <n v="1403983314"/>
    <n v="1400786514"/>
    <b v="0"/>
    <n v="85"/>
    <b v="0"/>
    <s v="food/food trucks"/>
    <n v="11.75"/>
    <n v="69.117647058823536"/>
    <x v="7"/>
    <x v="19"/>
  </r>
  <r>
    <n v="1181"/>
    <s v="Gringo Loco Tacos Food Truck"/>
    <s v="Bringing the best tacos to the streets of Chicago!"/>
    <n v="50000"/>
    <n v="4"/>
    <x v="2"/>
    <x v="0"/>
    <x v="0"/>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x v="0"/>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x v="0"/>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x v="1"/>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x v="0"/>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x v="1"/>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x v="0"/>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x v="5"/>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x v="0"/>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x v="0"/>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x v="0"/>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x v="1"/>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x v="0"/>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x v="3"/>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x v="3"/>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x v="1"/>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x v="0"/>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x v="0"/>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x v="1"/>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x v="0"/>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x v="1"/>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x v="2"/>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x v="0"/>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x v="0"/>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x v="3"/>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x v="3"/>
    <n v="1489238940"/>
    <n v="1486406253"/>
    <b v="0"/>
    <n v="32"/>
    <b v="1"/>
    <s v="photography/photobooks"/>
    <n v="114.99999999999999"/>
    <n v="32.34375"/>
    <x v="8"/>
    <x v="20"/>
  </r>
  <r>
    <n v="1207"/>
    <s v="ITALIANA"/>
    <s v="A humanistic photo book about ancestral &amp; post-modern Italy."/>
    <n v="16700"/>
    <n v="17396"/>
    <x v="0"/>
    <x v="13"/>
    <x v="3"/>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x v="0"/>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x v="0"/>
    <n v="1488053905"/>
    <n v="1485461905"/>
    <b v="0"/>
    <n v="46"/>
    <b v="1"/>
    <s v="photography/photobooks"/>
    <n v="106"/>
    <n v="138.2608695652174"/>
    <x v="8"/>
    <x v="20"/>
  </r>
  <r>
    <n v="1210"/>
    <s v="Det Andra GÃ¶teborg"/>
    <s v="En fotobok om livet i det enda andra GÃ¶teborg i vÃ¤rlden"/>
    <n v="20000"/>
    <n v="50863"/>
    <x v="0"/>
    <x v="11"/>
    <x v="9"/>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x v="5"/>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x v="0"/>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x v="1"/>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x v="0"/>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x v="0"/>
    <n v="1401487756"/>
    <n v="1398895756"/>
    <b v="0"/>
    <n v="549"/>
    <b v="1"/>
    <s v="photography/photobooks"/>
    <n v="786.0802000000001"/>
    <n v="71.592003642987251"/>
    <x v="8"/>
    <x v="20"/>
  </r>
  <r>
    <n v="1216"/>
    <s v="In Training: a book of Bonsai photographs"/>
    <s v="A fine art photography book taking a new look at the art of bonsai."/>
    <n v="14000"/>
    <n v="20398"/>
    <x v="0"/>
    <x v="0"/>
    <x v="0"/>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x v="0"/>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x v="0"/>
    <n v="1446346800"/>
    <n v="1443714800"/>
    <b v="0"/>
    <n v="89"/>
    <b v="1"/>
    <s v="photography/photobooks"/>
    <n v="172.27777777777777"/>
    <n v="174.2134831460674"/>
    <x v="8"/>
    <x v="20"/>
  </r>
  <r>
    <n v="1219"/>
    <s v="The Box"/>
    <s v="The Box is a fine art book of Ron Amato's innovative and seductive photography project."/>
    <n v="16350"/>
    <n v="26024"/>
    <x v="0"/>
    <x v="0"/>
    <x v="0"/>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x v="3"/>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x v="1"/>
    <n v="1480809600"/>
    <n v="1478431488"/>
    <b v="0"/>
    <n v="103"/>
    <b v="1"/>
    <s v="photography/photobooks"/>
    <n v="111.40954545454547"/>
    <n v="23.796213592233013"/>
    <x v="8"/>
    <x v="20"/>
  </r>
  <r>
    <n v="1222"/>
    <s v="Project Pilgrim"/>
    <s v="Project Pilgrim is my effort to work towards normalizing mental health."/>
    <n v="4000"/>
    <n v="11215"/>
    <x v="0"/>
    <x v="5"/>
    <x v="5"/>
    <n v="1459483200"/>
    <n v="1456852647"/>
    <b v="0"/>
    <n v="138"/>
    <b v="1"/>
    <s v="photography/photobooks"/>
    <n v="280.375"/>
    <n v="81.268115942028984"/>
    <x v="8"/>
    <x v="20"/>
  </r>
  <r>
    <n v="1223"/>
    <s v="YOSEMITE PEOPLE"/>
    <s v="A photography book focusing on the people rather than the nature at Yosemite National Park."/>
    <n v="19800"/>
    <n v="22197"/>
    <x v="0"/>
    <x v="0"/>
    <x v="0"/>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x v="0"/>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x v="0"/>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x v="0"/>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x v="0"/>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x v="0"/>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x v="0"/>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x v="0"/>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x v="0"/>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x v="0"/>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x v="0"/>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x v="1"/>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x v="0"/>
    <n v="1387077299"/>
    <n v="1383621299"/>
    <b v="0"/>
    <n v="6"/>
    <b v="0"/>
    <s v="music/world music"/>
    <n v="2.7873639500929119"/>
    <n v="35"/>
    <x v="4"/>
    <x v="21"/>
  </r>
  <r>
    <n v="1236"/>
    <s v="&quot;Volando&quot; CD Release (Canceled)"/>
    <s v="Raising money to give the musicians their due."/>
    <n v="2500"/>
    <n v="0"/>
    <x v="1"/>
    <x v="0"/>
    <x v="0"/>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x v="0"/>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x v="0"/>
    <n v="1312641536"/>
    <n v="1310049536"/>
    <b v="0"/>
    <n v="3"/>
    <b v="0"/>
    <s v="music/world music"/>
    <n v="17.8"/>
    <n v="59.333333333333336"/>
    <x v="4"/>
    <x v="21"/>
  </r>
  <r>
    <n v="1239"/>
    <s v="Help Calmenco! finance new CD and Tour (Canceled)"/>
    <s v="Please consider helping us with our new CD and Riverdance Tour"/>
    <n v="2500"/>
    <n v="0"/>
    <x v="1"/>
    <x v="0"/>
    <x v="0"/>
    <n v="1325804767"/>
    <n v="1323212767"/>
    <b v="0"/>
    <n v="0"/>
    <b v="0"/>
    <s v="music/world music"/>
    <n v="0"/>
    <e v="#DIV/0!"/>
    <x v="4"/>
    <x v="21"/>
  </r>
  <r>
    <n v="1240"/>
    <s v="Message of Peace, Love &amp; Unity (Canceled)"/>
    <s v="Sharing positive vibes of Peace, Love &amp; Unity with the World through conscious Reggae Music!"/>
    <n v="8000"/>
    <n v="241"/>
    <x v="1"/>
    <x v="0"/>
    <x v="0"/>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x v="0"/>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x v="0"/>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x v="0"/>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x v="0"/>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x v="0"/>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x v="0"/>
    <n v="1323136949"/>
    <n v="1319245349"/>
    <b v="1"/>
    <n v="31"/>
    <b v="1"/>
    <s v="music/rock"/>
    <n v="117"/>
    <n v="75.483870967741936"/>
    <x v="4"/>
    <x v="11"/>
  </r>
  <r>
    <n v="1247"/>
    <s v="BRAIN DEAD to record debut EP with SLAYER producer!"/>
    <s v="BRAIN DEAD is going to record their debut EP and they need your help, Bozos!"/>
    <n v="3500"/>
    <n v="4275"/>
    <x v="0"/>
    <x v="0"/>
    <x v="0"/>
    <n v="1367823655"/>
    <n v="1365231655"/>
    <b v="1"/>
    <n v="50"/>
    <b v="1"/>
    <s v="music/rock"/>
    <n v="122.14285714285715"/>
    <n v="85.5"/>
    <x v="4"/>
    <x v="11"/>
  </r>
  <r>
    <n v="1248"/>
    <s v="The Vandies // Full length album!"/>
    <s v="The Vandies make pop rock in glorious Portland, Oregon. Help us fund our first full length album!"/>
    <n v="2500"/>
    <n v="3791"/>
    <x v="0"/>
    <x v="0"/>
    <x v="0"/>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x v="0"/>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x v="0"/>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x v="0"/>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x v="0"/>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x v="0"/>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x v="0"/>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x v="0"/>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x v="0"/>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x v="0"/>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x v="0"/>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x v="0"/>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x v="0"/>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x v="0"/>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x v="5"/>
    <n v="1392574692"/>
    <n v="1389982692"/>
    <b v="1"/>
    <n v="105"/>
    <b v="1"/>
    <s v="music/rock"/>
    <n v="125.41538461538462"/>
    <n v="77.638095238095232"/>
    <x v="4"/>
    <x v="11"/>
  </r>
  <r>
    <n v="1263"/>
    <s v="New Tropic Bombs EP ~ &quot;Return to Bomber Bay&quot;"/>
    <s v="A fresh batch of chaos from Toledo, Ohio's reggae-rockers, Tropic Bombs!"/>
    <n v="1500"/>
    <n v="1785"/>
    <x v="0"/>
    <x v="0"/>
    <x v="0"/>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x v="0"/>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x v="0"/>
    <n v="1291131815"/>
    <n v="1287071015"/>
    <b v="1"/>
    <n v="66"/>
    <b v="1"/>
    <s v="music/rock"/>
    <n v="119.14771428571429"/>
    <n v="63.184393939393942"/>
    <x v="4"/>
    <x v="11"/>
  </r>
  <r>
    <n v="1266"/>
    <s v="Sensory Station's First EP"/>
    <s v="We are looking to record our first EP produced by Aaron Harris (ISIS/Palms) at Studio West."/>
    <n v="9500"/>
    <n v="9545"/>
    <x v="0"/>
    <x v="0"/>
    <x v="0"/>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x v="0"/>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x v="0"/>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x v="0"/>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x v="0"/>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x v="0"/>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x v="0"/>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x v="5"/>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x v="0"/>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x v="0"/>
    <n v="1375908587"/>
    <n v="1372884587"/>
    <b v="1"/>
    <n v="389"/>
    <b v="1"/>
    <s v="music/rock"/>
    <n v="162.14066666666668"/>
    <n v="62.522107969151669"/>
    <x v="4"/>
    <x v="11"/>
  </r>
  <r>
    <n v="1276"/>
    <s v="MR. DREAM GOES TO JAIL"/>
    <s v="Sponsor this Brooklyn punk band's debut seven-inch, MR. DREAM GOES TO JAIL."/>
    <n v="3000"/>
    <n v="3132.63"/>
    <x v="0"/>
    <x v="0"/>
    <x v="0"/>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x v="0"/>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x v="0"/>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x v="0"/>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x v="0"/>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x v="0"/>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x v="0"/>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x v="0"/>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x v="0"/>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x v="1"/>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x v="1"/>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x v="1"/>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x v="0"/>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x v="0"/>
    <n v="1483499645"/>
    <n v="1480907645"/>
    <b v="0"/>
    <n v="52"/>
    <b v="1"/>
    <s v="theater/plays"/>
    <n v="125.06666666666666"/>
    <n v="36.07692307692308"/>
    <x v="1"/>
    <x v="6"/>
  </r>
  <r>
    <n v="1290"/>
    <s v="I Died... I Came Back, ... Whatever"/>
    <s v="Sometimes your Heart has to STOP for your Life to START."/>
    <n v="3500"/>
    <n v="3800"/>
    <x v="0"/>
    <x v="0"/>
    <x v="0"/>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x v="0"/>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x v="1"/>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x v="0"/>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x v="1"/>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x v="1"/>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x v="1"/>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x v="0"/>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x v="1"/>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x v="0"/>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x v="0"/>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x v="0"/>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x v="0"/>
    <n v="1480559011"/>
    <n v="1477963411"/>
    <b v="0"/>
    <n v="50"/>
    <b v="1"/>
    <s v="theater/plays"/>
    <n v="100"/>
    <n v="50"/>
    <x v="1"/>
    <x v="6"/>
  </r>
  <r>
    <n v="1303"/>
    <s v="Forward Arena Theatre Company: Summer Season"/>
    <s v="Groundbreaking queer theatre."/>
    <n v="3500"/>
    <n v="4559.13"/>
    <x v="0"/>
    <x v="1"/>
    <x v="1"/>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x v="1"/>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x v="0"/>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x v="0"/>
    <n v="1417690734"/>
    <n v="1415098734"/>
    <b v="0"/>
    <n v="356"/>
    <b v="0"/>
    <s v="technology/wearables"/>
    <n v="65.24636363636364"/>
    <n v="201.60393258426967"/>
    <x v="2"/>
    <x v="8"/>
  </r>
  <r>
    <n v="1307"/>
    <s v="VR Card - Customized Virtual Reality Viewer (Canceled)"/>
    <s v="Get VR to Everyone with Mailable, Ready to Use Viewers"/>
    <n v="50000"/>
    <n v="5757"/>
    <x v="1"/>
    <x v="0"/>
    <x v="0"/>
    <n v="1455710679"/>
    <n v="1453118679"/>
    <b v="0"/>
    <n v="45"/>
    <b v="0"/>
    <s v="technology/wearables"/>
    <n v="11.514000000000001"/>
    <n v="127.93333333333334"/>
    <x v="2"/>
    <x v="8"/>
  </r>
  <r>
    <n v="1308"/>
    <s v="Boost Band: Wristband Phone Charger (Canceled)"/>
    <s v="Boost Band, a wristband that charges any device"/>
    <n v="10000"/>
    <n v="1136"/>
    <x v="1"/>
    <x v="0"/>
    <x v="0"/>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x v="0"/>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x v="0"/>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x v="0"/>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x v="0"/>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x v="0"/>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x v="0"/>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x v="0"/>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x v="0"/>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x v="7"/>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x v="0"/>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x v="1"/>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x v="3"/>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x v="9"/>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x v="1"/>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x v="0"/>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x v="0"/>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x v="0"/>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x v="0"/>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x v="0"/>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x v="0"/>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x v="0"/>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x v="0"/>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x v="0"/>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x v="11"/>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x v="2"/>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x v="0"/>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x v="0"/>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x v="0"/>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x v="0"/>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x v="0"/>
    <n v="1438543033"/>
    <n v="1435951033"/>
    <b v="0"/>
    <n v="15"/>
    <b v="0"/>
    <s v="technology/wearables"/>
    <n v="3.3033333333333332"/>
    <n v="66.066666666666663"/>
    <x v="2"/>
    <x v="8"/>
  </r>
  <r>
    <n v="1339"/>
    <s v="Linkoo (Canceled)"/>
    <s v="World's Smallest customizable Phone &amp; GPS Watch for kids !"/>
    <n v="50000"/>
    <n v="3317"/>
    <x v="1"/>
    <x v="0"/>
    <x v="0"/>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x v="0"/>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x v="1"/>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x v="0"/>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x v="0"/>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x v="5"/>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x v="0"/>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x v="0"/>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x v="0"/>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x v="0"/>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x v="5"/>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x v="0"/>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x v="0"/>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x v="0"/>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x v="0"/>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x v="1"/>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x v="1"/>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x v="0"/>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x v="0"/>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x v="0"/>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x v="0"/>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x v="0"/>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x v="1"/>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x v="0"/>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x v="0"/>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x v="7"/>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x v="0"/>
    <n v="1426523752"/>
    <n v="1423935352"/>
    <b v="0"/>
    <n v="92"/>
    <b v="1"/>
    <s v="music/rock"/>
    <n v="100.26666666666667"/>
    <n v="81.739130434782609"/>
    <x v="4"/>
    <x v="11"/>
  </r>
  <r>
    <n v="1366"/>
    <s v="Kick It! A Tribute to the A.K.s"/>
    <s v="A musical memorial for Alexi Petersen."/>
    <n v="7500"/>
    <n v="9486.69"/>
    <x v="0"/>
    <x v="0"/>
    <x v="0"/>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x v="0"/>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x v="0"/>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x v="0"/>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x v="0"/>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x v="0"/>
    <n v="1431022342"/>
    <n v="1428430342"/>
    <b v="0"/>
    <n v="70"/>
    <b v="1"/>
    <s v="music/rock"/>
    <n v="107.08672667523933"/>
    <n v="107.07142857142857"/>
    <x v="4"/>
    <x v="11"/>
  </r>
  <r>
    <n v="1372"/>
    <s v="Ted Lukas &amp; the Misled new CD - &quot;FEED&quot;"/>
    <s v="Please help us raise funds to press our new CD!"/>
    <n v="500"/>
    <n v="620"/>
    <x v="0"/>
    <x v="0"/>
    <x v="0"/>
    <n v="1342115132"/>
    <n v="1339523132"/>
    <b v="0"/>
    <n v="16"/>
    <b v="1"/>
    <s v="music/rock"/>
    <n v="124"/>
    <n v="38.75"/>
    <x v="4"/>
    <x v="11"/>
  </r>
  <r>
    <n v="1373"/>
    <s v="Broccoli Samurai: Tour Van or Bust!"/>
    <s v="Help Broccoli Samurai raise money to get a new van and continue bringing you the jams!"/>
    <n v="10000"/>
    <n v="10501"/>
    <x v="0"/>
    <x v="0"/>
    <x v="0"/>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x v="0"/>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x v="3"/>
    <n v="1484444119"/>
    <n v="1481852119"/>
    <b v="0"/>
    <n v="109"/>
    <b v="1"/>
    <s v="music/rock"/>
    <n v="171.32499999999999"/>
    <n v="62.871559633027523"/>
    <x v="4"/>
    <x v="11"/>
  </r>
  <r>
    <n v="1376"/>
    <s v="Dead Pirates / HIGHMARE LP 2nd pressing"/>
    <s v="Dead Pirates are planning a second pressing of HIGHMARE LP, who wants one ?"/>
    <n v="3700"/>
    <n v="9342"/>
    <x v="0"/>
    <x v="1"/>
    <x v="1"/>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x v="0"/>
    <n v="1486095060"/>
    <n v="1484198170"/>
    <b v="0"/>
    <n v="31"/>
    <b v="1"/>
    <s v="music/rock"/>
    <n v="116.15384615384616"/>
    <n v="48.70967741935484"/>
    <x v="4"/>
    <x v="11"/>
  </r>
  <r>
    <n v="1378"/>
    <s v="SIX BY SEVEN"/>
    <s v="A psychedelic post rock masterpiece!"/>
    <n v="2000"/>
    <n v="4067"/>
    <x v="0"/>
    <x v="1"/>
    <x v="1"/>
    <n v="1470075210"/>
    <n v="1468779210"/>
    <b v="0"/>
    <n v="133"/>
    <b v="1"/>
    <s v="music/rock"/>
    <n v="203.35000000000002"/>
    <n v="30.578947368421051"/>
    <x v="4"/>
    <x v="11"/>
  </r>
  <r>
    <n v="1379"/>
    <s v="J. Walter Makes a Record"/>
    <s v="---------The long-awaited debut full-length from Justin Ruddy--------"/>
    <n v="10000"/>
    <n v="11160"/>
    <x v="0"/>
    <x v="0"/>
    <x v="0"/>
    <n v="1433504876"/>
    <n v="1430912876"/>
    <b v="0"/>
    <n v="151"/>
    <b v="1"/>
    <s v="music/rock"/>
    <n v="111.60000000000001"/>
    <n v="73.907284768211923"/>
    <x v="4"/>
    <x v="11"/>
  </r>
  <r>
    <n v="1380"/>
    <s v="BARNFEST 2015"/>
    <s v="A DIY MUSIC FESTIVAL FROM ST. LOUIS MO! Bands make their own festival, help make it legit!"/>
    <n v="25"/>
    <n v="106"/>
    <x v="0"/>
    <x v="0"/>
    <x v="0"/>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x v="0"/>
    <n v="1482988125"/>
    <n v="1480396125"/>
    <b v="0"/>
    <n v="73"/>
    <b v="1"/>
    <s v="music/rock"/>
    <n v="107.1"/>
    <n v="73.356164383561648"/>
    <x v="4"/>
    <x v="11"/>
  </r>
  <r>
    <n v="1382"/>
    <s v="The Floorwalkers New Album!"/>
    <s v="We're making a new record -- independently! We've got some great new songs we're really excited to bring to you!"/>
    <n v="8000"/>
    <n v="8349"/>
    <x v="0"/>
    <x v="0"/>
    <x v="0"/>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x v="5"/>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x v="0"/>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x v="3"/>
    <n v="1461931860"/>
    <n v="1457109121"/>
    <b v="0"/>
    <n v="134"/>
    <b v="1"/>
    <s v="music/rock"/>
    <n v="110.406125"/>
    <n v="65.914104477611943"/>
    <x v="4"/>
    <x v="11"/>
  </r>
  <r>
    <n v="1386"/>
    <s v="MALTESE CROSS: The First Album"/>
    <s v="We are a classic hard rock/heavy metal band just trying to keep rock alive!"/>
    <n v="400"/>
    <n v="875"/>
    <x v="0"/>
    <x v="0"/>
    <x v="0"/>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x v="0"/>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x v="0"/>
    <n v="1476720840"/>
    <n v="1474469117"/>
    <b v="0"/>
    <n v="112"/>
    <b v="1"/>
    <s v="music/rock"/>
    <n v="134.8074"/>
    <n v="60.181874999999998"/>
    <x v="4"/>
    <x v="11"/>
  </r>
  <r>
    <n v="1389"/>
    <s v="Pre-order DANCEHALL's first record!!!"/>
    <s v="Help fund the pressing of DANCEHALL's first record by pre-ordering it in advance!!!"/>
    <n v="500"/>
    <n v="727"/>
    <x v="0"/>
    <x v="1"/>
    <x v="1"/>
    <n v="1471087957"/>
    <n v="1468495957"/>
    <b v="0"/>
    <n v="34"/>
    <b v="1"/>
    <s v="music/rock"/>
    <n v="145.4"/>
    <n v="21.382352941176471"/>
    <x v="4"/>
    <x v="11"/>
  </r>
  <r>
    <n v="1390"/>
    <s v="New Music Video/Artist Development"/>
    <s v="Breakout Artist Management will be working with us on a brand new music video and we need your help!"/>
    <n v="2800"/>
    <n v="3055"/>
    <x v="0"/>
    <x v="0"/>
    <x v="0"/>
    <n v="1430154720"/>
    <n v="1427224606"/>
    <b v="0"/>
    <n v="19"/>
    <b v="1"/>
    <s v="music/rock"/>
    <n v="109.10714285714285"/>
    <n v="160.78947368421052"/>
    <x v="4"/>
    <x v="11"/>
  </r>
  <r>
    <n v="1391"/>
    <s v="Rules and Regulations"/>
    <s v="With the money donated through this project we intend on investing in sound equipment for live shows"/>
    <n v="500"/>
    <n v="551"/>
    <x v="0"/>
    <x v="0"/>
    <x v="0"/>
    <n v="1440219540"/>
    <n v="1436369818"/>
    <b v="0"/>
    <n v="13"/>
    <b v="1"/>
    <s v="music/rock"/>
    <n v="110.2"/>
    <n v="42.384615384615387"/>
    <x v="4"/>
    <x v="11"/>
  </r>
  <r>
    <n v="1392"/>
    <s v="Telesomniac's Debut Album"/>
    <s v="Telesomniac is a rock band from Provo, UT releasing their debut album Thirty-One Flashes in the Dark."/>
    <n v="2500"/>
    <n v="2841"/>
    <x v="0"/>
    <x v="0"/>
    <x v="0"/>
    <n v="1456976586"/>
    <n v="1454298186"/>
    <b v="0"/>
    <n v="104"/>
    <b v="1"/>
    <s v="music/rock"/>
    <n v="113.64000000000001"/>
    <n v="27.317307692307693"/>
    <x v="4"/>
    <x v="11"/>
  </r>
  <r>
    <n v="1393"/>
    <s v="WolfHunt | Social Commentary Rock Project"/>
    <s v="Rock n' Roll tales of our times"/>
    <n v="10000"/>
    <n v="10235"/>
    <x v="0"/>
    <x v="0"/>
    <x v="0"/>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x v="0"/>
    <n v="1488337200"/>
    <n v="1484623726"/>
    <b v="0"/>
    <n v="17"/>
    <b v="1"/>
    <s v="music/rock"/>
    <n v="122.13333333333334"/>
    <n v="53.882352941176471"/>
    <x v="4"/>
    <x v="11"/>
  </r>
  <r>
    <n v="1395"/>
    <s v="Quiet Oaks Full Length Album"/>
    <s v="Help Quiet Oaks record their debut album!!!"/>
    <n v="3500"/>
    <n v="3916"/>
    <x v="0"/>
    <x v="0"/>
    <x v="0"/>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x v="0"/>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x v="0"/>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x v="0"/>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x v="0"/>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x v="1"/>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x v="0"/>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x v="1"/>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x v="0"/>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x v="1"/>
    <n v="1424607285"/>
    <n v="1422447285"/>
    <b v="1"/>
    <n v="5"/>
    <b v="0"/>
    <s v="publishing/translations"/>
    <n v="1.6620689655172414"/>
    <n v="48.2"/>
    <x v="3"/>
    <x v="22"/>
  </r>
  <r>
    <n v="1405"/>
    <s v="The Bible translated into Emoticons"/>
    <s v="Will more people read the Bible if it were translated into Emoticons?"/>
    <n v="25000"/>
    <n v="105"/>
    <x v="2"/>
    <x v="0"/>
    <x v="0"/>
    <n v="1417195201"/>
    <n v="1414599601"/>
    <b v="1"/>
    <n v="17"/>
    <b v="0"/>
    <s v="publishing/translations"/>
    <n v="0.42"/>
    <n v="6.1764705882352944"/>
    <x v="3"/>
    <x v="22"/>
  </r>
  <r>
    <n v="1406"/>
    <s v="Man Down! Translation project"/>
    <s v="The White coat and the battle dress uniform"/>
    <n v="12000"/>
    <n v="15"/>
    <x v="2"/>
    <x v="13"/>
    <x v="3"/>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x v="0"/>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x v="1"/>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x v="0"/>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x v="3"/>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x v="1"/>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x v="0"/>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x v="3"/>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x v="0"/>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x v="0"/>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x v="0"/>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x v="0"/>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x v="3"/>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x v="0"/>
    <n v="1476010619"/>
    <n v="1473418619"/>
    <b v="0"/>
    <n v="10"/>
    <b v="0"/>
    <s v="publishing/translations"/>
    <n v="7.0634920634920633"/>
    <n v="44.5"/>
    <x v="3"/>
    <x v="22"/>
  </r>
  <r>
    <n v="1420"/>
    <s v="Shakespeare in the Hood - Romeo and Juliet"/>
    <s v="Help me butcher Shakespeare in a satirical fashion."/>
    <n v="110"/>
    <n v="3"/>
    <x v="2"/>
    <x v="0"/>
    <x v="0"/>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x v="9"/>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x v="4"/>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x v="2"/>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x v="0"/>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x v="0"/>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x v="3"/>
    <n v="1440408120"/>
    <n v="1435224120"/>
    <b v="0"/>
    <n v="0"/>
    <b v="0"/>
    <s v="publishing/translations"/>
    <n v="0"/>
    <e v="#DIV/0!"/>
    <x v="3"/>
    <x v="22"/>
  </r>
  <r>
    <n v="1427"/>
    <s v="WHAT CAN I DO?..."/>
    <s v="The book with advices that can save many lives._x000a_You will find here many case studies, extreme situations and solutions."/>
    <n v="5000"/>
    <n v="419"/>
    <x v="2"/>
    <x v="12"/>
    <x v="3"/>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x v="3"/>
    <n v="1459584417"/>
    <n v="1456996017"/>
    <b v="0"/>
    <n v="3"/>
    <b v="0"/>
    <s v="publishing/translations"/>
    <n v="4.5"/>
    <n v="15"/>
    <x v="3"/>
    <x v="22"/>
  </r>
  <r>
    <n v="1429"/>
    <s v="10 P.M."/>
    <s v="A guy in his 30's tries to live his &quot;American Dream&quot;, but quickly it turns into a nightmare. (A Novel)"/>
    <n v="10000"/>
    <n v="0"/>
    <x v="2"/>
    <x v="0"/>
    <x v="0"/>
    <n v="1428629242"/>
    <n v="1426037242"/>
    <b v="0"/>
    <n v="0"/>
    <b v="0"/>
    <s v="publishing/translations"/>
    <n v="0"/>
    <e v="#DIV/0!"/>
    <x v="3"/>
    <x v="22"/>
  </r>
  <r>
    <n v="1430"/>
    <s v="Esoteric Project Management"/>
    <s v="Profesional translation and publishing of the book on unique synthesis of project management and meditation"/>
    <n v="5000"/>
    <n v="403"/>
    <x v="2"/>
    <x v="0"/>
    <x v="0"/>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x v="0"/>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x v="0"/>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x v="3"/>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x v="7"/>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x v="3"/>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x v="3"/>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x v="0"/>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x v="7"/>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x v="5"/>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x v="3"/>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x v="1"/>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x v="0"/>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x v="3"/>
    <n v="1483395209"/>
    <n v="1480803209"/>
    <b v="0"/>
    <n v="0"/>
    <b v="0"/>
    <s v="publishing/translations"/>
    <n v="0"/>
    <e v="#DIV/0!"/>
    <x v="3"/>
    <x v="22"/>
  </r>
  <r>
    <n v="1444"/>
    <s v="Expand the MillionairesLetter in the US Market!"/>
    <s v="We as a successfull german stock market newsletter publisher want expand in the US market!"/>
    <n v="4950"/>
    <n v="0"/>
    <x v="2"/>
    <x v="12"/>
    <x v="3"/>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x v="3"/>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x v="3"/>
    <n v="1461235478"/>
    <n v="1459507478"/>
    <b v="0"/>
    <n v="0"/>
    <b v="0"/>
    <s v="publishing/translations"/>
    <n v="0"/>
    <e v="#DIV/0!"/>
    <x v="3"/>
    <x v="22"/>
  </r>
  <r>
    <n v="1447"/>
    <s v="Indian Language Dictionary"/>
    <s v="I'm creating a dictionary of multiple Indian languages."/>
    <n v="500000"/>
    <n v="75"/>
    <x v="2"/>
    <x v="0"/>
    <x v="0"/>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x v="2"/>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x v="0"/>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x v="0"/>
    <n v="1455941197"/>
    <n v="1453349197"/>
    <b v="0"/>
    <n v="1"/>
    <b v="0"/>
    <s v="publishing/translations"/>
    <n v="1E-3"/>
    <n v="1"/>
    <x v="3"/>
    <x v="22"/>
  </r>
  <r>
    <n v="1451"/>
    <s v="Modern Literal Torah Translation (Canceled)"/>
    <s v="Modern Literal Translation of the Torah in English and Russian with sub-linear and interlinear layout."/>
    <n v="18950"/>
    <n v="2"/>
    <x v="1"/>
    <x v="0"/>
    <x v="0"/>
    <n v="1416355259"/>
    <n v="1413759659"/>
    <b v="0"/>
    <n v="2"/>
    <b v="0"/>
    <s v="publishing/translations"/>
    <n v="1.0554089709762533E-2"/>
    <n v="1"/>
    <x v="3"/>
    <x v="22"/>
  </r>
  <r>
    <n v="1452"/>
    <s v="The Judo Preservation Project (Canceled)"/>
    <s v="I am gathering rare, out-of-print Judo books for preservation, translation and sharing."/>
    <n v="14000"/>
    <n v="0"/>
    <x v="1"/>
    <x v="0"/>
    <x v="0"/>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x v="3"/>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x v="3"/>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x v="0"/>
    <n v="1409924340"/>
    <n v="1405181320"/>
    <b v="0"/>
    <n v="7"/>
    <b v="0"/>
    <s v="publishing/translations"/>
    <n v="10.5"/>
    <n v="225"/>
    <x v="3"/>
    <x v="22"/>
  </r>
  <r>
    <n v="1456"/>
    <s v="Sometimes you don't need love (Canceled)"/>
    <s v="English Version of my auto-published novel"/>
    <n v="5000"/>
    <n v="145"/>
    <x v="1"/>
    <x v="13"/>
    <x v="3"/>
    <n v="1483459365"/>
    <n v="1480867365"/>
    <b v="0"/>
    <n v="3"/>
    <b v="0"/>
    <s v="publishing/translations"/>
    <n v="2.9000000000000004"/>
    <n v="48.333333333333336"/>
    <x v="3"/>
    <x v="22"/>
  </r>
  <r>
    <n v="1457"/>
    <s v="Hey! I&quot;m not invisable, I am Just Old (Canceled)"/>
    <s v="Age is more than just a number, I hope your younger than you feel."/>
    <n v="6000"/>
    <n v="0"/>
    <x v="1"/>
    <x v="0"/>
    <x v="0"/>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x v="0"/>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x v="7"/>
    <n v="1449077100"/>
    <n v="1446612896"/>
    <b v="0"/>
    <n v="0"/>
    <b v="0"/>
    <s v="publishing/translations"/>
    <n v="0"/>
    <e v="#DIV/0!"/>
    <x v="3"/>
    <x v="22"/>
  </r>
  <r>
    <n v="1460"/>
    <s v="KJV2015 (Canceled)"/>
    <s v="KJV2015 Easier to understand for our kids and family not leaving out one verse or changing a meaning one bit."/>
    <n v="25000000"/>
    <n v="0"/>
    <x v="1"/>
    <x v="0"/>
    <x v="0"/>
    <n v="1417391100"/>
    <n v="1412371898"/>
    <b v="0"/>
    <n v="0"/>
    <b v="0"/>
    <s v="publishing/translations"/>
    <n v="0"/>
    <e v="#DIV/0!"/>
    <x v="3"/>
    <x v="22"/>
  </r>
  <r>
    <n v="1461"/>
    <s v="Relatively Prime Series 2"/>
    <s v="Series 2 of Relatively Prime, a podcast of stories from the Mathematical Domain"/>
    <n v="15000"/>
    <n v="15186.69"/>
    <x v="0"/>
    <x v="0"/>
    <x v="0"/>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x v="0"/>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x v="0"/>
    <n v="1365367938"/>
    <n v="1361483538"/>
    <b v="1"/>
    <n v="25"/>
    <b v="1"/>
    <s v="publishing/radio &amp; podcasts"/>
    <n v="147.66666666666666"/>
    <n v="35.44"/>
    <x v="3"/>
    <x v="23"/>
  </r>
  <r>
    <n v="1464"/>
    <s v="Science Studio"/>
    <s v="The Best Science Media on the Web"/>
    <n v="5000"/>
    <n v="8160"/>
    <x v="0"/>
    <x v="0"/>
    <x v="0"/>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x v="0"/>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x v="0"/>
    <n v="1452574800"/>
    <n v="1449029266"/>
    <b v="1"/>
    <n v="248"/>
    <b v="1"/>
    <s v="publishing/radio &amp; podcasts"/>
    <n v="107.87731249999999"/>
    <n v="69.598266129032254"/>
    <x v="3"/>
    <x v="23"/>
  </r>
  <r>
    <n v="1467"/>
    <s v="Radio Ambulante"/>
    <s v="We are a new Spanish language podcast telling uniquely Latin American stories."/>
    <n v="40000"/>
    <n v="46032"/>
    <x v="0"/>
    <x v="0"/>
    <x v="0"/>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x v="0"/>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x v="0"/>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x v="0"/>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x v="0"/>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x v="0"/>
    <n v="1381928503"/>
    <n v="1379336503"/>
    <b v="1"/>
    <n v="336"/>
    <b v="1"/>
    <s v="publishing/radio &amp; podcasts"/>
    <n v="138.70400000000001"/>
    <n v="103.20238095238095"/>
    <x v="3"/>
    <x v="23"/>
  </r>
  <r>
    <n v="1473"/>
    <s v="ONE LOVES ONLY FORM"/>
    <s v="Public Radio Project"/>
    <n v="1500"/>
    <n v="1807.74"/>
    <x v="0"/>
    <x v="0"/>
    <x v="0"/>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x v="0"/>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x v="0"/>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x v="0"/>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x v="0"/>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x v="0"/>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x v="0"/>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x v="0"/>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x v="5"/>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x v="0"/>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x v="0"/>
    <n v="1469162275"/>
    <n v="1467002275"/>
    <b v="0"/>
    <n v="2"/>
    <b v="0"/>
    <s v="publishing/fiction"/>
    <n v="0.7142857142857143"/>
    <n v="25"/>
    <x v="3"/>
    <x v="10"/>
  </r>
  <r>
    <n v="1484"/>
    <s v="a book called filtered down thru the stars"/>
    <s v="The mussings of an old wizard"/>
    <n v="2000"/>
    <n v="0"/>
    <x v="2"/>
    <x v="0"/>
    <x v="0"/>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x v="0"/>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x v="0"/>
    <n v="1425009761"/>
    <n v="1422417761"/>
    <b v="0"/>
    <n v="3"/>
    <b v="0"/>
    <s v="publishing/fiction"/>
    <n v="0.24"/>
    <n v="16"/>
    <x v="3"/>
    <x v="10"/>
  </r>
  <r>
    <n v="1487"/>
    <s v="You Killed Me First"/>
    <s v="A lover becomes an enemy when a line has been crossed. Torn between memories and reality, his mask of sanity is slipping."/>
    <n v="10000"/>
    <n v="0"/>
    <x v="2"/>
    <x v="0"/>
    <x v="0"/>
    <n v="1470175271"/>
    <n v="1467583271"/>
    <b v="0"/>
    <n v="0"/>
    <b v="0"/>
    <s v="publishing/fiction"/>
    <n v="0"/>
    <e v="#DIV/0!"/>
    <x v="3"/>
    <x v="10"/>
  </r>
  <r>
    <n v="1488"/>
    <s v="Nanolution"/>
    <s v="A blockbuster sci-fi adventure. What would you do if one day your life changed to beyond the imaginable?"/>
    <n v="15000"/>
    <n v="360"/>
    <x v="2"/>
    <x v="2"/>
    <x v="2"/>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x v="0"/>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x v="0"/>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x v="0"/>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x v="0"/>
    <n v="1308431646"/>
    <n v="1305839646"/>
    <b v="0"/>
    <n v="2"/>
    <b v="0"/>
    <s v="publishing/fiction"/>
    <n v="0.75"/>
    <n v="15"/>
    <x v="3"/>
    <x v="10"/>
  </r>
  <r>
    <n v="1493"/>
    <s v="The Great Grand Zeppelin Chase"/>
    <s v="Help illustrate the sequel to the bestselling _x000a_The Transylvania Flying Squad of Detectives"/>
    <n v="2400"/>
    <n v="0"/>
    <x v="2"/>
    <x v="0"/>
    <x v="0"/>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x v="0"/>
    <n v="1428075480"/>
    <n v="1425489613"/>
    <b v="0"/>
    <n v="11"/>
    <b v="0"/>
    <s v="publishing/fiction"/>
    <n v="8.9"/>
    <n v="40.454545454545453"/>
    <x v="3"/>
    <x v="10"/>
  </r>
  <r>
    <n v="1495"/>
    <s v="A Magical Bildungsroman with a Female Heroine"/>
    <s v="The Adventures of Penelope Hawthorne. Part One: The Spellbook of Dracone."/>
    <n v="2000"/>
    <n v="0"/>
    <x v="2"/>
    <x v="0"/>
    <x v="0"/>
    <n v="1314471431"/>
    <n v="1311879431"/>
    <b v="0"/>
    <n v="0"/>
    <b v="0"/>
    <s v="publishing/fiction"/>
    <n v="0"/>
    <e v="#DIV/0!"/>
    <x v="3"/>
    <x v="10"/>
  </r>
  <r>
    <n v="1496"/>
    <s v="Tainted Steel (Series 1 - 4)"/>
    <s v="Capturing the awe-inspiring magic of the likes of LoTR, Tainted Steel tells the story of one mans' struggle against Destiny."/>
    <n v="1500"/>
    <n v="0"/>
    <x v="2"/>
    <x v="0"/>
    <x v="0"/>
    <n v="1410866659"/>
    <n v="1405682659"/>
    <b v="0"/>
    <n v="0"/>
    <b v="0"/>
    <s v="publishing/fiction"/>
    <n v="0"/>
    <e v="#DIV/0!"/>
    <x v="3"/>
    <x v="10"/>
  </r>
  <r>
    <n v="1497"/>
    <s v="Daddy"/>
    <s v="After 25 years apart, a father and son's reunion is less magical and more explosive as the revelations come out and the gloves come off"/>
    <n v="15000"/>
    <n v="1"/>
    <x v="2"/>
    <x v="0"/>
    <x v="0"/>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x v="0"/>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x v="0"/>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x v="0"/>
    <n v="1367444557"/>
    <n v="1364852557"/>
    <b v="0"/>
    <n v="15"/>
    <b v="0"/>
    <s v="publishing/fiction"/>
    <n v="25.035714285714285"/>
    <n v="46.733333333333334"/>
    <x v="3"/>
    <x v="10"/>
  </r>
  <r>
    <n v="1501"/>
    <s v="This is Nowhere"/>
    <s v="A hardcover book of surf, outdoor and nature photos from the British Columbia coast."/>
    <n v="52000"/>
    <n v="86492"/>
    <x v="0"/>
    <x v="5"/>
    <x v="5"/>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x v="1"/>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x v="3"/>
    <n v="1477210801"/>
    <n v="1472026801"/>
    <b v="1"/>
    <n v="71"/>
    <b v="1"/>
    <s v="photography/photobooks"/>
    <n v="107.89146666666667"/>
    <n v="56.98492957746479"/>
    <x v="8"/>
    <x v="20"/>
  </r>
  <r>
    <n v="1504"/>
    <s v="RYU X RIO"/>
    <s v="A football photography book like no other about the 2014 World Cup in Brazil, by Ryu Voelkel."/>
    <n v="6500"/>
    <n v="18066"/>
    <x v="0"/>
    <x v="1"/>
    <x v="1"/>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x v="3"/>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x v="1"/>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x v="0"/>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x v="0"/>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x v="3"/>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x v="1"/>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x v="0"/>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x v="0"/>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x v="1"/>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x v="0"/>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x v="8"/>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x v="0"/>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x v="0"/>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x v="0"/>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x v="0"/>
    <n v="1403301540"/>
    <n v="1400867283"/>
    <b v="1"/>
    <n v="145"/>
    <b v="1"/>
    <s v="photography/photobooks"/>
    <n v="103.36388888888889"/>
    <n v="64.156896551724131"/>
    <x v="8"/>
    <x v="20"/>
  </r>
  <r>
    <n v="1520"/>
    <s v="TULIPS"/>
    <s v="A self-published photography book by Andrew Miksys from his new series about Belarus"/>
    <n v="18000"/>
    <n v="18625"/>
    <x v="0"/>
    <x v="0"/>
    <x v="0"/>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x v="0"/>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x v="0"/>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x v="0"/>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x v="9"/>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x v="0"/>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x v="0"/>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x v="0"/>
    <n v="1489497886"/>
    <n v="1487082286"/>
    <b v="1"/>
    <n v="70"/>
    <b v="1"/>
    <s v="photography/photobooks"/>
    <n v="110.44428571428573"/>
    <n v="55.222142857142863"/>
    <x v="8"/>
    <x v="20"/>
  </r>
  <r>
    <n v="1528"/>
    <s v="Don't Go Outside: Tokyo Street Photos"/>
    <s v="A book of street photos from around Shibuya that I've made between 2011-2016."/>
    <n v="3000"/>
    <n v="8447"/>
    <x v="0"/>
    <x v="0"/>
    <x v="0"/>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x v="0"/>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x v="0"/>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x v="0"/>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x v="2"/>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x v="0"/>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x v="0"/>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x v="0"/>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x v="0"/>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x v="3"/>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x v="0"/>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x v="0"/>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x v="0"/>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x v="0"/>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x v="5"/>
    <n v="1435708500"/>
    <n v="1434412500"/>
    <b v="0"/>
    <n v="1"/>
    <b v="0"/>
    <s v="photography/nature"/>
    <n v="4"/>
    <n v="20"/>
    <x v="8"/>
    <x v="24"/>
  </r>
  <r>
    <n v="1543"/>
    <s v="Sunrises in the MidWest"/>
    <s v="I plan to take pictures of the sunrise in the MidWest every day in 2015 and compile them in a slide show for distribution."/>
    <n v="2250"/>
    <n v="10"/>
    <x v="2"/>
    <x v="0"/>
    <x v="0"/>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x v="0"/>
    <n v="1427847480"/>
    <n v="1424222024"/>
    <b v="0"/>
    <n v="0"/>
    <b v="0"/>
    <s v="photography/nature"/>
    <n v="0"/>
    <e v="#DIV/0!"/>
    <x v="8"/>
    <x v="24"/>
  </r>
  <r>
    <n v="1545"/>
    <s v="Nevada County Hearts"/>
    <s v="&quot;He will not be a wise man who does not study human hearts!&quot;_x000a_Hope in natural art, creation!"/>
    <n v="3000"/>
    <n v="1"/>
    <x v="2"/>
    <x v="0"/>
    <x v="0"/>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x v="1"/>
    <n v="1410930399"/>
    <n v="1405746399"/>
    <b v="0"/>
    <n v="11"/>
    <b v="0"/>
    <s v="photography/nature"/>
    <n v="28.9"/>
    <n v="26.272727272727273"/>
    <x v="8"/>
    <x v="24"/>
  </r>
  <r>
    <n v="1547"/>
    <s v="Sound Photography"/>
    <s v="I have produced a limited number (100) of five 8x10 prints of mixed photography I would like to share with you."/>
    <n v="20"/>
    <n v="0"/>
    <x v="2"/>
    <x v="0"/>
    <x v="0"/>
    <n v="1487844882"/>
    <n v="1487240082"/>
    <b v="0"/>
    <n v="0"/>
    <b v="0"/>
    <s v="photography/nature"/>
    <n v="0"/>
    <e v="#DIV/0!"/>
    <x v="8"/>
    <x v="24"/>
  </r>
  <r>
    <n v="1548"/>
    <s v="Change the World through Color"/>
    <s v="Beauty is in the eye of the beholder and I want to inspire conservation through color."/>
    <n v="700"/>
    <n v="60"/>
    <x v="2"/>
    <x v="0"/>
    <x v="0"/>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x v="0"/>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x v="1"/>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x v="0"/>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x v="0"/>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x v="0"/>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x v="2"/>
    <n v="1438495390"/>
    <n v="1435903390"/>
    <b v="0"/>
    <n v="0"/>
    <b v="0"/>
    <s v="photography/nature"/>
    <n v="0"/>
    <e v="#DIV/0!"/>
    <x v="8"/>
    <x v="24"/>
  </r>
  <r>
    <n v="1555"/>
    <s v="Coffee Table Book of Maine"/>
    <s v="I am traveling the coastline of Maine and will be taking pictures of all the scenery and lighthouses in the area."/>
    <n v="750"/>
    <n v="0"/>
    <x v="2"/>
    <x v="0"/>
    <x v="0"/>
    <n v="1442509200"/>
    <n v="1440513832"/>
    <b v="0"/>
    <n v="0"/>
    <b v="0"/>
    <s v="photography/nature"/>
    <n v="0"/>
    <e v="#DIV/0!"/>
    <x v="8"/>
    <x v="24"/>
  </r>
  <r>
    <n v="1556"/>
    <s v="West Canada - A Coffee Table Book"/>
    <s v="To gather a collection of photographs for a coffee table book that displays the beauty of Canada's west."/>
    <n v="1500"/>
    <n v="677"/>
    <x v="2"/>
    <x v="5"/>
    <x v="5"/>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x v="0"/>
    <n v="1411227633"/>
    <n v="1408549233"/>
    <b v="0"/>
    <n v="1"/>
    <b v="0"/>
    <s v="photography/nature"/>
    <n v="4"/>
    <n v="100"/>
    <x v="8"/>
    <x v="24"/>
  </r>
  <r>
    <n v="1558"/>
    <s v="Lucy Wood's Calendar - English Countryside 2016"/>
    <s v="A large 2016 wall-calendar (A3 when open) featuring 12 stunning photographs by Lucy Wood."/>
    <n v="750"/>
    <n v="35"/>
    <x v="2"/>
    <x v="1"/>
    <x v="1"/>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x v="0"/>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x v="0"/>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x v="0"/>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x v="1"/>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x v="0"/>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x v="0"/>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x v="0"/>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x v="0"/>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x v="0"/>
    <n v="1419384585"/>
    <n v="1416360585"/>
    <b v="0"/>
    <n v="22"/>
    <b v="0"/>
    <s v="publishing/art books"/>
    <n v="13.639999999999999"/>
    <n v="155"/>
    <x v="3"/>
    <x v="25"/>
  </r>
  <r>
    <n v="1569"/>
    <s v="to be removed (Canceled)"/>
    <s v="to be removed"/>
    <n v="30000"/>
    <n v="0"/>
    <x v="1"/>
    <x v="0"/>
    <x v="0"/>
    <n v="1369498714"/>
    <n v="1366906714"/>
    <b v="0"/>
    <n v="0"/>
    <b v="0"/>
    <s v="publishing/art books"/>
    <n v="0"/>
    <e v="#DIV/0!"/>
    <x v="3"/>
    <x v="25"/>
  </r>
  <r>
    <n v="1570"/>
    <s v="BEAUTIFUL DREAMERS: An Adult Coloring Book (Canceled)"/>
    <s v="A Coloring Book of Breathtaking Beauties_x000a_To Calm the Heart and Soul"/>
    <n v="6000"/>
    <n v="2484"/>
    <x v="1"/>
    <x v="0"/>
    <x v="0"/>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x v="1"/>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x v="1"/>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x v="5"/>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x v="0"/>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x v="0"/>
    <n v="1404909296"/>
    <n v="1402317296"/>
    <b v="0"/>
    <n v="35"/>
    <b v="0"/>
    <s v="publishing/art books"/>
    <n v="22.91"/>
    <n v="65.457142857142856"/>
    <x v="3"/>
    <x v="25"/>
  </r>
  <r>
    <n v="1576"/>
    <s v="The Obsessive Line Collection (Canceled)"/>
    <s v="For the publication of my first 3 books: an Art book, a graphic novel, and a coloring book"/>
    <n v="5000"/>
    <n v="650"/>
    <x v="1"/>
    <x v="0"/>
    <x v="0"/>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x v="0"/>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x v="0"/>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x v="0"/>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x v="0"/>
    <n v="1337562726"/>
    <n v="1332378726"/>
    <b v="0"/>
    <n v="0"/>
    <b v="0"/>
    <s v="publishing/art books"/>
    <n v="0"/>
    <e v="#DIV/0!"/>
    <x v="3"/>
    <x v="25"/>
  </r>
  <r>
    <n v="1581"/>
    <s v="The Sharper Image"/>
    <s v="Photographic canvas prints depicting different scenes from around the globe, including local images taken in Sussex England."/>
    <n v="1000"/>
    <n v="5"/>
    <x v="2"/>
    <x v="1"/>
    <x v="1"/>
    <n v="1450521990"/>
    <n v="1447757190"/>
    <b v="0"/>
    <n v="1"/>
    <b v="0"/>
    <s v="photography/places"/>
    <n v="0.5"/>
    <n v="5"/>
    <x v="8"/>
    <x v="26"/>
  </r>
  <r>
    <n v="1582"/>
    <s v="Scenes from New Orleans"/>
    <s v="I create canvas prints of images from in and around New Orleans"/>
    <n v="1000"/>
    <n v="93"/>
    <x v="2"/>
    <x v="0"/>
    <x v="0"/>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x v="1"/>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x v="0"/>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x v="5"/>
    <n v="1482663600"/>
    <n v="1480800568"/>
    <b v="0"/>
    <n v="12"/>
    <b v="0"/>
    <s v="photography/places"/>
    <n v="79"/>
    <n v="131.66666666666666"/>
    <x v="8"/>
    <x v="26"/>
  </r>
  <r>
    <n v="1586"/>
    <s v="Missouri In Pictures"/>
    <s v="Show the world the beauty that is in all of our back yards!"/>
    <n v="1500"/>
    <n v="0"/>
    <x v="2"/>
    <x v="0"/>
    <x v="0"/>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x v="0"/>
    <n v="1418510965"/>
    <n v="1415918965"/>
    <b v="0"/>
    <n v="1"/>
    <b v="0"/>
    <s v="photography/places"/>
    <n v="1.3333333333333334E-2"/>
    <n v="1"/>
    <x v="8"/>
    <x v="26"/>
  </r>
  <r>
    <n v="1588"/>
    <s v="The Right Side of Texas"/>
    <s v="Southeast Texas as seen through the lens of a cell phone camera"/>
    <n v="516"/>
    <n v="0"/>
    <x v="2"/>
    <x v="0"/>
    <x v="0"/>
    <n v="1422735120"/>
    <n v="1420091999"/>
    <b v="0"/>
    <n v="0"/>
    <b v="0"/>
    <s v="photography/places"/>
    <n v="0"/>
    <e v="#DIV/0!"/>
    <x v="8"/>
    <x v="26"/>
  </r>
  <r>
    <n v="1589"/>
    <s v="A Side Of The World In Canvas"/>
    <s v="I want to be able to have my own photography inside a canvas and have it be displayed everywhere."/>
    <n v="1200"/>
    <n v="0"/>
    <x v="2"/>
    <x v="0"/>
    <x v="0"/>
    <n v="1444433886"/>
    <n v="1441841886"/>
    <b v="0"/>
    <n v="0"/>
    <b v="0"/>
    <s v="photography/places"/>
    <n v="0"/>
    <e v="#DIV/0!"/>
    <x v="8"/>
    <x v="26"/>
  </r>
  <r>
    <n v="1590"/>
    <s v="An Italian Adventure"/>
    <s v="Discover Italy through photography."/>
    <n v="60000"/>
    <n v="1020"/>
    <x v="2"/>
    <x v="13"/>
    <x v="3"/>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x v="1"/>
    <n v="1459700741"/>
    <n v="1457112341"/>
    <b v="0"/>
    <n v="92"/>
    <b v="0"/>
    <s v="photography/places"/>
    <n v="29.228571428571428"/>
    <n v="44.478260869565219"/>
    <x v="8"/>
    <x v="26"/>
  </r>
  <r>
    <n v="1592"/>
    <s v="The Views of Pittsburgh"/>
    <s v="A portfolio collage of beautiful pictures of authentic Pittsburgh locations and scenery."/>
    <n v="25"/>
    <n v="0"/>
    <x v="2"/>
    <x v="0"/>
    <x v="0"/>
    <n v="1427503485"/>
    <n v="1423619085"/>
    <b v="0"/>
    <n v="0"/>
    <b v="0"/>
    <s v="photography/places"/>
    <n v="0"/>
    <e v="#DIV/0!"/>
    <x v="8"/>
    <x v="26"/>
  </r>
  <r>
    <n v="1593"/>
    <s v="Picturing Italy"/>
    <s v="A trip to fulfill a dream of capturing the wonders and history of ancient Italy in person."/>
    <n v="22000"/>
    <n v="3"/>
    <x v="2"/>
    <x v="0"/>
    <x v="0"/>
    <n v="1425154655"/>
    <n v="1422562655"/>
    <b v="0"/>
    <n v="3"/>
    <b v="0"/>
    <s v="photography/places"/>
    <n v="1.3636363636363637E-2"/>
    <n v="1"/>
    <x v="8"/>
    <x v="26"/>
  </r>
  <r>
    <n v="1594"/>
    <s v="Scenes and Things from New Orleans"/>
    <s v="I photograph my love of New Orleans, create canvases and share those memories with you."/>
    <n v="1000"/>
    <n v="205"/>
    <x v="2"/>
    <x v="0"/>
    <x v="0"/>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x v="0"/>
    <n v="1403122380"/>
    <n v="1400634728"/>
    <b v="0"/>
    <n v="7"/>
    <b v="0"/>
    <s v="photography/places"/>
    <n v="0.27999999999999997"/>
    <n v="40"/>
    <x v="8"/>
    <x v="26"/>
  </r>
  <r>
    <n v="1596"/>
    <s v="The Town We Live In"/>
    <s v="London is beautiful. I want to create a book of stunning images from in and around our great city"/>
    <n v="3250"/>
    <n v="75"/>
    <x v="2"/>
    <x v="1"/>
    <x v="1"/>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x v="0"/>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x v="0"/>
    <n v="1437926458"/>
    <n v="1432742458"/>
    <b v="0"/>
    <n v="1"/>
    <b v="0"/>
    <s v="photography/places"/>
    <n v="0.125"/>
    <n v="1"/>
    <x v="8"/>
    <x v="26"/>
  </r>
  <r>
    <n v="1599"/>
    <s v="The Londoner: Prints &amp; Canvas"/>
    <s v="A London photographer trekking 5,895m up Africa's Mount Kilimanjaro to pursue and enrich a career."/>
    <n v="500"/>
    <n v="0"/>
    <x v="2"/>
    <x v="1"/>
    <x v="1"/>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x v="0"/>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x v="0"/>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x v="0"/>
    <n v="1318633200"/>
    <n v="1314947317"/>
    <b v="0"/>
    <n v="32"/>
    <b v="1"/>
    <s v="music/rock"/>
    <n v="100.16666666666667"/>
    <n v="46.953125"/>
    <x v="4"/>
    <x v="11"/>
  </r>
  <r>
    <n v="1603"/>
    <s v="Max's First Solo Album!"/>
    <s v="An exercise in the wild and dangerous world of solo musicianship by Maxwell D Feinstein."/>
    <n v="2000"/>
    <n v="2000.66"/>
    <x v="0"/>
    <x v="0"/>
    <x v="0"/>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x v="0"/>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x v="0"/>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x v="0"/>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x v="0"/>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x v="0"/>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x v="0"/>
    <n v="1320220800"/>
    <n v="1315612909"/>
    <b v="0"/>
    <n v="4"/>
    <b v="1"/>
    <s v="music/rock"/>
    <n v="118.33333333333333"/>
    <n v="443.75"/>
    <x v="4"/>
    <x v="11"/>
  </r>
  <r>
    <n v="1610"/>
    <s v="So The Story Goes: The New Album by &quot;Just Joe&quot; Altier"/>
    <s v="So The Story Goes is the upcoming album from &quot;Just Joe&quot; Altier."/>
    <n v="2000"/>
    <n v="5437"/>
    <x v="0"/>
    <x v="0"/>
    <x v="0"/>
    <n v="1355609510"/>
    <n v="1353017510"/>
    <b v="0"/>
    <n v="112"/>
    <b v="1"/>
    <s v="music/rock"/>
    <n v="271.85000000000002"/>
    <n v="48.544642857142854"/>
    <x v="4"/>
    <x v="11"/>
  </r>
  <r>
    <n v="1611"/>
    <s v="Skelton-Luns CD/7&quot;             No Big Deal."/>
    <s v="Skelton-Luns CD/7&quot; No Big Deal."/>
    <n v="800"/>
    <n v="1001"/>
    <x v="0"/>
    <x v="0"/>
    <x v="0"/>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x v="0"/>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x v="0"/>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x v="0"/>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x v="0"/>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x v="0"/>
    <n v="1353621600"/>
    <n v="1350061821"/>
    <b v="0"/>
    <n v="157"/>
    <b v="1"/>
    <s v="music/rock"/>
    <n v="104.2"/>
    <n v="66.369426751592357"/>
    <x v="4"/>
    <x v="11"/>
  </r>
  <r>
    <n v="1617"/>
    <s v="The Coffis Brothers 2nd Album!"/>
    <s v="The Coffis Brothers &amp;The Mountain Men are recording a brand new full length record."/>
    <n v="7000"/>
    <n v="10210"/>
    <x v="0"/>
    <x v="0"/>
    <x v="0"/>
    <n v="1383332400"/>
    <n v="1380470188"/>
    <b v="0"/>
    <n v="158"/>
    <b v="1"/>
    <s v="music/rock"/>
    <n v="145.85714285714286"/>
    <n v="64.620253164556956"/>
    <x v="4"/>
    <x v="11"/>
  </r>
  <r>
    <n v="1618"/>
    <s v="Janus Word Album"/>
    <s v="Janus Word combines hard rock with melodic acoustic music for a unique and awesome sound."/>
    <n v="1500"/>
    <n v="1576"/>
    <x v="0"/>
    <x v="0"/>
    <x v="0"/>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x v="0"/>
    <n v="1410755286"/>
    <n v="1408940886"/>
    <b v="0"/>
    <n v="23"/>
    <b v="1"/>
    <s v="music/rock"/>
    <n v="133.33333333333331"/>
    <n v="86.956521739130437"/>
    <x v="4"/>
    <x v="11"/>
  </r>
  <r>
    <n v="1620"/>
    <s v="Kickstart my music career with 300 CDs"/>
    <s v="Kickstarting my music career with 300 hard copy CDs of my first release."/>
    <n v="1000"/>
    <n v="1130"/>
    <x v="0"/>
    <x v="0"/>
    <x v="0"/>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x v="0"/>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x v="0"/>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x v="1"/>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x v="0"/>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x v="0"/>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x v="0"/>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x v="0"/>
    <n v="1353905940"/>
    <n v="1351011489"/>
    <b v="0"/>
    <n v="38"/>
    <b v="1"/>
    <s v="music/rock"/>
    <n v="117"/>
    <n v="61.578947368421055"/>
    <x v="4"/>
    <x v="11"/>
  </r>
  <r>
    <n v="1628"/>
    <s v="&quot;Songs for Tsippora&quot; Byronâ€™s DEBUT EP"/>
    <s v="Original Jewish rock music on human relationships and identity"/>
    <n v="4000"/>
    <n v="4037"/>
    <x v="0"/>
    <x v="0"/>
    <x v="0"/>
    <n v="1403026882"/>
    <n v="1400175682"/>
    <b v="0"/>
    <n v="88"/>
    <b v="1"/>
    <s v="music/rock"/>
    <n v="100.925"/>
    <n v="45.875"/>
    <x v="4"/>
    <x v="11"/>
  </r>
  <r>
    <n v="1629"/>
    <s v="Off The Turnpike | A Loud New Way to Release Loud New Music"/>
    <s v="Help Off The Turnpike release new music, and set fire to everything!"/>
    <n v="6000"/>
    <n v="6220"/>
    <x v="0"/>
    <x v="0"/>
    <x v="0"/>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x v="0"/>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x v="0"/>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x v="0"/>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x v="0"/>
    <n v="1326690000"/>
    <n v="1324329156"/>
    <b v="0"/>
    <n v="58"/>
    <b v="1"/>
    <s v="music/rock"/>
    <n v="100"/>
    <n v="172.41379310344828"/>
    <x v="4"/>
    <x v="11"/>
  </r>
  <r>
    <n v="1634"/>
    <s v="RUBEDO: Debut Full Length Album"/>
    <s v="Recording Debut  Album w/ Producer Ikey Owens from Free Moral Agents/ The Mars Volta"/>
    <n v="2000"/>
    <n v="2010"/>
    <x v="0"/>
    <x v="0"/>
    <x v="0"/>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x v="0"/>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x v="0"/>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x v="0"/>
    <n v="1262302740"/>
    <n v="1257444140"/>
    <b v="0"/>
    <n v="15"/>
    <b v="1"/>
    <s v="music/rock"/>
    <n v="103.8"/>
    <n v="34.6"/>
    <x v="4"/>
    <x v="11"/>
  </r>
  <r>
    <n v="1638"/>
    <s v="Avenues EP 2013"/>
    <s v="Avenues will be going in to the studio to record a new EP with Matt Allison!"/>
    <n v="1000"/>
    <n v="1050"/>
    <x v="0"/>
    <x v="0"/>
    <x v="0"/>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x v="0"/>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x v="0"/>
    <n v="1280800740"/>
    <n v="1279603955"/>
    <b v="0"/>
    <n v="17"/>
    <b v="1"/>
    <s v="music/rock"/>
    <n v="169.86"/>
    <n v="39.967058823529413"/>
    <x v="4"/>
    <x v="11"/>
  </r>
  <r>
    <n v="1641"/>
    <s v="Tanya Dartson- Run for Your Life music video"/>
    <s v="Music Video For Upbeat and Inspiring Song - Run For Your Life"/>
    <n v="2500"/>
    <n v="2535"/>
    <x v="0"/>
    <x v="0"/>
    <x v="0"/>
    <n v="1418998744"/>
    <n v="1416406744"/>
    <b v="0"/>
    <n v="26"/>
    <b v="1"/>
    <s v="music/pop"/>
    <n v="101.4"/>
    <n v="97.5"/>
    <x v="4"/>
    <x v="27"/>
  </r>
  <r>
    <n v="1642"/>
    <s v="Pop Garden Radio Presents: Season 2 CD"/>
    <s v="Pop Garden Radio Presents: The Rock on the Road Tour Season 2 CD. 23 great Pop tracks from independent Pop artists."/>
    <n v="1200"/>
    <n v="1200"/>
    <x v="0"/>
    <x v="0"/>
    <x v="0"/>
    <n v="1308011727"/>
    <n v="1306283727"/>
    <b v="0"/>
    <n v="28"/>
    <b v="1"/>
    <s v="music/pop"/>
    <n v="100"/>
    <n v="42.857142857142854"/>
    <x v="4"/>
    <x v="27"/>
  </r>
  <r>
    <n v="1643"/>
    <s v="This Is All Now's Brand New Album!!"/>
    <s v="This Is All Now is putting out a brand new record, and we need YOUR help to do it!"/>
    <n v="5000"/>
    <n v="6235"/>
    <x v="0"/>
    <x v="0"/>
    <x v="0"/>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x v="0"/>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x v="0"/>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x v="1"/>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x v="0"/>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x v="0"/>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x v="0"/>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x v="0"/>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x v="0"/>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x v="0"/>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x v="0"/>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x v="0"/>
    <n v="1334784160"/>
    <n v="1332192160"/>
    <b v="0"/>
    <n v="34"/>
    <b v="1"/>
    <s v="music/pop"/>
    <n v="119.90909090909089"/>
    <n v="38.794117647058826"/>
    <x v="4"/>
    <x v="27"/>
  </r>
  <r>
    <n v="1655"/>
    <s v="Meg Porter Debut EP!"/>
    <s v="Berklee College of Music student, Meg Porter needs YOUR help to fund her very first EP!"/>
    <n v="1500"/>
    <n v="2143"/>
    <x v="0"/>
    <x v="0"/>
    <x v="0"/>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x v="0"/>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x v="0"/>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x v="0"/>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x v="1"/>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x v="3"/>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x v="3"/>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x v="0"/>
    <n v="1325310336"/>
    <n v="1320122736"/>
    <b v="0"/>
    <n v="62"/>
    <b v="1"/>
    <s v="music/pop"/>
    <n v="102.6375"/>
    <n v="132.43548387096774"/>
    <x v="4"/>
    <x v="27"/>
  </r>
  <r>
    <n v="1663"/>
    <s v="ghost -- a music video"/>
    <s v="music is as important to the eyes as it is to the ears. help bring ghost to life in front of your eyes."/>
    <n v="1000"/>
    <n v="1080"/>
    <x v="0"/>
    <x v="0"/>
    <x v="0"/>
    <n v="1422750707"/>
    <n v="1420158707"/>
    <b v="0"/>
    <n v="32"/>
    <b v="1"/>
    <s v="music/pop"/>
    <n v="108"/>
    <n v="33.75"/>
    <x v="4"/>
    <x v="27"/>
  </r>
  <r>
    <n v="1664"/>
    <s v="Grace Sings Grace"/>
    <s v="Korean-American Soprano Grace's Debut Album - coming up in June 2012. Come and be part of this exciting project!"/>
    <n v="2500"/>
    <n v="3060.22"/>
    <x v="0"/>
    <x v="0"/>
    <x v="0"/>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x v="0"/>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x v="0"/>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x v="0"/>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x v="0"/>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x v="0"/>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x v="0"/>
    <n v="1278302400"/>
    <n v="1273961999"/>
    <b v="0"/>
    <n v="23"/>
    <b v="1"/>
    <s v="music/pop"/>
    <n v="102.60000000000001"/>
    <n v="44.608695652173914"/>
    <x v="4"/>
    <x v="27"/>
  </r>
  <r>
    <n v="1671"/>
    <s v="Luke O'Brien's Kickstarter"/>
    <s v="I am seeking funding in order to help take my music from a hobby to a career."/>
    <n v="2000"/>
    <n v="2013.47"/>
    <x v="0"/>
    <x v="0"/>
    <x v="0"/>
    <n v="1470056614"/>
    <n v="1467464614"/>
    <b v="0"/>
    <n v="77"/>
    <b v="1"/>
    <s v="music/pop"/>
    <n v="100.67349999999999"/>
    <n v="26.148961038961041"/>
    <x v="4"/>
    <x v="27"/>
  </r>
  <r>
    <n v="1672"/>
    <s v="High Altotude Debut Album"/>
    <s v="Sweet, sweet harmonies from Portland Oregon's premiere high school women's a cappella group."/>
    <n v="1700"/>
    <n v="1920"/>
    <x v="0"/>
    <x v="0"/>
    <x v="0"/>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x v="0"/>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x v="0"/>
    <n v="1471503540"/>
    <n v="1468852306"/>
    <b v="0"/>
    <n v="113"/>
    <b v="1"/>
    <s v="music/pop"/>
    <n v="201.7"/>
    <n v="89.247787610619469"/>
    <x v="4"/>
    <x v="27"/>
  </r>
  <r>
    <n v="1675"/>
    <s v="The Great Party's Debut Album!"/>
    <s v="The Great Party is releasing their debut album. Here's your chance to be a part of it!"/>
    <n v="1000"/>
    <n v="1374.16"/>
    <x v="0"/>
    <x v="0"/>
    <x v="0"/>
    <n v="1318802580"/>
    <n v="1316194540"/>
    <b v="0"/>
    <n v="34"/>
    <b v="1"/>
    <s v="music/pop"/>
    <n v="137.416"/>
    <n v="40.416470588235299"/>
    <x v="4"/>
    <x v="27"/>
  </r>
  <r>
    <n v="1676"/>
    <s v="Bridge 19 CD Release Tour"/>
    <s v="Help fund Bridge 19's tour in support of their first duo record, to be released in May 2012."/>
    <n v="3000"/>
    <n v="3460"/>
    <x v="0"/>
    <x v="0"/>
    <x v="0"/>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x v="3"/>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x v="0"/>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x v="0"/>
    <n v="1311298745"/>
    <n v="1309311545"/>
    <b v="0"/>
    <n v="56"/>
    <b v="1"/>
    <s v="music/pop"/>
    <n v="175"/>
    <n v="62.5"/>
    <x v="4"/>
    <x v="27"/>
  </r>
  <r>
    <n v="1680"/>
    <s v="Kick Out a Record"/>
    <s v="Working Musician dilemma #164: how the taxman put Kick the Record 2.0 on hold"/>
    <n v="1000"/>
    <n v="1175"/>
    <x v="0"/>
    <x v="0"/>
    <x v="0"/>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x v="0"/>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x v="0"/>
    <n v="1492142860"/>
    <n v="1486962460"/>
    <b v="0"/>
    <n v="0"/>
    <b v="0"/>
    <s v="music/faith"/>
    <n v="0"/>
    <e v="#DIV/0!"/>
    <x v="4"/>
    <x v="28"/>
  </r>
  <r>
    <n v="1683"/>
    <s v="Manman doudou tÃ©moignage d'une mÃ¨re Album"/>
    <s v="Rendre tÃ©moignage de ce que Dieu fait chaque jour pour moi et venir en  aide  aux autres, c'est  mon but."/>
    <n v="3500"/>
    <n v="760"/>
    <x v="3"/>
    <x v="6"/>
    <x v="3"/>
    <n v="1491590738"/>
    <n v="1489517138"/>
    <b v="0"/>
    <n v="10"/>
    <b v="0"/>
    <s v="music/faith"/>
    <n v="21.714285714285715"/>
    <n v="76"/>
    <x v="4"/>
    <x v="28"/>
  </r>
  <r>
    <n v="1684"/>
    <s v="Goodness &amp; Mercy EP - Marty Mikles"/>
    <s v="New Music from Marty Mikles!  A new EP all about God's Goodness &amp; Mercy."/>
    <n v="8000"/>
    <n v="8730"/>
    <x v="3"/>
    <x v="0"/>
    <x v="0"/>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x v="0"/>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x v="5"/>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x v="0"/>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x v="0"/>
    <n v="1491738594"/>
    <n v="1489150194"/>
    <b v="0"/>
    <n v="7"/>
    <b v="0"/>
    <s v="music/faith"/>
    <n v="44.3"/>
    <n v="253.14285714285714"/>
    <x v="4"/>
    <x v="28"/>
  </r>
  <r>
    <n v="1689"/>
    <s v="Fly Away"/>
    <s v="Praising the Living God in the second half of life."/>
    <n v="2400"/>
    <n v="2400"/>
    <x v="3"/>
    <x v="0"/>
    <x v="0"/>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x v="0"/>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x v="0"/>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x v="0"/>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x v="1"/>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x v="0"/>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x v="0"/>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x v="0"/>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x v="0"/>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x v="0"/>
    <n v="1490499180"/>
    <n v="1488430760"/>
    <b v="0"/>
    <n v="0"/>
    <b v="0"/>
    <s v="music/faith"/>
    <n v="0"/>
    <e v="#DIV/0!"/>
    <x v="4"/>
    <x v="28"/>
  </r>
  <r>
    <n v="1699"/>
    <s v="THE WORSHIP ALBUM!"/>
    <s v="Friends! Will you help me create a new worship album??! I want this album to give God the worship he deserves and draw people to Him."/>
    <n v="5105"/>
    <n v="216"/>
    <x v="3"/>
    <x v="0"/>
    <x v="0"/>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x v="0"/>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x v="0"/>
    <n v="1421337405"/>
    <n v="1418745405"/>
    <b v="0"/>
    <n v="2"/>
    <b v="0"/>
    <s v="music/faith"/>
    <n v="0.19801980198019803"/>
    <n v="5"/>
    <x v="4"/>
    <x v="28"/>
  </r>
  <r>
    <n v="1702"/>
    <s v="lyndale lewis and new vision prosper cd release"/>
    <s v="I can do all things through christ jesus"/>
    <n v="16500"/>
    <n v="1"/>
    <x v="2"/>
    <x v="0"/>
    <x v="0"/>
    <n v="1427745150"/>
    <n v="1425156750"/>
    <b v="0"/>
    <n v="1"/>
    <b v="0"/>
    <s v="music/faith"/>
    <n v="6.0606060606060606E-3"/>
    <n v="1"/>
    <x v="4"/>
    <x v="28"/>
  </r>
  <r>
    <n v="1703"/>
    <s v="Joy Full Noise!"/>
    <s v="I would love for you to be a part of helping me raise money for music and video production to launch my first Worship album!"/>
    <n v="5000"/>
    <n v="51"/>
    <x v="2"/>
    <x v="0"/>
    <x v="0"/>
    <n v="1441003537"/>
    <n v="1435819537"/>
    <b v="0"/>
    <n v="2"/>
    <b v="0"/>
    <s v="music/faith"/>
    <n v="1.02"/>
    <n v="25.5"/>
    <x v="4"/>
    <x v="28"/>
  </r>
  <r>
    <n v="1704"/>
    <s v="Jericho Down Worship Album"/>
    <s v="We want to record an album of popular praise &amp; worship songs with our own influence and style."/>
    <n v="2000"/>
    <n v="1302"/>
    <x v="2"/>
    <x v="0"/>
    <x v="0"/>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x v="0"/>
    <n v="1441814400"/>
    <n v="1440807846"/>
    <b v="0"/>
    <n v="0"/>
    <b v="0"/>
    <s v="music/faith"/>
    <n v="0"/>
    <e v="#DIV/0!"/>
    <x v="4"/>
    <x v="28"/>
  </r>
  <r>
    <n v="1706"/>
    <s v="Gemeinde in Bremen"/>
    <s v="Unsere &quot;Aufgabe&quot; ist es, fÃ¼r Christen da zu sein die keiner Gemeinde angehÃ¶ren. Zudem spielt Lobpreis eine Zentrale Rolle."/>
    <n v="5500"/>
    <n v="0"/>
    <x v="2"/>
    <x v="12"/>
    <x v="3"/>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x v="0"/>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x v="0"/>
    <n v="1462135706"/>
    <n v="1458679706"/>
    <b v="0"/>
    <n v="0"/>
    <b v="0"/>
    <s v="music/faith"/>
    <n v="0"/>
    <e v="#DIV/0!"/>
    <x v="4"/>
    <x v="28"/>
  </r>
  <r>
    <n v="1709"/>
    <s v="Psalms"/>
    <s v="A project to set psalms to music. The psalms are taken from the English Standard Version (ESV) of the Bible."/>
    <n v="1750"/>
    <n v="85"/>
    <x v="2"/>
    <x v="0"/>
    <x v="0"/>
    <n v="1409513940"/>
    <n v="1405949514"/>
    <b v="0"/>
    <n v="4"/>
    <b v="0"/>
    <s v="music/faith"/>
    <n v="4.8571428571428568"/>
    <n v="21.25"/>
    <x v="4"/>
    <x v="28"/>
  </r>
  <r>
    <n v="1710"/>
    <s v="Producing a live album of our upcoming Europe tour"/>
    <s v="We want to create a gospel live album which has never been produced before."/>
    <n v="5000"/>
    <n v="34"/>
    <x v="2"/>
    <x v="12"/>
    <x v="3"/>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x v="0"/>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x v="0"/>
    <n v="1435701353"/>
    <n v="1430517353"/>
    <b v="0"/>
    <n v="0"/>
    <b v="0"/>
    <s v="music/faith"/>
    <n v="0"/>
    <e v="#DIV/0!"/>
    <x v="4"/>
    <x v="28"/>
  </r>
  <r>
    <n v="1713"/>
    <s v="&quot;UNCOVERED ME&quot;"/>
    <s v="This music project is a compilation to my up-coming book UNCOVERED ME, I need your support to help me go to New York and complete it."/>
    <n v="3000"/>
    <n v="50"/>
    <x v="2"/>
    <x v="0"/>
    <x v="0"/>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x v="0"/>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x v="0"/>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x v="0"/>
    <n v="1481295099"/>
    <n v="1477835499"/>
    <b v="0"/>
    <n v="3"/>
    <b v="0"/>
    <s v="music/faith"/>
    <n v="7.5"/>
    <n v="50"/>
    <x v="4"/>
    <x v="28"/>
  </r>
  <r>
    <n v="1717"/>
    <s v="Shift Records A New EP!"/>
    <s v="Our first record created to reach, inspire, and ultimately express the love of Jesus to our generation."/>
    <n v="3265"/>
    <n v="1395"/>
    <x v="2"/>
    <x v="0"/>
    <x v="0"/>
    <n v="1461211200"/>
    <n v="1459467238"/>
    <b v="0"/>
    <n v="41"/>
    <b v="0"/>
    <s v="music/faith"/>
    <n v="42.725880551301685"/>
    <n v="34.024390243902438"/>
    <x v="4"/>
    <x v="28"/>
  </r>
  <r>
    <n v="1718"/>
    <s v="The Prodigal Son"/>
    <s v="A melody for the galaxy."/>
    <n v="35000"/>
    <n v="75"/>
    <x v="2"/>
    <x v="0"/>
    <x v="0"/>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x v="0"/>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x v="0"/>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x v="0"/>
    <n v="1449831863"/>
    <n v="1447239863"/>
    <b v="0"/>
    <n v="0"/>
    <b v="0"/>
    <s v="music/faith"/>
    <n v="0"/>
    <e v="#DIV/0!"/>
    <x v="4"/>
    <x v="28"/>
  </r>
  <r>
    <n v="1722"/>
    <s v="Preserving the DC Gospel Stars"/>
    <s v="I am raising money to leave a legacy for the DC Gospel Stars and preserve this art form for music lovers of this style."/>
    <n v="2880"/>
    <n v="1"/>
    <x v="2"/>
    <x v="0"/>
    <x v="0"/>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x v="0"/>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x v="0"/>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x v="0"/>
    <n v="1408922049"/>
    <n v="1406330049"/>
    <b v="0"/>
    <n v="9"/>
    <b v="0"/>
    <s v="music/faith"/>
    <n v="10.181818181818182"/>
    <n v="62.222222222222221"/>
    <x v="4"/>
    <x v="28"/>
  </r>
  <r>
    <n v="1726"/>
    <s v="&quot;Every Day&quot; CD by Amanda Joy Hall"/>
    <s v="Amanda Joy Hall's sophomore album, &quot;Every Day&quot;. Release expected July 2014"/>
    <n v="6500"/>
    <n v="2196"/>
    <x v="2"/>
    <x v="0"/>
    <x v="0"/>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x v="1"/>
    <n v="1428231600"/>
    <n v="1423520177"/>
    <b v="0"/>
    <n v="1"/>
    <b v="0"/>
    <s v="music/faith"/>
    <n v="3.3333333333333333E-2"/>
    <n v="1"/>
    <x v="4"/>
    <x v="28"/>
  </r>
  <r>
    <n v="1728"/>
    <s v="With His Presence"/>
    <s v="Be in God's presence through instrumental covers of hymns. Help me build a home studio to freely distribute this album."/>
    <n v="1250"/>
    <n v="855"/>
    <x v="2"/>
    <x v="0"/>
    <x v="0"/>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x v="0"/>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x v="0"/>
    <n v="1445738783"/>
    <n v="1443146783"/>
    <b v="0"/>
    <n v="0"/>
    <b v="0"/>
    <s v="music/faith"/>
    <n v="0"/>
    <e v="#DIV/0!"/>
    <x v="4"/>
    <x v="28"/>
  </r>
  <r>
    <n v="1731"/>
    <s v="Sam Cox Band First Christian Tour"/>
    <s v="We are a Christin Worship band looking to midwest tour. God Bless!"/>
    <n v="1000"/>
    <n v="0"/>
    <x v="2"/>
    <x v="0"/>
    <x v="0"/>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x v="0"/>
    <n v="1452920400"/>
    <n v="1447777481"/>
    <b v="0"/>
    <n v="0"/>
    <b v="0"/>
    <s v="music/faith"/>
    <n v="0"/>
    <e v="#DIV/0!"/>
    <x v="4"/>
    <x v="28"/>
  </r>
  <r>
    <n v="1733"/>
    <s v="What Faith Is EP/Album"/>
    <s v="I am trying to share the music I am blessed to have written. https://www.johncox4.com or https://reverbnation.com/johncox4"/>
    <n v="10000"/>
    <n v="0"/>
    <x v="2"/>
    <x v="0"/>
    <x v="0"/>
    <n v="1473802200"/>
    <n v="1472746374"/>
    <b v="0"/>
    <n v="0"/>
    <b v="0"/>
    <s v="music/faith"/>
    <n v="0"/>
    <e v="#DIV/0!"/>
    <x v="4"/>
    <x v="28"/>
  </r>
  <r>
    <n v="1734"/>
    <s v="Street Prophet Los CD and new book"/>
    <s v="This is a double venture project. I have finished a new manuscript and currently working on creating a Christian rap CD."/>
    <n v="4500"/>
    <n v="1"/>
    <x v="2"/>
    <x v="0"/>
    <x v="0"/>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x v="0"/>
    <n v="1470598345"/>
    <n v="1468006345"/>
    <b v="0"/>
    <n v="2"/>
    <b v="0"/>
    <s v="music/faith"/>
    <n v="11"/>
    <n v="55"/>
    <x v="4"/>
    <x v="28"/>
  </r>
  <r>
    <n v="1736"/>
    <s v="In His Presence"/>
    <s v="A unique meditative album reflecting on the life of Christ, inviting Him into your presence"/>
    <n v="3000"/>
    <n v="22"/>
    <x v="2"/>
    <x v="0"/>
    <x v="0"/>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x v="0"/>
    <n v="1437432392"/>
    <n v="1434840392"/>
    <b v="0"/>
    <n v="15"/>
    <b v="0"/>
    <s v="music/faith"/>
    <n v="21.25"/>
    <n v="56.666666666666664"/>
    <x v="4"/>
    <x v="28"/>
  </r>
  <r>
    <n v="1738"/>
    <s v="The Flashing Lights"/>
    <s v="Music that inspires and gives hope for overcoming and change. And it is good music."/>
    <n v="5000"/>
    <n v="20"/>
    <x v="2"/>
    <x v="0"/>
    <x v="0"/>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x v="0"/>
    <n v="1462391932"/>
    <n v="1457297932"/>
    <b v="0"/>
    <n v="1"/>
    <b v="0"/>
    <s v="music/faith"/>
    <n v="0.1"/>
    <n v="1"/>
    <x v="4"/>
    <x v="28"/>
  </r>
  <r>
    <n v="1740"/>
    <s v="Recording Studio Time"/>
    <s v="I recently recorded a new single. With your help I can return to the studio. Would you like to be part of my next worship project?"/>
    <n v="3000"/>
    <n v="0"/>
    <x v="2"/>
    <x v="0"/>
    <x v="0"/>
    <n v="1437075422"/>
    <n v="1434483422"/>
    <b v="0"/>
    <n v="0"/>
    <b v="0"/>
    <s v="music/faith"/>
    <n v="0"/>
    <e v="#DIV/0!"/>
    <x v="4"/>
    <x v="28"/>
  </r>
  <r>
    <n v="1741"/>
    <s v="Caught off Guard"/>
    <s v="A photo journal documenting my experiences and travels across New Zealand"/>
    <n v="1200"/>
    <n v="1330"/>
    <x v="0"/>
    <x v="1"/>
    <x v="1"/>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x v="0"/>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x v="0"/>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x v="1"/>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x v="0"/>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x v="0"/>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x v="1"/>
    <n v="1447426800"/>
    <n v="1444904830"/>
    <b v="0"/>
    <n v="159"/>
    <b v="1"/>
    <s v="photography/photobooks"/>
    <n v="104.95555555555556"/>
    <n v="59.408805031446541"/>
    <x v="8"/>
    <x v="20"/>
  </r>
  <r>
    <n v="1748"/>
    <s v="So It Is: Vancouver"/>
    <s v="Telling the story of the city through remarkable people who live in Vancouver today."/>
    <n v="50000"/>
    <n v="64974"/>
    <x v="0"/>
    <x v="5"/>
    <x v="5"/>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x v="3"/>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x v="0"/>
    <n v="1461096304"/>
    <n v="1458936304"/>
    <b v="0"/>
    <n v="125"/>
    <b v="1"/>
    <s v="photography/photobooks"/>
    <n v="201.62"/>
    <n v="80.647999999999996"/>
    <x v="8"/>
    <x v="20"/>
  </r>
  <r>
    <n v="1751"/>
    <s v="Daily Bread: Stories from Rural Greece"/>
    <s v="Photographs and stories culled from 10 years of road trips through rural Greece"/>
    <n v="10000"/>
    <n v="10290"/>
    <x v="0"/>
    <x v="0"/>
    <x v="0"/>
    <n v="1426787123"/>
    <n v="1424198723"/>
    <b v="0"/>
    <n v="61"/>
    <b v="1"/>
    <s v="photography/photobooks"/>
    <n v="102.89999999999999"/>
    <n v="168.68852459016392"/>
    <x v="8"/>
    <x v="20"/>
  </r>
  <r>
    <n v="1752"/>
    <s v="Adfectus Book"/>
    <s v="A little book of calm, in picture form, that will soothe the soul and un-furrow the brow."/>
    <n v="1200"/>
    <n v="3122"/>
    <x v="0"/>
    <x v="1"/>
    <x v="1"/>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x v="7"/>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x v="5"/>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x v="0"/>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x v="0"/>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x v="0"/>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x v="0"/>
    <n v="1468536992"/>
    <n v="1463352992"/>
    <b v="0"/>
    <n v="27"/>
    <b v="1"/>
    <s v="photography/photobooks"/>
    <n v="114.7"/>
    <n v="42.481481481481481"/>
    <x v="8"/>
    <x v="20"/>
  </r>
  <r>
    <n v="1759"/>
    <s v="Death Valley"/>
    <s v="Death Valley will be the first photo book of Andi State"/>
    <n v="5000"/>
    <n v="5330"/>
    <x v="0"/>
    <x v="0"/>
    <x v="0"/>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x v="0"/>
    <n v="1456416513"/>
    <n v="1454688513"/>
    <b v="0"/>
    <n v="102"/>
    <b v="1"/>
    <s v="photography/photobooks"/>
    <n v="165.44"/>
    <n v="81.098039215686271"/>
    <x v="8"/>
    <x v="20"/>
  </r>
  <r>
    <n v="1761"/>
    <s v="I Wanted To See Boobs"/>
    <s v="A hardcover photobook telling the naked truth of a young photographers journey."/>
    <n v="100"/>
    <n v="155"/>
    <x v="0"/>
    <x v="1"/>
    <x v="1"/>
    <n v="1442065060"/>
    <n v="1437745060"/>
    <b v="0"/>
    <n v="3"/>
    <b v="1"/>
    <s v="photography/photobooks"/>
    <n v="155"/>
    <n v="51.666666666666664"/>
    <x v="8"/>
    <x v="20"/>
  </r>
  <r>
    <n v="1762"/>
    <s v="&quot;The Naked Pixel&quot; Ali Pakele"/>
    <s v="Project rewards $25 gets you 190+ digital images"/>
    <n v="100"/>
    <n v="885"/>
    <x v="0"/>
    <x v="0"/>
    <x v="0"/>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x v="0"/>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x v="1"/>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x v="0"/>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x v="2"/>
    <n v="1408999088"/>
    <n v="1407184688"/>
    <b v="1"/>
    <n v="0"/>
    <b v="0"/>
    <s v="photography/photobooks"/>
    <n v="0"/>
    <e v="#DIV/0!"/>
    <x v="8"/>
    <x v="20"/>
  </r>
  <r>
    <n v="1767"/>
    <s v="OR-GÃ“L-HO -A search for meaning during the World Cup"/>
    <s v="A photographic search for the true meaning of pride for ones country during the World Cup"/>
    <n v="5000"/>
    <n v="2286"/>
    <x v="2"/>
    <x v="0"/>
    <x v="0"/>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x v="0"/>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x v="0"/>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x v="0"/>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x v="1"/>
    <n v="1414107040"/>
    <n v="1411515040"/>
    <b v="1"/>
    <n v="25"/>
    <b v="0"/>
    <s v="photography/photobooks"/>
    <n v="21.30952380952381"/>
    <n v="35.799999999999997"/>
    <x v="8"/>
    <x v="20"/>
  </r>
  <r>
    <n v="1772"/>
    <s v="White Mountain"/>
    <s v="A photobook and a short documentary film telling the story of Holocaust in Northwestern Lithuania"/>
    <n v="5500"/>
    <n v="858"/>
    <x v="2"/>
    <x v="1"/>
    <x v="1"/>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x v="0"/>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x v="0"/>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x v="0"/>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x v="1"/>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x v="3"/>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x v="0"/>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x v="0"/>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x v="0"/>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x v="0"/>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x v="0"/>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x v="0"/>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x v="0"/>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x v="0"/>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x v="3"/>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x v="0"/>
    <n v="1428158637"/>
    <n v="1425570237"/>
    <b v="1"/>
    <n v="24"/>
    <b v="0"/>
    <s v="photography/photobooks"/>
    <n v="15.329999999999998"/>
    <n v="63.875"/>
    <x v="8"/>
    <x v="20"/>
  </r>
  <r>
    <n v="1788"/>
    <s v="Beyond the Pale"/>
    <s v="A photo book celebrating Goths, exploring their lives and giving an insight into what Goth is for them."/>
    <n v="5500"/>
    <n v="76"/>
    <x v="2"/>
    <x v="1"/>
    <x v="1"/>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x v="0"/>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x v="0"/>
    <n v="1423152678"/>
    <n v="1420560678"/>
    <b v="1"/>
    <n v="15"/>
    <b v="0"/>
    <s v="photography/photobooks"/>
    <n v="4.957575757575758"/>
    <n v="109.06666666666666"/>
    <x v="8"/>
    <x v="20"/>
  </r>
  <r>
    <n v="1791"/>
    <s v="disCover: Napoli"/>
    <s v="For the love of street photography and the beauty of traditional cultures in southern Italy."/>
    <n v="3000"/>
    <n v="107"/>
    <x v="2"/>
    <x v="1"/>
    <x v="1"/>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x v="0"/>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x v="2"/>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x v="0"/>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x v="3"/>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x v="1"/>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x v="0"/>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x v="0"/>
    <n v="1454572233"/>
    <n v="1449388233"/>
    <b v="1"/>
    <n v="37"/>
    <b v="0"/>
    <s v="photography/photobooks"/>
    <n v="13.637499999999999"/>
    <n v="58.972972972972975"/>
    <x v="8"/>
    <x v="20"/>
  </r>
  <r>
    <n v="1799"/>
    <s v="The UnDiscovered Image"/>
    <s v="The UnDiscovered Image, a monthly publication dedicated to photographers."/>
    <n v="4000"/>
    <n v="69.83"/>
    <x v="2"/>
    <x v="1"/>
    <x v="1"/>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x v="1"/>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x v="1"/>
    <n v="1450181400"/>
    <n v="1447429868"/>
    <b v="1"/>
    <n v="37"/>
    <b v="0"/>
    <s v="photography/photobooks"/>
    <n v="13.852941176470587"/>
    <n v="63.648648648648646"/>
    <x v="8"/>
    <x v="20"/>
  </r>
  <r>
    <n v="1802"/>
    <s v="Out Of The Dark"/>
    <s v="Inner Darkness turned into a photobook. Personal work i shot during my recovery...in Berlin."/>
    <n v="3500"/>
    <n v="1697"/>
    <x v="2"/>
    <x v="12"/>
    <x v="3"/>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x v="0"/>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x v="0"/>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x v="3"/>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x v="1"/>
    <n v="1412090349"/>
    <n v="1409066349"/>
    <b v="1"/>
    <n v="8"/>
    <b v="0"/>
    <s v="photography/photobooks"/>
    <n v="2.9550000000000001"/>
    <n v="73.875"/>
    <x v="8"/>
    <x v="20"/>
  </r>
  <r>
    <n v="1807"/>
    <s v="Anywhere but Here"/>
    <s v="I want to explore alternative cultures and lifestyles in America."/>
    <n v="5000"/>
    <n v="553"/>
    <x v="2"/>
    <x v="0"/>
    <x v="0"/>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x v="0"/>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x v="5"/>
    <n v="1425246439"/>
    <n v="1422222439"/>
    <b v="1"/>
    <n v="9"/>
    <b v="0"/>
    <s v="photography/photobooks"/>
    <n v="10.857142857142858"/>
    <n v="42.222222222222221"/>
    <x v="8"/>
    <x v="20"/>
  </r>
  <r>
    <n v="1810"/>
    <s v="Film Speed"/>
    <s v="Film Speed is a series of Zines focusing on architecture shot completely on 35 and 120mm film."/>
    <n v="450"/>
    <n v="15"/>
    <x v="2"/>
    <x v="0"/>
    <x v="0"/>
    <n v="1408657826"/>
    <n v="1407621026"/>
    <b v="0"/>
    <n v="2"/>
    <b v="0"/>
    <s v="photography/photobooks"/>
    <n v="3.3333333333333335"/>
    <n v="7.5"/>
    <x v="8"/>
    <x v="20"/>
  </r>
  <r>
    <n v="1811"/>
    <s v="The Year of Sunsets"/>
    <s v="A collection of 365 color photographs of sunsets in 2014, beautifully presented in a hardcover book."/>
    <n v="54000"/>
    <n v="40"/>
    <x v="2"/>
    <x v="0"/>
    <x v="0"/>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x v="1"/>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x v="1"/>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x v="1"/>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x v="0"/>
    <n v="1435787137"/>
    <n v="1434577537"/>
    <b v="0"/>
    <n v="0"/>
    <b v="0"/>
    <s v="photography/photobooks"/>
    <n v="0"/>
    <e v="#DIV/0!"/>
    <x v="8"/>
    <x v="20"/>
  </r>
  <r>
    <n v="1816"/>
    <s v="Moments of Passion"/>
    <s v="A unique Photographic Book Project about the Passionate Moments and Strong Emotions that lie within Karate"/>
    <n v="25000"/>
    <n v="509"/>
    <x v="2"/>
    <x v="16"/>
    <x v="11"/>
    <n v="1469473200"/>
    <n v="1467061303"/>
    <b v="0"/>
    <n v="6"/>
    <b v="0"/>
    <s v="photography/photobooks"/>
    <n v="2.036"/>
    <n v="84.833333333333329"/>
    <x v="8"/>
    <x v="20"/>
  </r>
  <r>
    <n v="1817"/>
    <s v="Through the Lens of Jerry Gustafson"/>
    <s v="Hundreds of breathtaking rodeo photographs collected in a beautiful coffee table book."/>
    <n v="18000"/>
    <n v="9419"/>
    <x v="2"/>
    <x v="0"/>
    <x v="0"/>
    <n v="1485759540"/>
    <n v="1480607607"/>
    <b v="0"/>
    <n v="100"/>
    <b v="0"/>
    <s v="photography/photobooks"/>
    <n v="52.327777777777776"/>
    <n v="94.19"/>
    <x v="8"/>
    <x v="20"/>
  </r>
  <r>
    <n v="1818"/>
    <s v="Give Me Your Goofy-ist"/>
    <s v="We are all different, this is a way to honor and celebrate the authenticity in being different."/>
    <n v="15000"/>
    <n v="0"/>
    <x v="2"/>
    <x v="0"/>
    <x v="0"/>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x v="0"/>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x v="0"/>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x v="0"/>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x v="5"/>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x v="0"/>
    <n v="1351095976"/>
    <n v="1348503976"/>
    <b v="0"/>
    <n v="33"/>
    <b v="1"/>
    <s v="music/rock"/>
    <n v="115.85714285714286"/>
    <n v="24.575757575757574"/>
    <x v="4"/>
    <x v="11"/>
  </r>
  <r>
    <n v="1824"/>
    <s v="Tin Man's Broken Wisdom Fund"/>
    <s v="cd fund raiser"/>
    <n v="3000"/>
    <n v="3002"/>
    <x v="0"/>
    <x v="0"/>
    <x v="0"/>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x v="0"/>
    <n v="1373572903"/>
    <n v="1371585703"/>
    <b v="0"/>
    <n v="50"/>
    <b v="1"/>
    <s v="music/rock"/>
    <n v="105.05"/>
    <n v="42.02"/>
    <x v="4"/>
    <x v="11"/>
  </r>
  <r>
    <n v="1826"/>
    <s v="BEAR GHOST! Professional Recording! Yay!"/>
    <s v="Hear your favorite Bear Ghost in eargasmic quality!"/>
    <n v="2000"/>
    <n v="2020"/>
    <x v="0"/>
    <x v="0"/>
    <x v="0"/>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x v="0"/>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x v="0"/>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x v="0"/>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x v="0"/>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x v="0"/>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x v="0"/>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x v="0"/>
    <n v="1362211140"/>
    <n v="1359421403"/>
    <b v="0"/>
    <n v="25"/>
    <b v="1"/>
    <s v="music/rock"/>
    <n v="262.5"/>
    <n v="42"/>
    <x v="4"/>
    <x v="11"/>
  </r>
  <r>
    <n v="1834"/>
    <s v="TDJ - All Part of the Plan EP/Tour"/>
    <s v="Help us fund our first tour and promote our new EP!"/>
    <n v="10000"/>
    <n v="11805"/>
    <x v="0"/>
    <x v="0"/>
    <x v="0"/>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x v="1"/>
    <n v="1459439471"/>
    <n v="1456851071"/>
    <b v="0"/>
    <n v="11"/>
    <b v="1"/>
    <s v="music/rock"/>
    <n v="104"/>
    <n v="47.272727272727273"/>
    <x v="4"/>
    <x v="11"/>
  </r>
  <r>
    <n v="1836"/>
    <s v="KICKSTART OUR &lt;+3"/>
    <s v="Help fund our 2013 Sound &amp; Lighting Touring rig!"/>
    <n v="5000"/>
    <n v="10017"/>
    <x v="0"/>
    <x v="0"/>
    <x v="0"/>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x v="0"/>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x v="0"/>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x v="0"/>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x v="0"/>
    <n v="1367902740"/>
    <n v="1366251510"/>
    <b v="0"/>
    <n v="13"/>
    <b v="1"/>
    <s v="music/rock"/>
    <n v="108.88888888888889"/>
    <n v="75.384615384615387"/>
    <x v="4"/>
    <x v="11"/>
  </r>
  <r>
    <n v="1841"/>
    <s v="Hydra Effect Debut EP"/>
    <s v="Hard Rock with a Positive Message. Help us fund, release and promote our debut EP!"/>
    <n v="2000"/>
    <n v="2035"/>
    <x v="0"/>
    <x v="0"/>
    <x v="0"/>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x v="0"/>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x v="0"/>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x v="0"/>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x v="0"/>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x v="0"/>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x v="0"/>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x v="0"/>
    <n v="1312095540"/>
    <n v="1306608888"/>
    <b v="0"/>
    <n v="24"/>
    <b v="1"/>
    <s v="music/rock"/>
    <n v="107.36666666666667"/>
    <n v="134.20833333333334"/>
    <x v="4"/>
    <x v="11"/>
  </r>
  <r>
    <n v="1849"/>
    <s v="Release the Skyline Album"/>
    <s v="Release the Skylines is a small, local Cleveland metal band looking to record an album."/>
    <n v="300"/>
    <n v="301"/>
    <x v="0"/>
    <x v="0"/>
    <x v="0"/>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x v="0"/>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x v="0"/>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x v="0"/>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x v="0"/>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x v="0"/>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x v="5"/>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x v="0"/>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x v="0"/>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x v="0"/>
    <n v="1324014521"/>
    <n v="1318826921"/>
    <b v="0"/>
    <n v="149"/>
    <b v="1"/>
    <s v="music/rock"/>
    <n v="108.74800874800874"/>
    <n v="40.547315436241611"/>
    <x v="4"/>
    <x v="11"/>
  </r>
  <r>
    <n v="1859"/>
    <s v="Queen Kwong Tour to London and Paris"/>
    <s v="Queen Kwong is going ON TOUR to London and Paris!"/>
    <n v="3000"/>
    <n v="3955"/>
    <x v="0"/>
    <x v="0"/>
    <x v="0"/>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x v="0"/>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x v="1"/>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x v="0"/>
    <n v="1488958200"/>
    <n v="1484912974"/>
    <b v="0"/>
    <n v="16"/>
    <b v="0"/>
    <s v="games/mobile games"/>
    <n v="8.0833333333333321"/>
    <n v="90.9375"/>
    <x v="6"/>
    <x v="18"/>
  </r>
  <r>
    <n v="1863"/>
    <s v="Project: 20M813"/>
    <s v="This is an Android game where you take control of the zombies and try to eat your way to world domination!"/>
    <n v="2500"/>
    <n v="10"/>
    <x v="2"/>
    <x v="0"/>
    <x v="0"/>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x v="0"/>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x v="1"/>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x v="0"/>
    <n v="1488340800"/>
    <n v="1483768497"/>
    <b v="0"/>
    <n v="2"/>
    <b v="0"/>
    <s v="games/mobile games"/>
    <n v="0.5"/>
    <n v="62.5"/>
    <x v="6"/>
    <x v="18"/>
  </r>
  <r>
    <n v="1867"/>
    <s v="Meme Wars - Dank Age"/>
    <s v="A mix of PokemonGo, Game of War- Fire Age, DragonSoul, &amp; Throwdown. Join a clan, collect meme, upgrade features, fight, &amp; compete."/>
    <n v="20000"/>
    <n v="10"/>
    <x v="2"/>
    <x v="0"/>
    <x v="0"/>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x v="0"/>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x v="0"/>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x v="0"/>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x v="0"/>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x v="0"/>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x v="5"/>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x v="0"/>
    <n v="1467155733"/>
    <n v="1465427733"/>
    <b v="0"/>
    <n v="2"/>
    <b v="0"/>
    <s v="games/mobile games"/>
    <n v="1.6250000000000001E-2"/>
    <n v="13"/>
    <x v="6"/>
    <x v="18"/>
  </r>
  <r>
    <n v="1875"/>
    <s v="Claws &amp; Fins"/>
    <s v="Sea opposition of Crab's family and angry fishes. Who is going to win, and who is going to loose ?!"/>
    <n v="10000"/>
    <n v="51"/>
    <x v="2"/>
    <x v="0"/>
    <x v="0"/>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x v="2"/>
    <n v="1402901405"/>
    <n v="1400309405"/>
    <b v="0"/>
    <n v="0"/>
    <b v="0"/>
    <s v="games/mobile games"/>
    <n v="0"/>
    <e v="#DIV/0!"/>
    <x v="6"/>
    <x v="18"/>
  </r>
  <r>
    <n v="1877"/>
    <s v="Chip Dip II: Son of Chip Dip! - A Terrible, Terrible Game"/>
    <s v="It's obvious you won't survive by your wits alone. Unfortunately that's all you've got, Chip. Run!"/>
    <n v="60"/>
    <n v="0"/>
    <x v="2"/>
    <x v="0"/>
    <x v="0"/>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x v="2"/>
    <n v="1402618355"/>
    <n v="1400026355"/>
    <b v="0"/>
    <n v="0"/>
    <b v="0"/>
    <s v="games/mobile games"/>
    <n v="0"/>
    <e v="#DIV/0!"/>
    <x v="6"/>
    <x v="18"/>
  </r>
  <r>
    <n v="1879"/>
    <s v="Alex and More"/>
    <s v="Juego de plataformas con 20 personajes. Cada personaje tiene cuatro habilidades distintas al resto de personajes y sus propias voces."/>
    <n v="5000"/>
    <n v="6"/>
    <x v="2"/>
    <x v="3"/>
    <x v="3"/>
    <n v="1457966129"/>
    <n v="1455377729"/>
    <b v="0"/>
    <n v="2"/>
    <b v="0"/>
    <s v="games/mobile games"/>
    <n v="0.12"/>
    <n v="3"/>
    <x v="6"/>
    <x v="18"/>
  </r>
  <r>
    <n v="1880"/>
    <s v="Sim Betting Football"/>
    <s v="Sim Betting Football is the only football (soccer) betting simulation  game."/>
    <n v="5000"/>
    <n v="1004"/>
    <x v="2"/>
    <x v="1"/>
    <x v="1"/>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x v="0"/>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x v="0"/>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x v="0"/>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x v="0"/>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x v="0"/>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x v="0"/>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x v="3"/>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x v="0"/>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x v="0"/>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x v="0"/>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x v="0"/>
    <n v="1302926340"/>
    <n v="1301524585"/>
    <b v="0"/>
    <n v="45"/>
    <b v="1"/>
    <s v="music/indie rock"/>
    <n v="104"/>
    <n v="57.777777777777779"/>
    <x v="4"/>
    <x v="14"/>
  </r>
  <r>
    <n v="1894"/>
    <s v="Help me release my first 3 song EP!!"/>
    <s v="Im trying to raise $1000 for a 3 song EP in a studio!"/>
    <n v="1000"/>
    <n v="1145"/>
    <x v="0"/>
    <x v="0"/>
    <x v="0"/>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x v="0"/>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x v="0"/>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x v="0"/>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x v="0"/>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x v="0"/>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x v="0"/>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x v="1"/>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x v="3"/>
    <n v="1425495447"/>
    <n v="1422903447"/>
    <b v="0"/>
    <n v="3"/>
    <b v="0"/>
    <s v="technology/gadgets"/>
    <n v="1.2"/>
    <n v="4"/>
    <x v="2"/>
    <x v="29"/>
  </r>
  <r>
    <n v="1903"/>
    <s v="MiPointer"/>
    <s v="A cool smart laser pointer for presenting professionals. Unique by design, widest functional coverage for both IOS and Android."/>
    <n v="3000"/>
    <n v="1398"/>
    <x v="2"/>
    <x v="0"/>
    <x v="0"/>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x v="0"/>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x v="0"/>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x v="0"/>
    <n v="1466697983"/>
    <n v="1464105983"/>
    <b v="0"/>
    <n v="99"/>
    <b v="0"/>
    <s v="technology/gadgets"/>
    <n v="42.76"/>
    <n v="215.95959595959596"/>
    <x v="2"/>
    <x v="29"/>
  </r>
  <r>
    <n v="1907"/>
    <s v="Litter-Buddy"/>
    <s v="Litter-Buddy is great economical alternative to leading pet waste disposal systems with cartridge bag elements."/>
    <n v="30000"/>
    <n v="85"/>
    <x v="2"/>
    <x v="0"/>
    <x v="0"/>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x v="0"/>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x v="0"/>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x v="3"/>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x v="4"/>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x v="0"/>
    <n v="1433395560"/>
    <n v="1430803560"/>
    <b v="0"/>
    <n v="42"/>
    <b v="0"/>
    <s v="technology/gadgets"/>
    <n v="59.3"/>
    <n v="70.595238095238102"/>
    <x v="2"/>
    <x v="29"/>
  </r>
  <r>
    <n v="1913"/>
    <s v="Tibio - Spreading warmth in everyones home"/>
    <s v="Tibio is a revolutionary new product designed to solve an age old problem."/>
    <n v="48000"/>
    <n v="637"/>
    <x v="2"/>
    <x v="1"/>
    <x v="1"/>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x v="0"/>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x v="0"/>
    <n v="1409620222"/>
    <n v="1407892222"/>
    <b v="0"/>
    <n v="4"/>
    <b v="0"/>
    <s v="technology/gadgets"/>
    <n v="1.6"/>
    <n v="2"/>
    <x v="2"/>
    <x v="29"/>
  </r>
  <r>
    <n v="1916"/>
    <s v="The Paint Can Holder by U.S. Green Products"/>
    <s v="The Paint Can Holder Makes Painting Easier and Safer on Extension Ladders."/>
    <n v="20000"/>
    <n v="102"/>
    <x v="2"/>
    <x v="0"/>
    <x v="0"/>
    <n v="1478542375"/>
    <n v="1476378775"/>
    <b v="0"/>
    <n v="6"/>
    <b v="0"/>
    <s v="technology/gadgets"/>
    <n v="0.51"/>
    <n v="17"/>
    <x v="2"/>
    <x v="29"/>
  </r>
  <r>
    <n v="1917"/>
    <s v="Chronovisor:The MOST innovative watch for night time reading"/>
    <s v="Let's build a legendary brand altogether"/>
    <n v="390000"/>
    <n v="205025"/>
    <x v="2"/>
    <x v="7"/>
    <x v="6"/>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x v="0"/>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x v="0"/>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x v="1"/>
    <n v="1445468400"/>
    <n v="1443042061"/>
    <b v="0"/>
    <n v="105"/>
    <b v="0"/>
    <s v="technology/gadgets"/>
    <n v="43.03"/>
    <n v="40.980952380952381"/>
    <x v="2"/>
    <x v="29"/>
  </r>
  <r>
    <n v="1921"/>
    <s v="The Fine Spirits are making an album!"/>
    <s v="The Fine Spirits are making an album, but we need your help!"/>
    <n v="1500"/>
    <n v="2052"/>
    <x v="0"/>
    <x v="0"/>
    <x v="0"/>
    <n v="1342243143"/>
    <n v="1339651143"/>
    <b v="0"/>
    <n v="38"/>
    <b v="1"/>
    <s v="music/indie rock"/>
    <n v="136.80000000000001"/>
    <n v="54"/>
    <x v="4"/>
    <x v="14"/>
  </r>
  <r>
    <n v="1922"/>
    <s v="Low Weather // Debut Album"/>
    <s v="Low Weather's debut album is halfway finished.  With your help and your help alone we can record the rest!"/>
    <n v="2000"/>
    <n v="2311"/>
    <x v="0"/>
    <x v="0"/>
    <x v="0"/>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x v="0"/>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x v="0"/>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x v="0"/>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x v="0"/>
    <n v="1288657560"/>
    <n v="1286319256"/>
    <b v="0"/>
    <n v="107"/>
    <b v="1"/>
    <s v="music/indie rock"/>
    <n v="195.37933333333334"/>
    <n v="27.3896261682243"/>
    <x v="4"/>
    <x v="14"/>
  </r>
  <r>
    <n v="1927"/>
    <s v="GBS Detroit Presents Hampshire"/>
    <s v="Hampshire is headed to GBS Detroit."/>
    <n v="600"/>
    <n v="620"/>
    <x v="0"/>
    <x v="0"/>
    <x v="0"/>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x v="0"/>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x v="0"/>
    <n v="1309825866"/>
    <n v="1306197066"/>
    <b v="0"/>
    <n v="75"/>
    <b v="1"/>
    <s v="music/indie rock"/>
    <n v="100.3125"/>
    <n v="42.8"/>
    <x v="4"/>
    <x v="14"/>
  </r>
  <r>
    <n v="1930"/>
    <s v="Magnetic Flowers Presents: Old, Cold. Losing It."/>
    <s v="We're nearly done recording, but we're out of money! Help us release the record!!!"/>
    <n v="1000"/>
    <n v="1270"/>
    <x v="0"/>
    <x v="0"/>
    <x v="0"/>
    <n v="1373203482"/>
    <n v="1368019482"/>
    <b v="0"/>
    <n v="26"/>
    <b v="1"/>
    <s v="music/indie rock"/>
    <n v="127"/>
    <n v="48.846153846153847"/>
    <x v="4"/>
    <x v="14"/>
  </r>
  <r>
    <n v="1931"/>
    <s v="New Lions After Dark EP!"/>
    <s v="We're an indie rock band from Clearwater, FL headed back into the studio to finish our latest EP."/>
    <n v="2000"/>
    <n v="2412.02"/>
    <x v="0"/>
    <x v="0"/>
    <x v="0"/>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x v="0"/>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x v="0"/>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x v="0"/>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x v="0"/>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x v="0"/>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x v="0"/>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x v="0"/>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x v="0"/>
    <n v="1362955108"/>
    <n v="1360366708"/>
    <b v="0"/>
    <n v="96"/>
    <b v="1"/>
    <s v="music/indie rock"/>
    <n v="110.7"/>
    <n v="115.3125"/>
    <x v="4"/>
    <x v="14"/>
  </r>
  <r>
    <n v="1940"/>
    <s v="History Grows: New K. Record"/>
    <s v="K. is about *this* close to finishing up our third record, History Grows.  Now we just need to master it and release it!"/>
    <n v="650"/>
    <n v="1111"/>
    <x v="0"/>
    <x v="0"/>
    <x v="0"/>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x v="0"/>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x v="0"/>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x v="0"/>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x v="0"/>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x v="3"/>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x v="0"/>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x v="0"/>
    <n v="1258955940"/>
    <n v="1255730520"/>
    <b v="1"/>
    <n v="23"/>
    <b v="1"/>
    <s v="technology/hardware"/>
    <n v="100.63375000000001"/>
    <n v="35.003043478260871"/>
    <x v="2"/>
    <x v="30"/>
  </r>
  <r>
    <n v="1948"/>
    <s v="UDOO X86: The Most Powerful Maker Board Ever"/>
    <s v="10 times more powerful than Raspberry Pi 3, x86 64-bit architecture"/>
    <n v="100000"/>
    <n v="800211"/>
    <x v="0"/>
    <x v="0"/>
    <x v="0"/>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x v="1"/>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x v="0"/>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x v="0"/>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x v="5"/>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x v="0"/>
    <n v="1330657200"/>
    <n v="1328158065"/>
    <b v="1"/>
    <n v="147"/>
    <b v="1"/>
    <s v="technology/hardware"/>
    <n v="225.94666666666666"/>
    <n v="230.55782312925169"/>
    <x v="2"/>
    <x v="30"/>
  </r>
  <r>
    <n v="1954"/>
    <s v="Orison â€“ Rethink the Power of Energy"/>
    <s v="The First Home Battery System You Simply Plug in to Install"/>
    <n v="50000"/>
    <n v="349474"/>
    <x v="0"/>
    <x v="0"/>
    <x v="0"/>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x v="0"/>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x v="0"/>
    <n v="1429391405"/>
    <n v="1425507005"/>
    <b v="1"/>
    <n v="365"/>
    <b v="1"/>
    <s v="technology/hardware"/>
    <n v="294.0333333333333"/>
    <n v="483.34246575342468"/>
    <x v="2"/>
    <x v="30"/>
  </r>
  <r>
    <n v="1957"/>
    <s v="freeSoC and freeSoC Mini"/>
    <s v="An open hardware platform for the best microcontroller in the world."/>
    <n v="30000"/>
    <n v="50251.41"/>
    <x v="0"/>
    <x v="0"/>
    <x v="0"/>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x v="0"/>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x v="0"/>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x v="9"/>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x v="0"/>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x v="0"/>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x v="1"/>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x v="3"/>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x v="0"/>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x v="0"/>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x v="0"/>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x v="0"/>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x v="1"/>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x v="0"/>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x v="0"/>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x v="0"/>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x v="0"/>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x v="1"/>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x v="0"/>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x v="1"/>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x v="0"/>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x v="0"/>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x v="0"/>
    <n v="1447909140"/>
    <n v="1444734146"/>
    <b v="1"/>
    <n v="813"/>
    <b v="1"/>
    <s v="technology/hardware"/>
    <n v="114.901155"/>
    <n v="282.65966789667897"/>
    <x v="2"/>
    <x v="30"/>
  </r>
  <r>
    <n v="1980"/>
    <s v="YOUMO - Your Smart Modular Power Strip"/>
    <s v="Multi-power charging that is smarter, stylish and designed for you."/>
    <n v="50000"/>
    <n v="177412.01"/>
    <x v="0"/>
    <x v="12"/>
    <x v="3"/>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x v="5"/>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x v="6"/>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x v="0"/>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x v="0"/>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x v="1"/>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x v="1"/>
    <n v="1457947483"/>
    <n v="1455359083"/>
    <b v="0"/>
    <n v="1"/>
    <b v="0"/>
    <s v="photography/people"/>
    <n v="0.05"/>
    <n v="1"/>
    <x v="8"/>
    <x v="31"/>
  </r>
  <r>
    <n v="1987"/>
    <s v="Ethiopia: Beheld"/>
    <s v="A collection of images that depicts the beauty and diversity within Ethiopia"/>
    <n v="5500"/>
    <n v="2336"/>
    <x v="2"/>
    <x v="1"/>
    <x v="1"/>
    <n v="1425223276"/>
    <n v="1422631276"/>
    <b v="0"/>
    <n v="28"/>
    <b v="0"/>
    <s v="photography/people"/>
    <n v="42.472727272727276"/>
    <n v="83.428571428571431"/>
    <x v="8"/>
    <x v="31"/>
  </r>
  <r>
    <n v="1988"/>
    <s v="Phillip Michael Photography"/>
    <s v="Expressing art in an image!"/>
    <n v="6000"/>
    <n v="25"/>
    <x v="2"/>
    <x v="0"/>
    <x v="0"/>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x v="0"/>
    <n v="1481473208"/>
    <n v="1478881208"/>
    <b v="0"/>
    <n v="1"/>
    <b v="0"/>
    <s v="photography/people"/>
    <n v="1"/>
    <n v="50"/>
    <x v="8"/>
    <x v="31"/>
  </r>
  <r>
    <n v="1990"/>
    <s v="The Virgin of the Path"/>
    <s v="An art nude photography book that includes traditional black and white sepia nudes as well as experimiental color nudes."/>
    <n v="3000"/>
    <n v="509"/>
    <x v="2"/>
    <x v="0"/>
    <x v="0"/>
    <n v="1455338532"/>
    <n v="1454042532"/>
    <b v="0"/>
    <n v="5"/>
    <b v="0"/>
    <s v="photography/people"/>
    <n v="16.966666666666665"/>
    <n v="101.8"/>
    <x v="8"/>
    <x v="31"/>
  </r>
  <r>
    <n v="1991"/>
    <s v="Portraits of Resilience"/>
    <s v="Taking (and giving) professional portraits of survivors of human trafficking in Myanmar."/>
    <n v="2000"/>
    <n v="140"/>
    <x v="2"/>
    <x v="0"/>
    <x v="0"/>
    <n v="1435958786"/>
    <n v="1434144386"/>
    <b v="0"/>
    <n v="3"/>
    <b v="0"/>
    <s v="photography/people"/>
    <n v="7.0000000000000009"/>
    <n v="46.666666666666664"/>
    <x v="8"/>
    <x v="31"/>
  </r>
  <r>
    <n v="1992"/>
    <s v="The Wonderful World of Princes &amp; Princesses"/>
    <s v="A complete revamp of all the Disney Princes &amp; Princesses!"/>
    <n v="1500"/>
    <n v="2"/>
    <x v="2"/>
    <x v="0"/>
    <x v="0"/>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x v="1"/>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x v="0"/>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x v="5"/>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x v="0"/>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x v="0"/>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x v="0"/>
    <n v="1406861438"/>
    <n v="1402973438"/>
    <b v="0"/>
    <n v="3"/>
    <b v="0"/>
    <s v="photography/people"/>
    <n v="26.200000000000003"/>
    <n v="218.33333333333334"/>
    <x v="8"/>
    <x v="31"/>
  </r>
  <r>
    <n v="1999"/>
    <s v="Planet Venus"/>
    <s v="This is a portrait photo project aiming to inspire women to explore themselves and live their passion"/>
    <n v="31000"/>
    <n v="236"/>
    <x v="2"/>
    <x v="1"/>
    <x v="1"/>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x v="5"/>
    <n v="1452120613"/>
    <n v="1449528613"/>
    <b v="0"/>
    <n v="25"/>
    <b v="0"/>
    <s v="photography/people"/>
    <n v="12.5"/>
    <n v="25"/>
    <x v="8"/>
    <x v="31"/>
  </r>
  <r>
    <n v="2001"/>
    <s v="Nuimo: Seamless Smart Home Interface"/>
    <s v="Nuimo is a universal controller for the internet of things. Control your music, lights, locks and more."/>
    <n v="55000"/>
    <n v="210171"/>
    <x v="0"/>
    <x v="12"/>
    <x v="3"/>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x v="0"/>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x v="0"/>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x v="0"/>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x v="0"/>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x v="0"/>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x v="0"/>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x v="0"/>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x v="3"/>
    <n v="1479890743"/>
    <n v="1476776743"/>
    <b v="1"/>
    <n v="398"/>
    <b v="1"/>
    <s v="technology/hardware"/>
    <n v="305.15800000000002"/>
    <n v="383.3643216080402"/>
    <x v="2"/>
    <x v="30"/>
  </r>
  <r>
    <n v="2010"/>
    <s v="Weighitz: Weigh Smarter"/>
    <s v="Weighitz are miniature smart scales designed to weigh anything in the home."/>
    <n v="30000"/>
    <n v="96015.9"/>
    <x v="0"/>
    <x v="0"/>
    <x v="0"/>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x v="3"/>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x v="0"/>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x v="0"/>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x v="0"/>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x v="0"/>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x v="0"/>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x v="0"/>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x v="3"/>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x v="0"/>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x v="0"/>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x v="0"/>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x v="0"/>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x v="0"/>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x v="0"/>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x v="3"/>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x v="0"/>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x v="0"/>
    <n v="1427740319"/>
    <n v="1423855919"/>
    <b v="1"/>
    <n v="539"/>
    <b v="1"/>
    <s v="technology/hardware"/>
    <n v="120.24900000000001"/>
    <n v="223.09647495361781"/>
    <x v="2"/>
    <x v="30"/>
  </r>
  <r>
    <n v="2028"/>
    <s v="Building the Open Source Bussard Fusion Reactor "/>
    <s v="Building an open source Bussard fusion reactor, aka the Polywell."/>
    <n v="3000"/>
    <n v="3785"/>
    <x v="0"/>
    <x v="0"/>
    <x v="0"/>
    <n v="1268690100"/>
    <n v="1265493806"/>
    <b v="1"/>
    <n v="79"/>
    <b v="1"/>
    <s v="technology/hardware"/>
    <n v="126.16666666666667"/>
    <n v="47.911392405063289"/>
    <x v="2"/>
    <x v="30"/>
  </r>
  <r>
    <n v="2029"/>
    <s v="Lumin8 Pro"/>
    <s v="Lumin8 Pro is a fun and easy to use light controller that makes light dance to your favorite music."/>
    <n v="2500"/>
    <n v="9030"/>
    <x v="0"/>
    <x v="0"/>
    <x v="0"/>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x v="1"/>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x v="3"/>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x v="0"/>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x v="0"/>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x v="0"/>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x v="0"/>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x v="0"/>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x v="1"/>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x v="0"/>
    <n v="1480568340"/>
    <n v="1477996325"/>
    <b v="1"/>
    <n v="379"/>
    <b v="1"/>
    <s v="technology/hardware"/>
    <n v="136.21680000000001"/>
    <n v="449.26385224274406"/>
    <x v="2"/>
    <x v="30"/>
  </r>
  <r>
    <n v="2040"/>
    <s v="Programmable Capacitor"/>
    <s v="4.29 Billion+ Capacitor Combinations._x000a_No Coding Required."/>
    <n v="3000"/>
    <n v="7445.14"/>
    <x v="0"/>
    <x v="0"/>
    <x v="0"/>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x v="0"/>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x v="0"/>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x v="0"/>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x v="0"/>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x v="0"/>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x v="0"/>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x v="2"/>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x v="0"/>
    <n v="1369323491"/>
    <n v="1366731491"/>
    <b v="0"/>
    <n v="1373"/>
    <b v="1"/>
    <s v="technology/hardware"/>
    <n v="148.33229411764705"/>
    <n v="91.82989803350327"/>
    <x v="2"/>
    <x v="30"/>
  </r>
  <r>
    <n v="2049"/>
    <s v="LOCK8 - the World's First Smart Bike Lock"/>
    <s v="Keyless. Alarm secured. GPS tracking."/>
    <n v="50000"/>
    <n v="60095.35"/>
    <x v="0"/>
    <x v="1"/>
    <x v="1"/>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x v="0"/>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x v="0"/>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x v="0"/>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x v="0"/>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x v="1"/>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x v="0"/>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x v="0"/>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x v="1"/>
    <n v="1456487532"/>
    <n v="1453895532"/>
    <b v="0"/>
    <n v="666"/>
    <b v="1"/>
    <s v="technology/hardware"/>
    <n v="202.23220000000001"/>
    <n v="45.547792792792798"/>
    <x v="2"/>
    <x v="30"/>
  </r>
  <r>
    <n v="2058"/>
    <s v="Raspberry Pi Debug Clip"/>
    <s v="Making using the serial terminal on the Raspberry Pi as easy as Pi!"/>
    <n v="2560"/>
    <n v="4308"/>
    <x v="0"/>
    <x v="1"/>
    <x v="1"/>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x v="0"/>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x v="0"/>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x v="0"/>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x v="7"/>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x v="3"/>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x v="0"/>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x v="1"/>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x v="0"/>
    <n v="1408818683"/>
    <n v="1406226683"/>
    <b v="0"/>
    <n v="65"/>
    <b v="1"/>
    <s v="technology/hardware"/>
    <n v="218.6"/>
    <n v="67.261538461538464"/>
    <x v="2"/>
    <x v="30"/>
  </r>
  <r>
    <n v="2067"/>
    <s v="Luminite (LED lighting)"/>
    <s v="The next generation of premium quality LED lighting. Extreme power efficiency in a small package."/>
    <n v="495"/>
    <n v="628"/>
    <x v="0"/>
    <x v="1"/>
    <x v="1"/>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x v="0"/>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x v="0"/>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x v="3"/>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x v="0"/>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x v="0"/>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x v="0"/>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x v="0"/>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x v="0"/>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x v="1"/>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x v="0"/>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x v="3"/>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x v="1"/>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x v="0"/>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x v="0"/>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x v="0"/>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x v="0"/>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x v="0"/>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x v="0"/>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x v="0"/>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x v="0"/>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x v="0"/>
    <n v="1284177540"/>
    <n v="1281028152"/>
    <b v="0"/>
    <n v="75"/>
    <b v="1"/>
    <s v="music/indie rock"/>
    <n v="115.51066666666668"/>
    <n v="46.204266666666669"/>
    <x v="4"/>
    <x v="14"/>
  </r>
  <r>
    <n v="2089"/>
    <s v="Little Moses EP"/>
    <s v="Little Moses is trying to record their first EP, and we can't do it without your help!"/>
    <n v="2500"/>
    <n v="3010.01"/>
    <x v="0"/>
    <x v="0"/>
    <x v="0"/>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x v="0"/>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x v="0"/>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x v="0"/>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x v="0"/>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x v="0"/>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x v="0"/>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x v="0"/>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x v="0"/>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x v="0"/>
    <n v="1331174635"/>
    <n v="1328582635"/>
    <b v="0"/>
    <n v="32"/>
    <b v="1"/>
    <s v="music/indie rock"/>
    <n v="100.33333333333334"/>
    <n v="188.125"/>
    <x v="4"/>
    <x v="14"/>
  </r>
  <r>
    <n v="2099"/>
    <s v="Roosevelt Died."/>
    <s v="Our tour van died, we need help!"/>
    <n v="3000"/>
    <n v="3971"/>
    <x v="0"/>
    <x v="0"/>
    <x v="0"/>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x v="0"/>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x v="0"/>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x v="0"/>
    <n v="1304628648"/>
    <n v="1302036648"/>
    <b v="0"/>
    <n v="38"/>
    <b v="1"/>
    <s v="music/indie rock"/>
    <n v="136"/>
    <n v="35.789473684210527"/>
    <x v="4"/>
    <x v="14"/>
  </r>
  <r>
    <n v="2103"/>
    <s v="Matthew Moon's New Album"/>
    <s v="Indie rocker, Matthew Moon, has something to share with you..."/>
    <n v="7777"/>
    <n v="11364"/>
    <x v="0"/>
    <x v="0"/>
    <x v="0"/>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x v="0"/>
    <n v="1369958400"/>
    <n v="1367286434"/>
    <b v="0"/>
    <n v="37"/>
    <b v="1"/>
    <s v="music/indie rock"/>
    <n v="129.5"/>
    <n v="28"/>
    <x v="4"/>
    <x v="14"/>
  </r>
  <r>
    <n v="2105"/>
    <s v="Layla The Wolf Debut E.P. &quot;Sugar&quot;"/>
    <s v="Help Layla the Wolf fund the printing and releasing of our first E.P. Release called &quot;Sugar&quot;."/>
    <n v="2000"/>
    <n v="5080"/>
    <x v="0"/>
    <x v="0"/>
    <x v="0"/>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x v="0"/>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x v="0"/>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x v="0"/>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x v="0"/>
    <n v="1436115617"/>
    <n v="1433523617"/>
    <b v="0"/>
    <n v="40"/>
    <b v="1"/>
    <s v="music/indie rock"/>
    <n v="106.52500000000001"/>
    <n v="106.52500000000001"/>
    <x v="4"/>
    <x v="14"/>
  </r>
  <r>
    <n v="2110"/>
    <s v="&quot;Vision&quot; - New Album - Brent Brown"/>
    <s v="Brent Brown's breakout new album! Requires help from the record label... You!"/>
    <n v="2000"/>
    <n v="2007"/>
    <x v="0"/>
    <x v="0"/>
    <x v="0"/>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x v="0"/>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x v="0"/>
    <n v="1366064193"/>
    <n v="1364854593"/>
    <b v="0"/>
    <n v="11"/>
    <b v="1"/>
    <s v="music/indie rock"/>
    <n v="100"/>
    <n v="27.272727272727273"/>
    <x v="4"/>
    <x v="14"/>
  </r>
  <r>
    <n v="2113"/>
    <s v="Summer Underground // Honeycomb LP"/>
    <s v="Help us fund our second full-length album Honeycomb!"/>
    <n v="7000"/>
    <n v="7340"/>
    <x v="0"/>
    <x v="0"/>
    <x v="0"/>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x v="0"/>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x v="0"/>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x v="0"/>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x v="0"/>
    <n v="1445921940"/>
    <n v="1444699549"/>
    <b v="0"/>
    <n v="35"/>
    <b v="1"/>
    <s v="music/indie rock"/>
    <n v="147.75"/>
    <n v="50.657142857142858"/>
    <x v="4"/>
    <x v="14"/>
  </r>
  <r>
    <n v="2118"/>
    <s v="PORCHES. vs. THE U.S.A."/>
    <s v="PORCHES.  and Documentarians tour from New York to San Francisco and back."/>
    <n v="1000"/>
    <n v="1346.11"/>
    <x v="0"/>
    <x v="0"/>
    <x v="0"/>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x v="0"/>
    <n v="1345086445"/>
    <n v="1342494445"/>
    <b v="0"/>
    <n v="22"/>
    <b v="1"/>
    <s v="music/indie rock"/>
    <n v="100.75"/>
    <n v="91.590909090909093"/>
    <x v="4"/>
    <x v="14"/>
  </r>
  <r>
    <n v="2120"/>
    <s v="Hearty Har Full Length Album"/>
    <s v="&lt;3_x000a_Coming in from outer space. Help Hearty Har record their 1st album!!"/>
    <n v="8000"/>
    <n v="8070.43"/>
    <x v="0"/>
    <x v="0"/>
    <x v="0"/>
    <n v="1388617736"/>
    <n v="1384384136"/>
    <b v="0"/>
    <n v="69"/>
    <b v="1"/>
    <s v="music/indie rock"/>
    <n v="100.880375"/>
    <n v="116.96275362318841"/>
    <x v="4"/>
    <x v="14"/>
  </r>
  <r>
    <n v="2121"/>
    <s v="Legend of Decay"/>
    <s v="Join us on an epic journey to discover a millennia old secret which will change the world forever."/>
    <n v="50000"/>
    <n v="284"/>
    <x v="2"/>
    <x v="16"/>
    <x v="11"/>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x v="10"/>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x v="0"/>
    <n v="1268636340"/>
    <n v="1263982307"/>
    <b v="0"/>
    <n v="5"/>
    <b v="0"/>
    <s v="games/video games"/>
    <n v="10"/>
    <n v="10"/>
    <x v="6"/>
    <x v="17"/>
  </r>
  <r>
    <n v="2124"/>
    <s v="AZAMAR"/>
    <s v="AZAMAR is a Role Playing Game world involving fantasy and high magic, based on the popular OpenD6 OGL using the Cinema6 RPG Framework."/>
    <n v="1100"/>
    <n v="115"/>
    <x v="2"/>
    <x v="0"/>
    <x v="0"/>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x v="0"/>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x v="0"/>
    <n v="1418080887"/>
    <n v="1415488887"/>
    <b v="0"/>
    <n v="2"/>
    <b v="0"/>
    <s v="games/video games"/>
    <n v="0.05"/>
    <n v="5"/>
    <x v="6"/>
    <x v="17"/>
  </r>
  <r>
    <n v="2127"/>
    <s v="Three Monkeys - Part 1: Into the Abyss"/>
    <s v="Three Monkeys is an audio adventure game for PC."/>
    <n v="28000"/>
    <n v="8076"/>
    <x v="2"/>
    <x v="1"/>
    <x v="1"/>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x v="5"/>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x v="0"/>
    <n v="1457570100"/>
    <n v="1454978100"/>
    <b v="0"/>
    <n v="12"/>
    <b v="0"/>
    <s v="games/video games"/>
    <n v="11.799999999999999"/>
    <n v="19.666666666666668"/>
    <x v="6"/>
    <x v="17"/>
  </r>
  <r>
    <n v="2130"/>
    <s v="Wondrous Adventures: A Kid's Game"/>
    <s v="You are the hero tasked to save your home from the villainous Sanword."/>
    <n v="42000"/>
    <n v="85"/>
    <x v="2"/>
    <x v="0"/>
    <x v="0"/>
    <n v="1408154663"/>
    <n v="1405130663"/>
    <b v="0"/>
    <n v="4"/>
    <b v="0"/>
    <s v="games/video games"/>
    <n v="0.20238095238095236"/>
    <n v="21.25"/>
    <x v="6"/>
    <x v="17"/>
  </r>
  <r>
    <n v="2131"/>
    <s v="Scout's Honor"/>
    <s v="From frightened girl to empowered woman, Scout's Honor is a tale about facing your fears and overcoming odds."/>
    <n v="500"/>
    <n v="25"/>
    <x v="2"/>
    <x v="0"/>
    <x v="0"/>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x v="0"/>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x v="0"/>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x v="0"/>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x v="0"/>
    <n v="1349392033"/>
    <n v="1346800033"/>
    <b v="0"/>
    <n v="22"/>
    <b v="0"/>
    <s v="games/video games"/>
    <n v="9.56"/>
    <n v="21.727272727272727"/>
    <x v="6"/>
    <x v="17"/>
  </r>
  <r>
    <n v="2136"/>
    <s v="Dark Paradise"/>
    <s v="A dark and twisted game with physiological madness and corruption as a man becomes the ultimate bio weapon."/>
    <n v="80000"/>
    <n v="47.69"/>
    <x v="2"/>
    <x v="0"/>
    <x v="0"/>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x v="5"/>
    <n v="1417804229"/>
    <n v="1415212229"/>
    <b v="0"/>
    <n v="534"/>
    <b v="0"/>
    <s v="games/video games"/>
    <n v="28.405999999999999"/>
    <n v="26.59737827715356"/>
    <x v="6"/>
    <x v="17"/>
  </r>
  <r>
    <n v="2138"/>
    <s v="Tales Of Tameria - Dawning Light"/>
    <s v="A game with a mixture of a few genres from RPG, Simulation and to adventure elements."/>
    <n v="1000"/>
    <n v="128"/>
    <x v="2"/>
    <x v="1"/>
    <x v="1"/>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x v="0"/>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x v="0"/>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x v="0"/>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x v="3"/>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x v="0"/>
    <n v="1279738800"/>
    <n v="1275599812"/>
    <b v="0"/>
    <n v="5"/>
    <b v="0"/>
    <s v="games/video games"/>
    <n v="11.25"/>
    <n v="45"/>
    <x v="6"/>
    <x v="17"/>
  </r>
  <r>
    <n v="2144"/>
    <s v="Project Starborn"/>
    <s v="A thousand community-built sandbox games (and more!) with a fully-customizable game engine."/>
    <n v="35500"/>
    <n v="607"/>
    <x v="2"/>
    <x v="0"/>
    <x v="0"/>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x v="0"/>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x v="0"/>
    <n v="1455207510"/>
    <n v="1453997910"/>
    <b v="0"/>
    <n v="1"/>
    <b v="0"/>
    <s v="games/video games"/>
    <n v="0.02"/>
    <n v="1"/>
    <x v="6"/>
    <x v="17"/>
  </r>
  <r>
    <n v="2147"/>
    <s v="Johnny Rocketfingers 3"/>
    <s v="A Point and Click Adventure on Steroids."/>
    <n v="390000"/>
    <n v="2716"/>
    <x v="2"/>
    <x v="0"/>
    <x v="0"/>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x v="1"/>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x v="0"/>
    <n v="1280534400"/>
    <n v="1277512556"/>
    <b v="0"/>
    <n v="0"/>
    <b v="0"/>
    <s v="games/video games"/>
    <n v="0"/>
    <e v="#DIV/0!"/>
    <x v="6"/>
    <x v="17"/>
  </r>
  <r>
    <n v="2150"/>
    <s v="The Unknown Door"/>
    <s v="A pixel styled open world detective game."/>
    <n v="50000"/>
    <n v="405"/>
    <x v="2"/>
    <x v="10"/>
    <x v="8"/>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x v="0"/>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x v="0"/>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x v="0"/>
    <n v="1420876740"/>
    <n v="1417470718"/>
    <b v="0"/>
    <n v="4"/>
    <b v="0"/>
    <s v="games/video games"/>
    <n v="9.124454880912446E-3"/>
    <n v="8.5"/>
    <x v="6"/>
    <x v="17"/>
  </r>
  <r>
    <n v="2154"/>
    <s v="Demigods - Rise of the Children - Part 1 (Design)"/>
    <s v="A Real Time Strategy game based on Greek mythology in a fictional world."/>
    <n v="250"/>
    <n v="2"/>
    <x v="2"/>
    <x v="0"/>
    <x v="0"/>
    <n v="1390921827"/>
    <n v="1389193827"/>
    <b v="0"/>
    <n v="2"/>
    <b v="0"/>
    <s v="games/video games"/>
    <n v="0.8"/>
    <n v="1"/>
    <x v="6"/>
    <x v="17"/>
  </r>
  <r>
    <n v="2155"/>
    <s v="VoxelMaze"/>
    <s v="A Level Editor, Turned up to eleven. Infinite creativity in one package, solo or with up to 16 of your friends."/>
    <n v="5000"/>
    <n v="115"/>
    <x v="2"/>
    <x v="1"/>
    <x v="1"/>
    <n v="1459443385"/>
    <n v="1456854985"/>
    <b v="0"/>
    <n v="5"/>
    <b v="0"/>
    <s v="games/video games"/>
    <n v="2.2999999999999998"/>
    <n v="23"/>
    <x v="6"/>
    <x v="17"/>
  </r>
  <r>
    <n v="2156"/>
    <s v="Beyond Black Space"/>
    <s v="Captain and manage your ship along with your crew in this deep space adventure! (PC/Linux/Mac)"/>
    <n v="56000"/>
    <n v="1493"/>
    <x v="2"/>
    <x v="0"/>
    <x v="0"/>
    <n v="1379363406"/>
    <n v="1375475406"/>
    <b v="0"/>
    <n v="83"/>
    <b v="0"/>
    <s v="games/video games"/>
    <n v="2.6660714285714282"/>
    <n v="17.987951807228917"/>
    <x v="6"/>
    <x v="17"/>
  </r>
  <r>
    <n v="2157"/>
    <s v="Nin"/>
    <s v="Gamers and 90's fans unite in this small tale of epic proportions!"/>
    <n v="75000"/>
    <n v="21144"/>
    <x v="2"/>
    <x v="0"/>
    <x v="0"/>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x v="0"/>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x v="0"/>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x v="0"/>
    <n v="1337447105"/>
    <n v="1334855105"/>
    <b v="0"/>
    <n v="16"/>
    <b v="0"/>
    <s v="games/video games"/>
    <n v="0.85000000000000009"/>
    <n v="5.3125"/>
    <x v="6"/>
    <x v="17"/>
  </r>
  <r>
    <n v="2161"/>
    <s v="CallMeGhost DEBUT ALBUM preorder!"/>
    <s v="We're trying to fund hard copies of our debut album!"/>
    <n v="400"/>
    <n v="463"/>
    <x v="0"/>
    <x v="0"/>
    <x v="0"/>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x v="0"/>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x v="0"/>
    <n v="1433735400"/>
    <n v="1429306520"/>
    <b v="0"/>
    <n v="44"/>
    <b v="1"/>
    <s v="music/rock"/>
    <n v="132.20000000000002"/>
    <n v="75.11363636363636"/>
    <x v="4"/>
    <x v="11"/>
  </r>
  <r>
    <n v="2164"/>
    <s v="Rosaline debut record"/>
    <s v="South Florida roots country/rock outfit's long awaited debut record"/>
    <n v="5500"/>
    <n v="5645"/>
    <x v="0"/>
    <x v="0"/>
    <x v="0"/>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x v="3"/>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x v="0"/>
    <n v="1417813618"/>
    <n v="1413922018"/>
    <b v="0"/>
    <n v="32"/>
    <b v="1"/>
    <s v="music/rock"/>
    <n v="146.6"/>
    <n v="91.625"/>
    <x v="4"/>
    <x v="11"/>
  </r>
  <r>
    <n v="2167"/>
    <s v="Planes and Planets needs to get their EP finished!!"/>
    <s v="We need YOUR HELP to take one more step to this make release sound amazing!"/>
    <n v="150"/>
    <n v="180"/>
    <x v="0"/>
    <x v="0"/>
    <x v="0"/>
    <n v="1347672937"/>
    <n v="1346463337"/>
    <b v="0"/>
    <n v="8"/>
    <b v="1"/>
    <s v="music/rock"/>
    <n v="120"/>
    <n v="22.5"/>
    <x v="4"/>
    <x v="11"/>
  </r>
  <r>
    <n v="2168"/>
    <s v="PIZAZZ: Pigeons Playing Ping Pong's New Album"/>
    <s v="We're hitting the studio to record our next album, &quot;Pizazz&quot;!! Help us put the FUN in FUNK!!"/>
    <n v="18000"/>
    <n v="21884.69"/>
    <x v="0"/>
    <x v="0"/>
    <x v="0"/>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x v="0"/>
    <n v="1488473351"/>
    <n v="1488214151"/>
    <b v="0"/>
    <n v="7"/>
    <b v="1"/>
    <s v="music/rock"/>
    <n v="100"/>
    <n v="21.857142857142858"/>
    <x v="4"/>
    <x v="11"/>
  </r>
  <r>
    <n v="2170"/>
    <s v="STETSON'S NEW EP"/>
    <s v="We are a hard rock band from Northern California trying to raise $350 for our next EP. Be a part of our journey!"/>
    <n v="350"/>
    <n v="633"/>
    <x v="0"/>
    <x v="0"/>
    <x v="0"/>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x v="0"/>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x v="0"/>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x v="0"/>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x v="1"/>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x v="0"/>
    <n v="1469059986"/>
    <n v="1468455186"/>
    <b v="0"/>
    <n v="26"/>
    <b v="1"/>
    <s v="music/rock"/>
    <n v="250"/>
    <n v="67.307692307692307"/>
    <x v="4"/>
    <x v="11"/>
  </r>
  <r>
    <n v="2176"/>
    <s v="Mike Farley Band - New Album!"/>
    <s v="The Mike Farley Band has re-assembled its original line up and needs your help to make a new full-length album!"/>
    <n v="5000"/>
    <n v="6301"/>
    <x v="0"/>
    <x v="0"/>
    <x v="0"/>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x v="0"/>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x v="0"/>
    <n v="1484752597"/>
    <n v="1482160597"/>
    <b v="0"/>
    <n v="859"/>
    <b v="1"/>
    <s v="music/rock"/>
    <n v="138.64000000000001"/>
    <n v="40.349243306169967"/>
    <x v="4"/>
    <x v="11"/>
  </r>
  <r>
    <n v="2179"/>
    <s v="Woodhouse EP"/>
    <s v="Woodhouse is making an EP!  If you are a fan of whiskey and loud guitars, contribute to the cause!"/>
    <n v="1000"/>
    <n v="1614"/>
    <x v="0"/>
    <x v="0"/>
    <x v="0"/>
    <n v="1428725192"/>
    <n v="1426133192"/>
    <b v="0"/>
    <n v="21"/>
    <b v="1"/>
    <s v="music/rock"/>
    <n v="161.4"/>
    <n v="76.857142857142861"/>
    <x v="4"/>
    <x v="11"/>
  </r>
  <r>
    <n v="2180"/>
    <s v="FOUR STAR MARY &quot;PIECES&quot;"/>
    <s v="Help fund the new record by independent alternative rockers FOUR STAR MARY &quot;PIECES&quot;"/>
    <n v="5000"/>
    <n v="5359.21"/>
    <x v="0"/>
    <x v="0"/>
    <x v="0"/>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x v="0"/>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x v="5"/>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x v="0"/>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x v="0"/>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x v="1"/>
    <n v="1364286239"/>
    <n v="1360830239"/>
    <b v="0"/>
    <n v="623"/>
    <b v="1"/>
    <s v="games/tabletop games"/>
    <n v="1856.97"/>
    <n v="149.03451043338683"/>
    <x v="6"/>
    <x v="32"/>
  </r>
  <r>
    <n v="2186"/>
    <s v="Latitude 90Â° : The Origin"/>
    <s v="The real-time digital social deduction game where there's no moderator, no sleeping, and no dying."/>
    <n v="20000"/>
    <n v="21935"/>
    <x v="0"/>
    <x v="0"/>
    <x v="0"/>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x v="0"/>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x v="2"/>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x v="1"/>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x v="0"/>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x v="1"/>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x v="1"/>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x v="0"/>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x v="0"/>
    <n v="1459012290"/>
    <n v="1456423890"/>
    <b v="0"/>
    <n v="878"/>
    <b v="1"/>
    <s v="games/tabletop games"/>
    <n v="537.37"/>
    <n v="61.203872437357631"/>
    <x v="6"/>
    <x v="32"/>
  </r>
  <r>
    <n v="2195"/>
    <s v="Purgatoria: City of Angels"/>
    <s v="A gritty, noir tabletop RPG with a fast-paced combo-based battle system."/>
    <n v="4600"/>
    <n v="5535"/>
    <x v="0"/>
    <x v="0"/>
    <x v="0"/>
    <n v="1439317900"/>
    <n v="1436725900"/>
    <b v="0"/>
    <n v="115"/>
    <b v="1"/>
    <s v="games/tabletop games"/>
    <n v="120.32608695652173"/>
    <n v="48.130434782608695"/>
    <x v="6"/>
    <x v="32"/>
  </r>
  <r>
    <n v="2196"/>
    <s v="LACORSA Grand Prix Game (relaunch)"/>
    <s v="Race your friends in style with this classic Grand Prix game."/>
    <n v="14000"/>
    <n v="15937"/>
    <x v="0"/>
    <x v="0"/>
    <x v="0"/>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x v="0"/>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x v="0"/>
    <n v="1447507200"/>
    <n v="1444911600"/>
    <b v="0"/>
    <n v="651"/>
    <b v="1"/>
    <s v="games/tabletop games"/>
    <n v="132.89249999999998"/>
    <n v="81.654377880184327"/>
    <x v="6"/>
    <x v="32"/>
  </r>
  <r>
    <n v="2199"/>
    <s v="Decadolo. Flip it!"/>
    <s v="A new strategic board game designed to flip out your opponent."/>
    <n v="9000"/>
    <n v="13228"/>
    <x v="0"/>
    <x v="17"/>
    <x v="3"/>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x v="1"/>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x v="1"/>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x v="0"/>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x v="5"/>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x v="0"/>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x v="0"/>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x v="0"/>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x v="0"/>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x v="0"/>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x v="1"/>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x v="0"/>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x v="0"/>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x v="0"/>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x v="0"/>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x v="0"/>
    <n v="1391713248"/>
    <n v="1389121248"/>
    <b v="0"/>
    <n v="24"/>
    <b v="1"/>
    <s v="music/electronic music"/>
    <n v="292.50166666666667"/>
    <n v="73.125416666666666"/>
    <x v="4"/>
    <x v="15"/>
  </r>
  <r>
    <n v="2215"/>
    <s v="&quot;Something to See, Not to Say&quot; - Anemometer's First EP Album"/>
    <s v="Ambient Electro Grind-fest!"/>
    <n v="550"/>
    <n v="860"/>
    <x v="0"/>
    <x v="0"/>
    <x v="0"/>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x v="0"/>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x v="0"/>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x v="0"/>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x v="0"/>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x v="0"/>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x v="0"/>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x v="0"/>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x v="5"/>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x v="0"/>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x v="1"/>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x v="0"/>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x v="1"/>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x v="3"/>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x v="0"/>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x v="0"/>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x v="0"/>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x v="0"/>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x v="1"/>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x v="0"/>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x v="5"/>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x v="0"/>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x v="0"/>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x v="3"/>
    <n v="1489157716"/>
    <n v="1486565716"/>
    <b v="0"/>
    <n v="79"/>
    <b v="1"/>
    <s v="games/tabletop games"/>
    <n v="137.4"/>
    <n v="69.569620253164558"/>
    <x v="6"/>
    <x v="32"/>
  </r>
  <r>
    <n v="2239"/>
    <s v="Pro Tabletop Gaming Audio Collection"/>
    <s v="Next stretch goal unlocks at $33,000 and/or 500 backers unlocks 2 bonus stretch goals."/>
    <n v="25000"/>
    <n v="32006.67"/>
    <x v="0"/>
    <x v="0"/>
    <x v="0"/>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x v="0"/>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x v="1"/>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x v="0"/>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x v="0"/>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x v="0"/>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x v="0"/>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x v="1"/>
    <n v="1441393210"/>
    <n v="1438801210"/>
    <b v="0"/>
    <n v="57"/>
    <b v="1"/>
    <s v="games/tabletop games"/>
    <n v="100.12"/>
    <n v="43.912280701754383"/>
    <x v="6"/>
    <x v="32"/>
  </r>
  <r>
    <n v="2247"/>
    <s v="Foragers"/>
    <s v="Take on the role of an ancient forager in this fun strategy game from the designer of Biblios."/>
    <n v="18500"/>
    <n v="19324"/>
    <x v="0"/>
    <x v="0"/>
    <x v="0"/>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x v="1"/>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x v="0"/>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x v="0"/>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x v="0"/>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x v="3"/>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x v="0"/>
    <n v="1447862947"/>
    <n v="1445267347"/>
    <b v="0"/>
    <n v="84"/>
    <b v="1"/>
    <s v="games/tabletop games"/>
    <n v="112.6875"/>
    <n v="107.32142857142857"/>
    <x v="6"/>
    <x v="32"/>
  </r>
  <r>
    <n v="2254"/>
    <s v="Green Couch Games Limited: FrogFlip!"/>
    <s v="A dexterity microgame by father/daughter team, Jason and Claire Kotarski. Make 100 project."/>
    <n v="500"/>
    <n v="2299"/>
    <x v="0"/>
    <x v="0"/>
    <x v="0"/>
    <n v="1485271968"/>
    <n v="1484667168"/>
    <b v="0"/>
    <n v="197"/>
    <b v="1"/>
    <s v="games/tabletop games"/>
    <n v="459.8"/>
    <n v="11.67005076142132"/>
    <x v="6"/>
    <x v="32"/>
  </r>
  <r>
    <n v="2255"/>
    <s v="Jumbo Jets - Jet Set Expansion Set #2"/>
    <s v="This is the second set of 5 expansions for our route-building game, Jet Set!"/>
    <n v="3950"/>
    <n v="11323"/>
    <x v="0"/>
    <x v="0"/>
    <x v="0"/>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x v="1"/>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x v="1"/>
    <n v="1466377200"/>
    <n v="1463351329"/>
    <b v="0"/>
    <n v="169"/>
    <b v="1"/>
    <s v="games/tabletop games"/>
    <n v="636.14"/>
    <n v="94.103550295857985"/>
    <x v="6"/>
    <x v="32"/>
  </r>
  <r>
    <n v="2258"/>
    <s v="A Sundered World"/>
    <s v="A Dungeon World campaign setting that takes place after the end of the worlds."/>
    <n v="2200"/>
    <n v="3223"/>
    <x v="0"/>
    <x v="0"/>
    <x v="0"/>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x v="1"/>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x v="0"/>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x v="2"/>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x v="0"/>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x v="9"/>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x v="0"/>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x v="1"/>
    <n v="1479846507"/>
    <n v="1479241707"/>
    <b v="0"/>
    <n v="17"/>
    <b v="1"/>
    <s v="games/tabletop games"/>
    <n v="298.5"/>
    <n v="35.117647058823529"/>
    <x v="6"/>
    <x v="32"/>
  </r>
  <r>
    <n v="2266"/>
    <s v="GOAT LORDS."/>
    <s v="Want to be LORD OF THE GOATS? Start building your herd using thievery, magic, bombs and mostly goats."/>
    <n v="1500"/>
    <n v="4804"/>
    <x v="0"/>
    <x v="0"/>
    <x v="0"/>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x v="0"/>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x v="0"/>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x v="0"/>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x v="0"/>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x v="0"/>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x v="0"/>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x v="5"/>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x v="0"/>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x v="1"/>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x v="0"/>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x v="0"/>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x v="3"/>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x v="0"/>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x v="0"/>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x v="0"/>
    <n v="1311576600"/>
    <n v="1306219897"/>
    <b v="0"/>
    <n v="11"/>
    <b v="1"/>
    <s v="music/rock"/>
    <n v="185"/>
    <n v="50.454545454545453"/>
    <x v="4"/>
    <x v="11"/>
  </r>
  <r>
    <n v="2282"/>
    <s v="Sage King's Debut Album"/>
    <s v="Sage King is recording his debut album and wants YOU to be a part of the creation process"/>
    <n v="750"/>
    <n v="1390"/>
    <x v="0"/>
    <x v="0"/>
    <x v="0"/>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x v="0"/>
    <n v="1336528804"/>
    <n v="1331348404"/>
    <b v="0"/>
    <n v="48"/>
    <b v="1"/>
    <s v="music/rock"/>
    <n v="100.85533333333332"/>
    <n v="63.03458333333333"/>
    <x v="4"/>
    <x v="11"/>
  </r>
  <r>
    <n v="2284"/>
    <s v="Make a record, write a song, take the Vinyl Skyway. "/>
    <s v="The Vinyl Skyway reunite to make a third album. "/>
    <n v="6000"/>
    <n v="6373.27"/>
    <x v="0"/>
    <x v="0"/>
    <x v="0"/>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x v="0"/>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x v="0"/>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x v="0"/>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x v="0"/>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x v="0"/>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x v="0"/>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x v="0"/>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x v="0"/>
    <n v="1334767476"/>
    <n v="1332175476"/>
    <b v="0"/>
    <n v="46"/>
    <b v="1"/>
    <s v="music/rock"/>
    <n v="107.2505"/>
    <n v="46.630652173913049"/>
    <x v="4"/>
    <x v="11"/>
  </r>
  <r>
    <n v="2293"/>
    <s v="&quot;Hurt N' Wrong&quot; New Album Fundraiser!"/>
    <s v="Donate here to be a part of the upcoming album. Every little bit helps!"/>
    <n v="850"/>
    <n v="920"/>
    <x v="0"/>
    <x v="0"/>
    <x v="0"/>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x v="0"/>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x v="0"/>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x v="0"/>
    <n v="1330018426"/>
    <n v="1326994426"/>
    <b v="0"/>
    <n v="145"/>
    <b v="1"/>
    <s v="music/rock"/>
    <n v="149.07142857142856"/>
    <n v="71.965517241379317"/>
    <x v="4"/>
    <x v="11"/>
  </r>
  <r>
    <n v="2297"/>
    <s v="Company Company: Debut EP"/>
    <s v="New Jersey Alternative Rock band COCO needs YOUR help self-releasing debut EP!"/>
    <n v="1000"/>
    <n v="1006"/>
    <x v="0"/>
    <x v="0"/>
    <x v="0"/>
    <n v="1331697540"/>
    <n v="1328749249"/>
    <b v="0"/>
    <n v="19"/>
    <b v="1"/>
    <s v="music/rock"/>
    <n v="100.6"/>
    <n v="52.94736842105263"/>
    <x v="4"/>
    <x v="11"/>
  </r>
  <r>
    <n v="2298"/>
    <s v="Jonny Gray: First Full Length Album"/>
    <s v="My name is Jonny Gray, and my friends and I are working together to raise funds for my debut album"/>
    <n v="30000"/>
    <n v="31522"/>
    <x v="0"/>
    <x v="0"/>
    <x v="0"/>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x v="0"/>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x v="0"/>
    <n v="1340904416"/>
    <n v="1339694816"/>
    <b v="0"/>
    <n v="7"/>
    <b v="1"/>
    <s v="music/rock"/>
    <n v="101.25"/>
    <n v="115.71428571428571"/>
    <x v="4"/>
    <x v="11"/>
  </r>
  <r>
    <n v="2301"/>
    <s v="Time Crash"/>
    <s v="We are America's first trock band, and we're ready to bring you our first album!"/>
    <n v="5000"/>
    <n v="6680.22"/>
    <x v="0"/>
    <x v="0"/>
    <x v="0"/>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x v="0"/>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x v="0"/>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x v="0"/>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x v="0"/>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x v="0"/>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x v="0"/>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x v="0"/>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x v="0"/>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x v="0"/>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x v="0"/>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x v="0"/>
    <n v="1397862000"/>
    <n v="1395155478"/>
    <b v="1"/>
    <n v="79"/>
    <b v="1"/>
    <s v="music/indie rock"/>
    <n v="107.86666666666666"/>
    <n v="40.962025316455694"/>
    <x v="4"/>
    <x v="14"/>
  </r>
  <r>
    <n v="2313"/>
    <s v="A SUNNY DAY IN GLASGOW"/>
    <s v="A Sunny Day in Glasgow are recording a new album and we need your help!"/>
    <n v="5000"/>
    <n v="8792.02"/>
    <x v="0"/>
    <x v="0"/>
    <x v="0"/>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x v="0"/>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x v="0"/>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x v="0"/>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x v="0"/>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x v="0"/>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x v="0"/>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x v="0"/>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x v="3"/>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x v="0"/>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x v="0"/>
    <n v="1490033247"/>
    <n v="1489428447"/>
    <b v="0"/>
    <n v="4"/>
    <b v="0"/>
    <s v="food/small batch"/>
    <n v="48"/>
    <n v="30"/>
    <x v="7"/>
    <x v="33"/>
  </r>
  <r>
    <n v="2324"/>
    <s v="Pies not Lies"/>
    <s v="A city centre shop selling great locally made food with room to chat and learn about eachother."/>
    <n v="7500"/>
    <n v="1555"/>
    <x v="3"/>
    <x v="1"/>
    <x v="1"/>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x v="0"/>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x v="0"/>
    <n v="1493571600"/>
    <n v="1489106948"/>
    <b v="0"/>
    <n v="1"/>
    <b v="0"/>
    <s v="food/small batch"/>
    <n v="0.72"/>
    <n v="108"/>
    <x v="7"/>
    <x v="33"/>
  </r>
  <r>
    <n v="2327"/>
    <s v="Kraut Source - Fermentation Made Simple"/>
    <s v="Gourmet Fermentation in a Mason Jar. Create delicious, nutritious fermented foods at home."/>
    <n v="35000"/>
    <n v="184133.01"/>
    <x v="0"/>
    <x v="0"/>
    <x v="0"/>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x v="0"/>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x v="0"/>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x v="0"/>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x v="0"/>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x v="0"/>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x v="0"/>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x v="0"/>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x v="0"/>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x v="0"/>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x v="0"/>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x v="0"/>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x v="0"/>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x v="0"/>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x v="0"/>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x v="0"/>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x v="0"/>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x v="5"/>
    <n v="1466789269"/>
    <n v="1464197269"/>
    <b v="0"/>
    <n v="1"/>
    <b v="0"/>
    <s v="technology/web"/>
    <n v="0.1"/>
    <n v="1"/>
    <x v="2"/>
    <x v="7"/>
  </r>
  <r>
    <n v="2345"/>
    <s v="Social Media Website (Canceled)"/>
    <s v="My team and I are creating a social media website for pet lovers across the world! Fashion, animal shows, adoptions, and more."/>
    <n v="3000"/>
    <n v="0"/>
    <x v="1"/>
    <x v="0"/>
    <x v="0"/>
    <n v="1427845140"/>
    <n v="1424822556"/>
    <b v="0"/>
    <n v="0"/>
    <b v="0"/>
    <s v="technology/web"/>
    <n v="0"/>
    <e v="#DIV/0!"/>
    <x v="2"/>
    <x v="7"/>
  </r>
  <r>
    <n v="2346"/>
    <s v="Ez 2c 3D Viewers (Canceled)"/>
    <s v="Watch and Make FREE 3D Videos &amp; Pics - No Viewer needed. To Help Learn we have Training and Instant 3D viewers."/>
    <n v="60000"/>
    <n v="39"/>
    <x v="1"/>
    <x v="0"/>
    <x v="0"/>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x v="0"/>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x v="0"/>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x v="9"/>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x v="3"/>
    <n v="1483474370"/>
    <n v="1480882370"/>
    <b v="0"/>
    <n v="0"/>
    <b v="0"/>
    <s v="technology/web"/>
    <n v="0"/>
    <e v="#DIV/0!"/>
    <x v="2"/>
    <x v="7"/>
  </r>
  <r>
    <n v="2351"/>
    <s v="NZ Auction site.  No listing or success fees. Only $2 p/m"/>
    <s v="Donate $30 or more and receive a free selfie stick."/>
    <n v="18900"/>
    <n v="108"/>
    <x v="1"/>
    <x v="4"/>
    <x v="4"/>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x v="0"/>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x v="0"/>
    <n v="1429632822"/>
    <n v="1428596022"/>
    <b v="0"/>
    <n v="0"/>
    <b v="0"/>
    <s v="technology/web"/>
    <n v="0"/>
    <e v="#DIV/0!"/>
    <x v="2"/>
    <x v="7"/>
  </r>
  <r>
    <n v="2354"/>
    <s v="Dissertation (Canceled)"/>
    <s v="Almost done with doctorate degree but need funding of $35,000 to complete research of project."/>
    <n v="35000"/>
    <n v="25"/>
    <x v="1"/>
    <x v="0"/>
    <x v="0"/>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x v="2"/>
    <n v="1430604136"/>
    <n v="1428012136"/>
    <b v="0"/>
    <n v="2"/>
    <b v="0"/>
    <s v="technology/web"/>
    <n v="0.6875"/>
    <n v="27.5"/>
    <x v="2"/>
    <x v="7"/>
  </r>
  <r>
    <n v="2356"/>
    <s v="HardstyleUnited.com (Canceled)"/>
    <s v="HardstyleUnited.com The Global Hardstyle community. Your Hardstyle community."/>
    <n v="10000"/>
    <n v="0"/>
    <x v="1"/>
    <x v="9"/>
    <x v="3"/>
    <n v="1433530104"/>
    <n v="1430938104"/>
    <b v="0"/>
    <n v="0"/>
    <b v="0"/>
    <s v="technology/web"/>
    <n v="0"/>
    <e v="#DIV/0!"/>
    <x v="2"/>
    <x v="7"/>
  </r>
  <r>
    <n v="2357"/>
    <s v="Online therapist directory - Click For Therapy (Canceled)"/>
    <s v="Click For Therapy is a website that was created to connect consumers and therapists across the UK."/>
    <n v="27000"/>
    <n v="0"/>
    <x v="1"/>
    <x v="1"/>
    <x v="1"/>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x v="1"/>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x v="0"/>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x v="5"/>
    <n v="1454864280"/>
    <n v="1452272280"/>
    <b v="0"/>
    <n v="1"/>
    <b v="0"/>
    <s v="technology/web"/>
    <n v="0.04"/>
    <n v="2"/>
    <x v="2"/>
    <x v="7"/>
  </r>
  <r>
    <n v="2361"/>
    <s v="Lemme Grab it (Canceled)"/>
    <s v="A website for email/sms alerts of your personal selection, comparison of prices,consolidated database, best deals around for clothing."/>
    <n v="200"/>
    <n v="0"/>
    <x v="1"/>
    <x v="5"/>
    <x v="5"/>
    <n v="1462053600"/>
    <n v="1459975008"/>
    <b v="0"/>
    <n v="0"/>
    <b v="0"/>
    <s v="technology/web"/>
    <n v="0"/>
    <e v="#DIV/0!"/>
    <x v="2"/>
    <x v="7"/>
  </r>
  <r>
    <n v="2362"/>
    <s v="Help CRB obtain 501(c)(3) status! (Canceled)"/>
    <s v="The Columbus Ruby Brigade has brought monthly ruby goodness and camaraderie to all participants."/>
    <n v="420"/>
    <n v="120"/>
    <x v="1"/>
    <x v="0"/>
    <x v="0"/>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x v="0"/>
    <n v="1451348200"/>
    <n v="1447460200"/>
    <b v="0"/>
    <n v="0"/>
    <b v="0"/>
    <s v="technology/web"/>
    <n v="0"/>
    <e v="#DIV/0!"/>
    <x v="2"/>
    <x v="7"/>
  </r>
  <r>
    <n v="2364"/>
    <s v="Minecraft Server and Website Help (Name: Forge Realms)"/>
    <s v="Making a Minecraft server and Website and I need your help to fund it. Thanks in Advance!"/>
    <n v="128"/>
    <n v="0"/>
    <x v="1"/>
    <x v="0"/>
    <x v="0"/>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x v="3"/>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x v="1"/>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x v="0"/>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x v="0"/>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x v="0"/>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x v="0"/>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x v="0"/>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x v="2"/>
    <n v="1429839571"/>
    <n v="1427247571"/>
    <b v="0"/>
    <n v="6"/>
    <b v="0"/>
    <s v="technology/web"/>
    <n v="3.2727272727272729"/>
    <n v="30"/>
    <x v="2"/>
    <x v="7"/>
  </r>
  <r>
    <n v="2373"/>
    <s v="Cykelauktion.com (Canceled)"/>
    <s v="We want to create a safe marketplace for buying and selling bicycles."/>
    <n v="850000"/>
    <n v="50"/>
    <x v="1"/>
    <x v="11"/>
    <x v="9"/>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x v="0"/>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x v="0"/>
    <n v="1473451437"/>
    <n v="1470859437"/>
    <b v="0"/>
    <n v="0"/>
    <b v="0"/>
    <s v="technology/web"/>
    <n v="0"/>
    <e v="#DIV/0!"/>
    <x v="2"/>
    <x v="7"/>
  </r>
  <r>
    <n v="2376"/>
    <s v="Phone Tags: lost and found stickers (Canceled)"/>
    <s v="Tough, pre-manufactured lost and found stickers that forward messages to the owners email and cellphone."/>
    <n v="3000"/>
    <n v="326.33"/>
    <x v="1"/>
    <x v="0"/>
    <x v="0"/>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x v="5"/>
    <n v="1480110783"/>
    <n v="1477515183"/>
    <b v="0"/>
    <n v="0"/>
    <b v="0"/>
    <s v="technology/web"/>
    <n v="0"/>
    <e v="#DIV/0!"/>
    <x v="2"/>
    <x v="7"/>
  </r>
  <r>
    <n v="2378"/>
    <s v="KEEPUP INC (Canceled)"/>
    <s v="KEEPUP allows you to extend your social circle by introducing you to new people via your friends."/>
    <n v="110000"/>
    <n v="0"/>
    <x v="1"/>
    <x v="0"/>
    <x v="0"/>
    <n v="1440548330"/>
    <n v="1438042730"/>
    <b v="0"/>
    <n v="0"/>
    <b v="0"/>
    <s v="technology/web"/>
    <n v="0"/>
    <e v="#DIV/0!"/>
    <x v="2"/>
    <x v="7"/>
  </r>
  <r>
    <n v="2379"/>
    <s v="SelectCooks.com (Canceled)"/>
    <s v="Selectcooks.com is a community marketplace for people to list, find and hire chefs."/>
    <n v="30000"/>
    <n v="0"/>
    <x v="1"/>
    <x v="0"/>
    <x v="0"/>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x v="0"/>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x v="0"/>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x v="0"/>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x v="4"/>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x v="0"/>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x v="0"/>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x v="5"/>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x v="0"/>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x v="0"/>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x v="3"/>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x v="2"/>
    <n v="1420352264"/>
    <n v="1416896264"/>
    <b v="0"/>
    <n v="0"/>
    <b v="0"/>
    <s v="technology/web"/>
    <n v="0"/>
    <e v="#DIV/0!"/>
    <x v="2"/>
    <x v="7"/>
  </r>
  <r>
    <n v="2391"/>
    <s v="oToBOTS.com - Freedom from high cost auto repairs (Canceled)"/>
    <s v="Using the power of internet to help people save hundreds in car repair."/>
    <n v="20000"/>
    <n v="25"/>
    <x v="1"/>
    <x v="0"/>
    <x v="0"/>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x v="0"/>
    <n v="1446087223"/>
    <n v="1443495223"/>
    <b v="0"/>
    <n v="0"/>
    <b v="0"/>
    <s v="technology/web"/>
    <n v="0"/>
    <e v="#DIV/0!"/>
    <x v="2"/>
    <x v="7"/>
  </r>
  <r>
    <n v="2393"/>
    <s v="Game Swapper (Canceled)"/>
    <s v="Imagine a world where you can swap a video game you're tired of playing for a video game you actually want to play for just $1.50!"/>
    <n v="100000"/>
    <n v="50"/>
    <x v="1"/>
    <x v="0"/>
    <x v="0"/>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x v="3"/>
    <n v="1424940093"/>
    <n v="1422348093"/>
    <b v="0"/>
    <n v="2"/>
    <b v="0"/>
    <s v="technology/web"/>
    <n v="0.06"/>
    <n v="1.5"/>
    <x v="2"/>
    <x v="7"/>
  </r>
  <r>
    <n v="2395"/>
    <s v="VENT it out (Canceled)"/>
    <s v="I am making a social website where people can anonymously or openly vent, All walks of life all over the world"/>
    <n v="33000"/>
    <n v="0"/>
    <x v="1"/>
    <x v="0"/>
    <x v="0"/>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x v="11"/>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x v="0"/>
    <n v="1420233256"/>
    <n v="1417641256"/>
    <b v="0"/>
    <n v="0"/>
    <b v="0"/>
    <s v="technology/web"/>
    <n v="0"/>
    <e v="#DIV/0!"/>
    <x v="2"/>
    <x v="7"/>
  </r>
  <r>
    <n v="2398"/>
    <s v="Roekee.com (Canceled)"/>
    <s v="The internets new search engine. Looking for funding to develop our backend web indexing software with an emphasis on automation."/>
    <n v="4000"/>
    <n v="0"/>
    <x v="1"/>
    <x v="0"/>
    <x v="0"/>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x v="9"/>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x v="2"/>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x v="0"/>
    <n v="1457207096"/>
    <n v="1452023096"/>
    <b v="0"/>
    <n v="9"/>
    <b v="0"/>
    <s v="food/food trucks"/>
    <n v="0.71785714285714286"/>
    <n v="22.333333333333332"/>
    <x v="7"/>
    <x v="19"/>
  </r>
  <r>
    <n v="2402"/>
    <s v="Cupcake Truck Unite"/>
    <s v="Small town, delicious treats, and a mobile truck"/>
    <n v="12000"/>
    <n v="52"/>
    <x v="2"/>
    <x v="0"/>
    <x v="0"/>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x v="1"/>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x v="0"/>
    <n v="1451782607"/>
    <n v="1449190607"/>
    <b v="0"/>
    <n v="0"/>
    <b v="0"/>
    <s v="food/food trucks"/>
    <n v="0"/>
    <e v="#DIV/0!"/>
    <x v="7"/>
    <x v="19"/>
  </r>
  <r>
    <n v="2405"/>
    <s v="JoyShtick Food Truck"/>
    <s v="We are the first gaming-themed food truck, bringing gourmet pub fare to the Jacksonville area."/>
    <n v="5000"/>
    <n v="1126"/>
    <x v="2"/>
    <x v="0"/>
    <x v="0"/>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x v="0"/>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x v="0"/>
    <n v="1428732000"/>
    <n v="1426772928"/>
    <b v="0"/>
    <n v="33"/>
    <b v="0"/>
    <s v="food/food trucks"/>
    <n v="25.259090909090908"/>
    <n v="168.39393939393941"/>
    <x v="7"/>
    <x v="19"/>
  </r>
  <r>
    <n v="2408"/>
    <s v="Sabroso On Wheels"/>
    <s v="A US Army Vet trying to get a Peruvian food truck going! Really good Peruvian food now mobile!"/>
    <n v="15000"/>
    <n v="30"/>
    <x v="2"/>
    <x v="0"/>
    <x v="0"/>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x v="0"/>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x v="2"/>
    <n v="1441619275"/>
    <n v="1439027275"/>
    <b v="0"/>
    <n v="0"/>
    <b v="0"/>
    <s v="food/food trucks"/>
    <n v="0"/>
    <e v="#DIV/0!"/>
    <x v="7"/>
    <x v="19"/>
  </r>
  <r>
    <n v="2411"/>
    <s v="Was ist das"/>
    <s v="I want to create an authentic German food truck to travel all over the US. Spreading amazing German Food to Summer Time Music Festivals"/>
    <n v="25000"/>
    <n v="151"/>
    <x v="2"/>
    <x v="0"/>
    <x v="0"/>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x v="3"/>
    <n v="1480185673"/>
    <n v="1476294073"/>
    <b v="0"/>
    <n v="0"/>
    <b v="0"/>
    <s v="food/food trucks"/>
    <n v="0"/>
    <e v="#DIV/0!"/>
    <x v="7"/>
    <x v="19"/>
  </r>
  <r>
    <n v="2413"/>
    <s v="Lone Pine Coffee Brewery"/>
    <s v="Lone Pine Coffee Brewery will be a portable third-wave coffee shop available for wedding receptions and other events!"/>
    <n v="3000"/>
    <n v="25"/>
    <x v="2"/>
    <x v="0"/>
    <x v="0"/>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x v="0"/>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x v="0"/>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x v="0"/>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x v="0"/>
    <n v="1407705187"/>
    <n v="1405113187"/>
    <b v="0"/>
    <n v="0"/>
    <b v="0"/>
    <s v="food/food trucks"/>
    <n v="0"/>
    <e v="#DIV/0!"/>
    <x v="7"/>
    <x v="19"/>
  </r>
  <r>
    <n v="2418"/>
    <s v="Mexican food truck"/>
    <s v="I want to start my food truck business."/>
    <n v="25000"/>
    <n v="5"/>
    <x v="2"/>
    <x v="0"/>
    <x v="0"/>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x v="0"/>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x v="0"/>
    <n v="1415583695"/>
    <n v="1410396095"/>
    <b v="0"/>
    <n v="36"/>
    <b v="0"/>
    <s v="food/food trucks"/>
    <n v="14.825133372851216"/>
    <n v="69.472222222222229"/>
    <x v="7"/>
    <x v="19"/>
  </r>
  <r>
    <n v="2421"/>
    <s v="hot dog cart"/>
    <s v="help me start Merrill's first hot dog cart in this empty lot"/>
    <n v="6000"/>
    <n v="1"/>
    <x v="2"/>
    <x v="0"/>
    <x v="0"/>
    <n v="1424536196"/>
    <n v="1421944196"/>
    <b v="0"/>
    <n v="1"/>
    <b v="0"/>
    <s v="food/food trucks"/>
    <n v="1.6666666666666666E-2"/>
    <n v="1"/>
    <x v="7"/>
    <x v="19"/>
  </r>
  <r>
    <n v="2422"/>
    <s v="Help starting a family owned food truck"/>
    <s v="Family owned business serving BBQ and seafood to the public"/>
    <n v="500"/>
    <n v="1"/>
    <x v="2"/>
    <x v="0"/>
    <x v="0"/>
    <n v="1426091036"/>
    <n v="1423502636"/>
    <b v="0"/>
    <n v="1"/>
    <b v="0"/>
    <s v="food/food trucks"/>
    <n v="0.2"/>
    <n v="1"/>
    <x v="7"/>
    <x v="19"/>
  </r>
  <r>
    <n v="2423"/>
    <s v="FBTR BBQ"/>
    <s v="FBTR is a Texas-style, North Carolina based, homemade BBQ company looking to bring good meat to the masses."/>
    <n v="60000"/>
    <n v="8"/>
    <x v="2"/>
    <x v="0"/>
    <x v="0"/>
    <n v="1420044890"/>
    <n v="1417452890"/>
    <b v="0"/>
    <n v="1"/>
    <b v="0"/>
    <s v="food/food trucks"/>
    <n v="1.3333333333333334E-2"/>
    <n v="8"/>
    <x v="7"/>
    <x v="19"/>
  </r>
  <r>
    <n v="2424"/>
    <s v="Lily and Memphs"/>
    <s v="Great and creative food from the heart in the form of a sweet food truck!"/>
    <n v="25000"/>
    <n v="310"/>
    <x v="2"/>
    <x v="0"/>
    <x v="0"/>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x v="0"/>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x v="0"/>
    <n v="1439006692"/>
    <n v="1433822692"/>
    <b v="0"/>
    <n v="0"/>
    <b v="0"/>
    <s v="food/food trucks"/>
    <n v="0"/>
    <e v="#DIV/0!"/>
    <x v="7"/>
    <x v="19"/>
  </r>
  <r>
    <n v="2427"/>
    <s v="Wraps in a snap. Fast lunch with a gourmet punch!"/>
    <s v="Fast and simple lunches for those on the go.  All (lunch) deals $10 or less."/>
    <n v="50000"/>
    <n v="1"/>
    <x v="2"/>
    <x v="0"/>
    <x v="0"/>
    <n v="1458715133"/>
    <n v="1455262733"/>
    <b v="0"/>
    <n v="1"/>
    <b v="0"/>
    <s v="food/food trucks"/>
    <n v="2E-3"/>
    <n v="1"/>
    <x v="7"/>
    <x v="19"/>
  </r>
  <r>
    <n v="2428"/>
    <s v="Premium Burgers"/>
    <s v="From Moo 2 You! We want to offer premium burgers to a taco flooded environment."/>
    <n v="35000"/>
    <n v="1"/>
    <x v="2"/>
    <x v="0"/>
    <x v="0"/>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x v="8"/>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x v="0"/>
    <n v="1455246504"/>
    <n v="1452654504"/>
    <b v="0"/>
    <n v="2"/>
    <b v="0"/>
    <s v="food/food trucks"/>
    <n v="0.70000000000000007"/>
    <n v="10.5"/>
    <x v="7"/>
    <x v="19"/>
  </r>
  <r>
    <n v="2431"/>
    <s v="Murphy's good eatin'"/>
    <s v="Go to Colorado and run a food truck with homemade food of all kinds."/>
    <n v="100000"/>
    <n v="2"/>
    <x v="2"/>
    <x v="0"/>
    <x v="0"/>
    <n v="1467080613"/>
    <n v="1461896613"/>
    <b v="0"/>
    <n v="2"/>
    <b v="0"/>
    <s v="food/food trucks"/>
    <n v="2E-3"/>
    <n v="1"/>
    <x v="7"/>
    <x v="19"/>
  </r>
  <r>
    <n v="2432"/>
    <s v="funding for bbq trailer"/>
    <s v="Looking to start competition cooking and need start-up help.  Offering brisket tasting to all contributors."/>
    <n v="14000"/>
    <n v="2"/>
    <x v="2"/>
    <x v="0"/>
    <x v="0"/>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x v="0"/>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x v="0"/>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x v="9"/>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x v="5"/>
    <n v="1454078770"/>
    <n v="1448894770"/>
    <b v="0"/>
    <n v="2"/>
    <b v="0"/>
    <s v="food/food trucks"/>
    <n v="3.8461538461538464E-2"/>
    <n v="22.5"/>
    <x v="7"/>
    <x v="19"/>
  </r>
  <r>
    <n v="2437"/>
    <s v="Cuppa Gumbos"/>
    <s v="Homemade Gumbo, Stews and Curry to be served hot and fresh everyday at any festival or concert we can attend."/>
    <n v="8000"/>
    <n v="0"/>
    <x v="2"/>
    <x v="0"/>
    <x v="0"/>
    <n v="1426615200"/>
    <n v="1422400188"/>
    <b v="0"/>
    <n v="0"/>
    <b v="0"/>
    <s v="food/food trucks"/>
    <n v="0"/>
    <e v="#DIV/0!"/>
    <x v="7"/>
    <x v="19"/>
  </r>
  <r>
    <n v="2438"/>
    <s v="FOOD|Art"/>
    <s v="I'm starting a catering and food truck business of southern comfort food. My FOOD is my Art!  _x000a_Thanks for you help!"/>
    <n v="15000"/>
    <n v="50"/>
    <x v="2"/>
    <x v="0"/>
    <x v="0"/>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x v="0"/>
    <n v="1445197129"/>
    <n v="1442605129"/>
    <b v="0"/>
    <n v="0"/>
    <b v="0"/>
    <s v="food/food trucks"/>
    <n v="0"/>
    <e v="#DIV/0!"/>
    <x v="7"/>
    <x v="19"/>
  </r>
  <r>
    <n v="2440"/>
    <s v="The first green Food Truck in Phnom Penh"/>
    <s v="Starting a entire clean energy food truck and set a new standard for Cambodia"/>
    <n v="5000"/>
    <n v="10"/>
    <x v="2"/>
    <x v="18"/>
    <x v="3"/>
    <n v="1455399313"/>
    <n v="1452807313"/>
    <b v="0"/>
    <n v="2"/>
    <b v="0"/>
    <s v="food/food trucks"/>
    <n v="0.2"/>
    <n v="5"/>
    <x v="7"/>
    <x v="19"/>
  </r>
  <r>
    <n v="2441"/>
    <s v="Bring Alchemy Pops to the People!"/>
    <s v="YOU can help Alchemy Pops POP up on a street near you!"/>
    <n v="7500"/>
    <n v="8091"/>
    <x v="0"/>
    <x v="0"/>
    <x v="0"/>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x v="0"/>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x v="0"/>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x v="0"/>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x v="0"/>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x v="0"/>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x v="0"/>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x v="0"/>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x v="0"/>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x v="0"/>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x v="0"/>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x v="0"/>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x v="0"/>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x v="0"/>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x v="0"/>
    <n v="1461177950"/>
    <n v="1458758750"/>
    <b v="0"/>
    <n v="16"/>
    <b v="1"/>
    <s v="food/small batch"/>
    <n v="182"/>
    <n v="34.125"/>
    <x v="7"/>
    <x v="33"/>
  </r>
  <r>
    <n v="2456"/>
    <s v="Beef Sticks to Chomp On!!"/>
    <s v="These beef sticks will make your taste buds dance with happiness. Plus they are healthier than most available today!"/>
    <n v="1500"/>
    <n v="2713"/>
    <x v="0"/>
    <x v="0"/>
    <x v="0"/>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x v="0"/>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x v="0"/>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x v="0"/>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x v="0"/>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x v="0"/>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x v="0"/>
    <n v="1342672096"/>
    <n v="1340944096"/>
    <b v="0"/>
    <n v="115"/>
    <b v="1"/>
    <s v="music/indie rock"/>
    <n v="110.70833333333334"/>
    <n v="28.880434782608695"/>
    <x v="4"/>
    <x v="14"/>
  </r>
  <r>
    <n v="2463"/>
    <s v="Emma Ate the Lion &quot;Songs Two Count Too&quot;"/>
    <s v="Emma Ate The Lion's debut full length album"/>
    <n v="2000"/>
    <n v="2325"/>
    <x v="0"/>
    <x v="0"/>
    <x v="0"/>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x v="5"/>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x v="0"/>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x v="0"/>
    <n v="1368066453"/>
    <n v="1365474453"/>
    <b v="0"/>
    <n v="52"/>
    <b v="1"/>
    <s v="music/indie rock"/>
    <n v="100"/>
    <n v="48.07692307692308"/>
    <x v="4"/>
    <x v="14"/>
  </r>
  <r>
    <n v="2467"/>
    <s v="Nature Boy Explorer EP"/>
    <s v="We've finished our first EP and we're taking it on the road in three weeks! Help us fund manufacturing?"/>
    <n v="1000"/>
    <n v="1185"/>
    <x v="0"/>
    <x v="0"/>
    <x v="0"/>
    <n v="1336669200"/>
    <n v="1335473931"/>
    <b v="0"/>
    <n v="43"/>
    <b v="1"/>
    <s v="music/indie rock"/>
    <n v="118.5"/>
    <n v="27.558139534883722"/>
    <x v="4"/>
    <x v="14"/>
  </r>
  <r>
    <n v="2468"/>
    <s v="New &quot;Jesse Denaro&quot; Album!"/>
    <s v="Please donate, support &amp; share this project so that I may be able to record my new EP this fall!"/>
    <n v="2000"/>
    <n v="2144.34"/>
    <x v="0"/>
    <x v="0"/>
    <x v="0"/>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x v="0"/>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x v="0"/>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x v="0"/>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x v="0"/>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x v="0"/>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x v="0"/>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x v="0"/>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x v="0"/>
    <n v="1415004770"/>
    <n v="1412149970"/>
    <b v="0"/>
    <n v="55"/>
    <b v="1"/>
    <s v="music/indie rock"/>
    <n v="105.02249999999999"/>
    <n v="61.103999999999999"/>
    <x v="4"/>
    <x v="14"/>
  </r>
  <r>
    <n v="2477"/>
    <s v="Debut Album"/>
    <s v="Releasing my first album in August, and I need your help in order to get it done!"/>
    <n v="750"/>
    <n v="1285"/>
    <x v="0"/>
    <x v="0"/>
    <x v="0"/>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x v="0"/>
    <n v="1358117313"/>
    <n v="1355525313"/>
    <b v="0"/>
    <n v="79"/>
    <b v="1"/>
    <s v="music/indie rock"/>
    <n v="127.49999999999999"/>
    <n v="129.1139240506329"/>
    <x v="4"/>
    <x v="14"/>
  </r>
  <r>
    <n v="2479"/>
    <s v="FUEL FAKE NATIVES"/>
    <s v="Fake Natives is headed on tour this summer. Help them fill their tank with fossil fuels."/>
    <n v="300"/>
    <n v="400.33"/>
    <x v="0"/>
    <x v="0"/>
    <x v="0"/>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x v="0"/>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x v="0"/>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x v="0"/>
    <n v="1312224383"/>
    <n v="1308336383"/>
    <b v="0"/>
    <n v="25"/>
    <b v="1"/>
    <s v="music/indie rock"/>
    <n v="100.1"/>
    <n v="40.04"/>
    <x v="4"/>
    <x v="14"/>
  </r>
  <r>
    <n v="2483"/>
    <s v="Intangible Animal's &quot;Oh The Humanity&quot; Tour"/>
    <s v="Send Intangible Animal on our first West Coast Tour!!! The fate of the world rests in your hands."/>
    <n v="1100"/>
    <n v="1251"/>
    <x v="0"/>
    <x v="0"/>
    <x v="0"/>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x v="0"/>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x v="0"/>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x v="0"/>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x v="0"/>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x v="0"/>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x v="0"/>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x v="0"/>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x v="0"/>
    <n v="1295142660"/>
    <n v="1293739714"/>
    <b v="0"/>
    <n v="10"/>
    <b v="1"/>
    <s v="music/indie rock"/>
    <n v="103.2"/>
    <n v="51.6"/>
    <x v="4"/>
    <x v="14"/>
  </r>
  <r>
    <n v="2492"/>
    <s v="SUPER NICE EP 2012"/>
    <s v="We're a band from Hawaii trying to produce our first EP and we need help!"/>
    <n v="600"/>
    <n v="750"/>
    <x v="0"/>
    <x v="0"/>
    <x v="0"/>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x v="0"/>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x v="0"/>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x v="0"/>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x v="0"/>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x v="0"/>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x v="0"/>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x v="0"/>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x v="0"/>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x v="5"/>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x v="0"/>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x v="0"/>
    <n v="1465333560"/>
    <n v="1462743308"/>
    <b v="0"/>
    <n v="0"/>
    <b v="0"/>
    <s v="food/restaurants"/>
    <n v="0"/>
    <e v="#DIV/0!"/>
    <x v="7"/>
    <x v="34"/>
  </r>
  <r>
    <n v="2504"/>
    <s v="Halal Restaurant and Internet Cafe"/>
    <s v="Halal Restaurant and Internet Cafe 20 percent of profits will go to building masjids."/>
    <n v="35000"/>
    <n v="0"/>
    <x v="2"/>
    <x v="0"/>
    <x v="0"/>
    <n v="1416014534"/>
    <n v="1413418934"/>
    <b v="0"/>
    <n v="0"/>
    <b v="0"/>
    <s v="food/restaurants"/>
    <n v="0"/>
    <e v="#DIV/0!"/>
    <x v="7"/>
    <x v="34"/>
  </r>
  <r>
    <n v="2505"/>
    <s v="PASTATUTION"/>
    <s v="PASTATUTION- The act or practice of engaging in Pasta Making for money.  _x000a__x000a_Help us get the Arcobaleno Pasta Extruder!"/>
    <n v="7000"/>
    <n v="0"/>
    <x v="2"/>
    <x v="0"/>
    <x v="0"/>
    <n v="1426292416"/>
    <n v="1423704016"/>
    <b v="0"/>
    <n v="0"/>
    <b v="0"/>
    <s v="food/restaurants"/>
    <n v="0"/>
    <e v="#DIV/0!"/>
    <x v="7"/>
    <x v="34"/>
  </r>
  <r>
    <n v="2506"/>
    <s v="Bowlz Cafe, Hull"/>
    <s v="Love cereal as much as we do? Then we need your help! We are opening a worldwide cereal cafe, serving the best in imported cereals!"/>
    <n v="5000"/>
    <n v="30"/>
    <x v="2"/>
    <x v="1"/>
    <x v="1"/>
    <n v="1443906000"/>
    <n v="1441955269"/>
    <b v="0"/>
    <n v="2"/>
    <b v="0"/>
    <s v="food/restaurants"/>
    <n v="0.6"/>
    <n v="15"/>
    <x v="7"/>
    <x v="34"/>
  </r>
  <r>
    <n v="2507"/>
    <s v="Help Cafe Talavera get a New Kitchen!"/>
    <s v="Unique dishes for a unique city!."/>
    <n v="42850"/>
    <n v="0"/>
    <x v="2"/>
    <x v="0"/>
    <x v="0"/>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x v="0"/>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x v="1"/>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x v="0"/>
    <n v="1431647772"/>
    <n v="1426463772"/>
    <b v="0"/>
    <n v="2"/>
    <b v="0"/>
    <s v="food/restaurants"/>
    <n v="0.15"/>
    <n v="37.5"/>
    <x v="7"/>
    <x v="34"/>
  </r>
  <r>
    <n v="2511"/>
    <s v="loluli's"/>
    <s v="Fresh Fast Food. A bbq ramen bar thats healthy, tasty and made to order right in front of your eyes....... From flame to bowl"/>
    <n v="100000"/>
    <n v="0"/>
    <x v="2"/>
    <x v="1"/>
    <x v="1"/>
    <n v="1454323413"/>
    <n v="1451731413"/>
    <b v="0"/>
    <n v="0"/>
    <b v="0"/>
    <s v="food/restaurants"/>
    <n v="0"/>
    <e v="#DIV/0!"/>
    <x v="7"/>
    <x v="34"/>
  </r>
  <r>
    <n v="2512"/>
    <s v="Somethin' Tasty"/>
    <s v="Somethin' Tasty is a unique coffee, pastry &amp; retail store. We consign from all local sources: pottery, glass &amp; art."/>
    <n v="1150"/>
    <n v="0"/>
    <x v="2"/>
    <x v="0"/>
    <x v="0"/>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x v="3"/>
    <n v="1488067789"/>
    <n v="1482883789"/>
    <b v="0"/>
    <n v="0"/>
    <b v="0"/>
    <s v="food/restaurants"/>
    <n v="0"/>
    <e v="#DIV/0!"/>
    <x v="7"/>
    <x v="34"/>
  </r>
  <r>
    <n v="2514"/>
    <s v="Lunch For Tots"/>
    <s v="My little cafe has been challenged to provide healthy, fun lunches to kids at a Montessori School. Local/organic as much as possible."/>
    <n v="12000"/>
    <n v="210"/>
    <x v="2"/>
    <x v="0"/>
    <x v="0"/>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x v="0"/>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x v="0"/>
    <n v="1417279252"/>
    <n v="1414683652"/>
    <b v="0"/>
    <n v="0"/>
    <b v="0"/>
    <s v="food/restaurants"/>
    <n v="0"/>
    <e v="#DIV/0!"/>
    <x v="7"/>
    <x v="34"/>
  </r>
  <r>
    <n v="2517"/>
    <s v="The Canteen"/>
    <s v="KICK START US! Chef-driven dining experience offering a multi-course tasteful and playful menu that hems in familiar seasonal comfort."/>
    <n v="18000"/>
    <n v="1767"/>
    <x v="2"/>
    <x v="5"/>
    <x v="5"/>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x v="0"/>
    <n v="1415899228"/>
    <n v="1413303628"/>
    <b v="0"/>
    <n v="0"/>
    <b v="0"/>
    <s v="food/restaurants"/>
    <n v="0"/>
    <e v="#DIV/0!"/>
    <x v="7"/>
    <x v="34"/>
  </r>
  <r>
    <n v="2519"/>
    <s v="Kelli's Kitchen"/>
    <s v="Better than your mom's, better than Cracker Barrel, only at Kelli's Kitchen (all from scratch)."/>
    <n v="150000"/>
    <n v="65"/>
    <x v="2"/>
    <x v="0"/>
    <x v="0"/>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x v="0"/>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x v="0"/>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x v="0"/>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x v="0"/>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x v="0"/>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x v="0"/>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x v="0"/>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x v="0"/>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x v="1"/>
    <n v="1440068400"/>
    <n v="1438459303"/>
    <b v="0"/>
    <n v="81"/>
    <b v="1"/>
    <s v="music/classical music"/>
    <n v="107.24974999999999"/>
    <n v="52.962839506172834"/>
    <x v="4"/>
    <x v="35"/>
  </r>
  <r>
    <n v="2529"/>
    <s v="UrbanArias is DC's Contemporary Opera Company"/>
    <s v="Opera. Short. New."/>
    <n v="6000"/>
    <n v="6257"/>
    <x v="0"/>
    <x v="0"/>
    <x v="0"/>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x v="0"/>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x v="0"/>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x v="0"/>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x v="0"/>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b v="0"/>
    <n v="14"/>
    <b v="1"/>
    <s v="music/classical music"/>
    <n v="105"/>
    <n v="150"/>
    <x v="4"/>
    <x v="35"/>
  </r>
  <r>
    <n v="2535"/>
    <s v="Mark Hayes Requiem Recording"/>
    <s v="Mark Hayes: Requiem Recording"/>
    <n v="20000"/>
    <n v="20755"/>
    <x v="0"/>
    <x v="0"/>
    <x v="0"/>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x v="0"/>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x v="0"/>
    <n v="1312212855"/>
    <n v="1307028855"/>
    <b v="0"/>
    <n v="11"/>
    <b v="1"/>
    <s v="music/classical music"/>
    <n v="110.00000000000001"/>
    <n v="100"/>
    <x v="4"/>
    <x v="35"/>
  </r>
  <r>
    <n v="2538"/>
    <s v="Me, Myself and Albinoni"/>
    <s v="I will record 2 of Tomaso Albinoni's concertos for 2 oboes playing both parts myself."/>
    <n v="18000"/>
    <n v="20343.169999999998"/>
    <x v="0"/>
    <x v="0"/>
    <x v="0"/>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x v="0"/>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x v="0"/>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x v="1"/>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x v="0"/>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x v="0"/>
    <n v="1293937200"/>
    <n v="1291257298"/>
    <b v="0"/>
    <n v="13"/>
    <b v="1"/>
    <s v="music/classical music"/>
    <n v="156.4"/>
    <n v="30.076923076923077"/>
    <x v="4"/>
    <x v="35"/>
  </r>
  <r>
    <n v="2544"/>
    <s v="Singing City Children's Choir"/>
    <s v="Bringing choral music and performance opportunities to under-served youth in West Philadelphia"/>
    <n v="5000"/>
    <n v="5041"/>
    <x v="0"/>
    <x v="0"/>
    <x v="0"/>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x v="0"/>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x v="0"/>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x v="0"/>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x v="3"/>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x v="1"/>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x v="0"/>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x v="0"/>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x v="0"/>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x v="0"/>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x v="0"/>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x v="0"/>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x v="0"/>
    <n v="1356392857"/>
    <n v="1352504857"/>
    <b v="0"/>
    <n v="34"/>
    <b v="1"/>
    <s v="music/classical music"/>
    <n v="105.50335570469798"/>
    <n v="23.117647058823529"/>
    <x v="4"/>
    <x v="35"/>
  </r>
  <r>
    <n v="2557"/>
    <s v="European Tour"/>
    <s v="Raising money for our concert tour of Switzerland and Germany in June/July 2014"/>
    <n v="900"/>
    <n v="1066"/>
    <x v="0"/>
    <x v="1"/>
    <x v="1"/>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x v="2"/>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x v="0"/>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x v="1"/>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x v="5"/>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x v="3"/>
    <n v="1476189339"/>
    <n v="1471005339"/>
    <b v="0"/>
    <n v="3"/>
    <b v="0"/>
    <s v="food/food trucks"/>
    <n v="0.75"/>
    <n v="25"/>
    <x v="7"/>
    <x v="19"/>
  </r>
  <r>
    <n v="2563"/>
    <s v="Phoenix Pearl Boba Tea Truck (Canceled)"/>
    <s v="Michigan based bubble tea and specialty ice cream food truck"/>
    <n v="20000"/>
    <n v="0"/>
    <x v="1"/>
    <x v="0"/>
    <x v="0"/>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x v="5"/>
    <n v="1406854699"/>
    <n v="1404262699"/>
    <b v="0"/>
    <n v="0"/>
    <b v="0"/>
    <s v="food/food trucks"/>
    <n v="0"/>
    <e v="#DIV/0!"/>
    <x v="7"/>
    <x v="19"/>
  </r>
  <r>
    <n v="2565"/>
    <s v="The Sketchy Pelican (Canceled)"/>
    <s v="The Sketchy Pelican. Is my vision to bring raw, honest, soulful, creative, thoght provoking cuisine to food truck form"/>
    <n v="10000"/>
    <n v="100"/>
    <x v="1"/>
    <x v="0"/>
    <x v="0"/>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x v="0"/>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x v="0"/>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x v="1"/>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x v="0"/>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x v="0"/>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x v="2"/>
    <n v="1463645521"/>
    <n v="1458461521"/>
    <b v="0"/>
    <n v="4"/>
    <b v="0"/>
    <s v="food/food trucks"/>
    <n v="0.25"/>
    <n v="62.5"/>
    <x v="7"/>
    <x v="19"/>
  </r>
  <r>
    <n v="2572"/>
    <s v="A Dream of Naughty Nachos (Canceled)"/>
    <s v="Mesquite smoked brisket nachos, food truck style, with homemade salsa to make your taste buds dance."/>
    <n v="30000"/>
    <n v="0"/>
    <x v="1"/>
    <x v="0"/>
    <x v="0"/>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x v="0"/>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x v="0"/>
    <n v="1463600945"/>
    <n v="1461786545"/>
    <b v="0"/>
    <n v="0"/>
    <b v="0"/>
    <s v="food/food trucks"/>
    <n v="0"/>
    <e v="#DIV/0!"/>
    <x v="7"/>
    <x v="19"/>
  </r>
  <r>
    <n v="2575"/>
    <s v="Vdub dogs (Canceled)"/>
    <s v="Hello everyone, Iv'e decided to put my love for old Volkswagen buses and my love for cooking together! Support vdub dogs hot dog bus!"/>
    <n v="85000"/>
    <n v="0"/>
    <x v="1"/>
    <x v="0"/>
    <x v="0"/>
    <n v="1421030194"/>
    <n v="1418438194"/>
    <b v="0"/>
    <n v="0"/>
    <b v="0"/>
    <s v="food/food trucks"/>
    <n v="0"/>
    <e v="#DIV/0!"/>
    <x v="7"/>
    <x v="19"/>
  </r>
  <r>
    <n v="2576"/>
    <s v="2 Go Fast Food (Canceled)"/>
    <s v="A New Twist with an American and Philippine fast food Mobile Trailer."/>
    <n v="10000"/>
    <n v="0"/>
    <x v="1"/>
    <x v="0"/>
    <x v="0"/>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x v="0"/>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x v="0"/>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x v="0"/>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x v="0"/>
    <n v="1431745200"/>
    <n v="1429170603"/>
    <b v="0"/>
    <n v="2"/>
    <b v="0"/>
    <s v="food/food trucks"/>
    <n v="0.6"/>
    <n v="25.5"/>
    <x v="7"/>
    <x v="19"/>
  </r>
  <r>
    <n v="2581"/>
    <s v="A Flying Sausage Food Truck"/>
    <s v="Creating a Food Truck to bring gourmet sausage sliders to Jacksonville, FL for breakfast, lunch, and special events."/>
    <n v="5000"/>
    <n v="530"/>
    <x v="2"/>
    <x v="0"/>
    <x v="0"/>
    <n v="1447689898"/>
    <n v="1445094298"/>
    <b v="0"/>
    <n v="11"/>
    <b v="0"/>
    <s v="food/food trucks"/>
    <n v="10.6"/>
    <n v="48.18181818181818"/>
    <x v="7"/>
    <x v="19"/>
  </r>
  <r>
    <n v="2582"/>
    <s v="Drunken Wings"/>
    <s v="The place where chicken meets liquor for the first time!"/>
    <n v="90000"/>
    <n v="1"/>
    <x v="2"/>
    <x v="0"/>
    <x v="0"/>
    <n v="1477784634"/>
    <n v="1475192634"/>
    <b v="0"/>
    <n v="1"/>
    <b v="0"/>
    <s v="food/food trucks"/>
    <n v="1.1111111111111111E-3"/>
    <n v="1"/>
    <x v="7"/>
    <x v="19"/>
  </r>
  <r>
    <n v="2583"/>
    <s v="Crazy Daisy Food Truck"/>
    <s v="Crazy Daisy will become the newest member of the food truck distributors in Kansas City, Missouri."/>
    <n v="1000"/>
    <n v="5"/>
    <x v="2"/>
    <x v="0"/>
    <x v="0"/>
    <n v="1426526880"/>
    <n v="1421346480"/>
    <b v="0"/>
    <n v="5"/>
    <b v="0"/>
    <s v="food/food trucks"/>
    <n v="0.5"/>
    <n v="1"/>
    <x v="7"/>
    <x v="19"/>
  </r>
  <r>
    <n v="2584"/>
    <s v="Culinary Arts Food Truck Style"/>
    <s v="Bringing quality food to the masses using local premium ingredients, but at a food truck price!"/>
    <n v="10000"/>
    <n v="0"/>
    <x v="2"/>
    <x v="0"/>
    <x v="0"/>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x v="0"/>
    <n v="1404601632"/>
    <n v="1402009632"/>
    <b v="0"/>
    <n v="1"/>
    <b v="0"/>
    <s v="food/food trucks"/>
    <n v="0.16666666666666669"/>
    <n v="50"/>
    <x v="7"/>
    <x v="19"/>
  </r>
  <r>
    <n v="2586"/>
    <s v="Inspire Healthy Eating"/>
    <s v="I would like to bring fresh salad and food to the streets of London at a reasonable price."/>
    <n v="3000"/>
    <n v="5"/>
    <x v="2"/>
    <x v="1"/>
    <x v="1"/>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x v="0"/>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x v="0"/>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x v="7"/>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x v="2"/>
    <n v="1453817297"/>
    <n v="1453212497"/>
    <b v="0"/>
    <n v="0"/>
    <b v="0"/>
    <s v="food/food trucks"/>
    <n v="0"/>
    <e v="#DIV/0!"/>
    <x v="7"/>
    <x v="19"/>
  </r>
  <r>
    <n v="2591"/>
    <s v="patent pending"/>
    <s v="Hi everyone I am a 26 year old single mom trying to start her own food business! I need to first afford the patent to reveal more!"/>
    <n v="1500"/>
    <n v="26"/>
    <x v="2"/>
    <x v="0"/>
    <x v="0"/>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x v="0"/>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x v="0"/>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x v="0"/>
    <n v="1407453228"/>
    <n v="1404861228"/>
    <b v="0"/>
    <n v="1"/>
    <b v="0"/>
    <s v="food/food trucks"/>
    <n v="1.25E-3"/>
    <n v="1"/>
    <x v="7"/>
    <x v="19"/>
  </r>
  <r>
    <n v="2595"/>
    <s v="Food Truck for Little Fox Bakery"/>
    <s v="Looking to put the best baked goods in Bowling Green on wheels"/>
    <n v="15000"/>
    <n v="1825"/>
    <x v="2"/>
    <x v="0"/>
    <x v="0"/>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x v="5"/>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x v="1"/>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x v="0"/>
    <n v="1443039001"/>
    <n v="1440447001"/>
    <b v="0"/>
    <n v="14"/>
    <b v="0"/>
    <s v="food/food trucks"/>
    <n v="39"/>
    <n v="83.571428571428569"/>
    <x v="7"/>
    <x v="19"/>
  </r>
  <r>
    <n v="2599"/>
    <s v="Empty Ramekins Catering Group"/>
    <s v="The Empty Ramekins Catering Group is looking for your help to start up in Miami Florida!!!!"/>
    <n v="9041"/>
    <n v="90"/>
    <x v="2"/>
    <x v="0"/>
    <x v="0"/>
    <n v="1407089147"/>
    <n v="1403201147"/>
    <b v="0"/>
    <n v="5"/>
    <b v="0"/>
    <s v="food/food trucks"/>
    <n v="0.99546510341776351"/>
    <n v="18"/>
    <x v="7"/>
    <x v="19"/>
  </r>
  <r>
    <n v="2600"/>
    <s v="Help Buttz Return From the Ashes"/>
    <s v="On Sunday November 8, 2015 our food truck burned to the ground. Please help us get rebuilt."/>
    <n v="50000"/>
    <n v="3466"/>
    <x v="2"/>
    <x v="0"/>
    <x v="0"/>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x v="0"/>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x v="0"/>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x v="0"/>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x v="0"/>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x v="0"/>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x v="0"/>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x v="0"/>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x v="0"/>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x v="0"/>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x v="0"/>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x v="3"/>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x v="0"/>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x v="0"/>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x v="0"/>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x v="1"/>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x v="0"/>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x v="0"/>
    <n v="1413838751"/>
    <n v="1411246751"/>
    <b v="1"/>
    <n v="159"/>
    <b v="1"/>
    <s v="technology/space exploration"/>
    <n v="877.6"/>
    <n v="27.59748427672956"/>
    <x v="2"/>
    <x v="36"/>
  </r>
  <r>
    <n v="2618"/>
    <s v="SPACE ART FEATURING ASTRONAUTS #WeBelieveInAstronauts"/>
    <s v="LTD ED COLLECTIBLE SPACE ART FEAT. ASTRONAUTS"/>
    <n v="15000"/>
    <n v="15808"/>
    <x v="0"/>
    <x v="0"/>
    <x v="0"/>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x v="0"/>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x v="2"/>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x v="0"/>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x v="3"/>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x v="0"/>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x v="0"/>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x v="3"/>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x v="0"/>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x v="0"/>
    <n v="1448571261"/>
    <n v="1445975661"/>
    <b v="0"/>
    <n v="45"/>
    <b v="1"/>
    <s v="technology/space exploration"/>
    <n v="646.66666666666663"/>
    <n v="21.555555555555557"/>
    <x v="2"/>
    <x v="36"/>
  </r>
  <r>
    <n v="2628"/>
    <s v="Pie In Space!"/>
    <s v="A high school freshman is sending pie into space and you can be a part of it.  GO SCIENCE!!!"/>
    <n v="839"/>
    <n v="926"/>
    <x v="0"/>
    <x v="0"/>
    <x v="0"/>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x v="1"/>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x v="2"/>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x v="0"/>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x v="0"/>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x v="0"/>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x v="0"/>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x v="5"/>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x v="0"/>
    <n v="1476579600"/>
    <n v="1474641914"/>
    <b v="0"/>
    <n v="50"/>
    <b v="1"/>
    <s v="technology/space exploration"/>
    <n v="187.3"/>
    <n v="37.46"/>
    <x v="2"/>
    <x v="36"/>
  </r>
  <r>
    <n v="2637"/>
    <s v="SPEED OF LIGHT: Biggest Mystery of the Universe"/>
    <s v="Help us collect the data to solve the mystery of the century: Is light slowing down?"/>
    <n v="500"/>
    <n v="831"/>
    <x v="0"/>
    <x v="0"/>
    <x v="0"/>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x v="0"/>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x v="1"/>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x v="0"/>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x v="0"/>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x v="3"/>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x v="0"/>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x v="0"/>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x v="2"/>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x v="0"/>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x v="5"/>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x v="0"/>
    <n v="1457543360"/>
    <n v="1454951360"/>
    <b v="0"/>
    <n v="6"/>
    <b v="0"/>
    <s v="technology/space exploration"/>
    <n v="0.88333333333333341"/>
    <n v="17.666666666666668"/>
    <x v="2"/>
    <x v="36"/>
  </r>
  <r>
    <n v="2649"/>
    <s v="The Mission - Please Check Back Soon (Canceled)"/>
    <s v="They have launched a Kickstarter."/>
    <n v="125000"/>
    <n v="124"/>
    <x v="1"/>
    <x v="0"/>
    <x v="0"/>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x v="0"/>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x v="0"/>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x v="2"/>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x v="0"/>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x v="0"/>
    <n v="1429622726"/>
    <n v="1424442326"/>
    <b v="0"/>
    <n v="6"/>
    <b v="0"/>
    <s v="technology/space exploration"/>
    <n v="5.1000000000000004E-2"/>
    <n v="8.5"/>
    <x v="2"/>
    <x v="36"/>
  </r>
  <r>
    <n v="2655"/>
    <s v="Balloons (Canceled)"/>
    <s v="Thank you for your support!"/>
    <n v="15000"/>
    <n v="3155"/>
    <x v="1"/>
    <x v="0"/>
    <x v="0"/>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x v="0"/>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x v="0"/>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x v="0"/>
    <n v="1469913194"/>
    <n v="1467321194"/>
    <b v="0"/>
    <n v="4"/>
    <b v="0"/>
    <s v="technology/space exploration"/>
    <n v="9.285714285714286E-2"/>
    <n v="22.75"/>
    <x v="2"/>
    <x v="36"/>
  </r>
  <r>
    <n v="2659"/>
    <s v="test (Canceled)"/>
    <s v="test"/>
    <n v="49000"/>
    <n v="1333"/>
    <x v="1"/>
    <x v="0"/>
    <x v="0"/>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x v="0"/>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x v="0"/>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x v="0"/>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x v="5"/>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x v="0"/>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x v="0"/>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x v="0"/>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x v="0"/>
    <n v="1455142416"/>
    <n v="1452550416"/>
    <b v="0"/>
    <n v="18"/>
    <b v="1"/>
    <s v="technology/makerspaces"/>
    <n v="110.66666666666667"/>
    <n v="92.222222222222229"/>
    <x v="2"/>
    <x v="37"/>
  </r>
  <r>
    <n v="2668"/>
    <s v="UOttawa Makermobile"/>
    <s v="Creativity on the go! |_x000a_CrÃ©ativitÃ© en mouvement !"/>
    <n v="1000"/>
    <n v="1707"/>
    <x v="0"/>
    <x v="5"/>
    <x v="5"/>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x v="0"/>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x v="2"/>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x v="0"/>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x v="0"/>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x v="0"/>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x v="0"/>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x v="0"/>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x v="5"/>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x v="0"/>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x v="3"/>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x v="0"/>
    <n v="1425081694"/>
    <n v="1422489694"/>
    <b v="0"/>
    <n v="3"/>
    <b v="0"/>
    <s v="technology/makerspaces"/>
    <n v="0.33"/>
    <n v="44"/>
    <x v="2"/>
    <x v="37"/>
  </r>
  <r>
    <n v="2680"/>
    <s v="iHeart Pillow"/>
    <s v="iHeartPillow, Connecting loved ones"/>
    <n v="32000"/>
    <n v="276"/>
    <x v="2"/>
    <x v="3"/>
    <x v="3"/>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x v="0"/>
    <n v="1405027750"/>
    <n v="1402867750"/>
    <b v="0"/>
    <n v="2"/>
    <b v="0"/>
    <s v="food/food trucks"/>
    <n v="0.6875"/>
    <n v="27.5"/>
    <x v="7"/>
    <x v="19"/>
  </r>
  <r>
    <n v="2682"/>
    <s v="Toastie's Gourmet Toast"/>
    <s v="Gourmet Toast is the culinary combination, neigh, perfection of America's most under-utilized snack: Toast."/>
    <n v="6000"/>
    <n v="1698"/>
    <x v="2"/>
    <x v="0"/>
    <x v="0"/>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x v="0"/>
    <n v="1425233240"/>
    <n v="1422641240"/>
    <b v="0"/>
    <n v="3"/>
    <b v="0"/>
    <s v="food/food trucks"/>
    <n v="0.24"/>
    <n v="12"/>
    <x v="7"/>
    <x v="19"/>
  </r>
  <r>
    <n v="2684"/>
    <s v="Ain't No Thang..."/>
    <s v="Not all wings are created equal. We believe ours take flight above the rest. Come judge for yourself. To us it Ain't No Thang..."/>
    <n v="70000"/>
    <n v="800"/>
    <x v="2"/>
    <x v="0"/>
    <x v="0"/>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x v="0"/>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x v="0"/>
    <n v="1412119423"/>
    <n v="1410391423"/>
    <b v="0"/>
    <n v="0"/>
    <b v="0"/>
    <s v="food/food trucks"/>
    <n v="0"/>
    <e v="#DIV/0!"/>
    <x v="7"/>
    <x v="19"/>
  </r>
  <r>
    <n v="2687"/>
    <s v="Munch Wagon"/>
    <s v="Your American Pizzas, Wings, Stuffed Gouda Burger, Sweet &amp; Russet Potato Fries served on a food Truck!!"/>
    <n v="15000"/>
    <n v="0"/>
    <x v="2"/>
    <x v="0"/>
    <x v="0"/>
    <n v="1435591318"/>
    <n v="1432999318"/>
    <b v="0"/>
    <n v="0"/>
    <b v="0"/>
    <s v="food/food trucks"/>
    <n v="0"/>
    <e v="#DIV/0!"/>
    <x v="7"/>
    <x v="19"/>
  </r>
  <r>
    <n v="2688"/>
    <s v="Mac N Cheez Food Truck"/>
    <s v="The amazing gourmet Mac N Cheez Food Truck Campaigne!"/>
    <n v="50000"/>
    <n v="74"/>
    <x v="2"/>
    <x v="0"/>
    <x v="0"/>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x v="0"/>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x v="0"/>
    <n v="1433298676"/>
    <n v="1429410676"/>
    <b v="0"/>
    <n v="118"/>
    <b v="0"/>
    <s v="food/food trucks"/>
    <n v="10.7325"/>
    <n v="72.762711864406782"/>
    <x v="7"/>
    <x v="19"/>
  </r>
  <r>
    <n v="2691"/>
    <s v="Cook"/>
    <s v="A Great New local Food Truck serving up ethnic fusion inspired eats in Ottawa."/>
    <n v="65000"/>
    <n v="35"/>
    <x v="2"/>
    <x v="5"/>
    <x v="5"/>
    <n v="1431278557"/>
    <n v="1427390557"/>
    <b v="0"/>
    <n v="2"/>
    <b v="0"/>
    <s v="food/food trucks"/>
    <n v="5.3846153846153842E-2"/>
    <n v="17.5"/>
    <x v="7"/>
    <x v="19"/>
  </r>
  <r>
    <n v="2692"/>
    <s v="&quot;Sami j's Food Truck&quot;"/>
    <s v="Our food truck will bring you -_x000a_                       Fast, Fresh, Food -_x000a_                            Throughout the Omaha area"/>
    <n v="3500"/>
    <n v="25"/>
    <x v="2"/>
    <x v="0"/>
    <x v="0"/>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x v="0"/>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x v="0"/>
    <n v="1411701739"/>
    <n v="1409109739"/>
    <b v="0"/>
    <n v="1"/>
    <b v="0"/>
    <s v="food/food trucks"/>
    <n v="3.3333333333333335E-3"/>
    <n v="1"/>
    <x v="7"/>
    <x v="19"/>
  </r>
  <r>
    <n v="2695"/>
    <s v="Fat daddy mac food truck"/>
    <s v="I am creating food magic on the go! Amazing food isn't just for sitdown restaraunts anymore!"/>
    <n v="15000"/>
    <n v="71"/>
    <x v="2"/>
    <x v="0"/>
    <x v="0"/>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x v="0"/>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x v="0"/>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x v="0"/>
    <n v="1403904808"/>
    <n v="1401312808"/>
    <b v="0"/>
    <n v="2"/>
    <b v="0"/>
    <s v="food/food trucks"/>
    <n v="0.325125"/>
    <n v="13.005000000000001"/>
    <x v="7"/>
    <x v="19"/>
  </r>
  <r>
    <n v="2699"/>
    <s v="my bakery truck"/>
    <s v="Hi, I want make my first bakery. Food truck was great, but I not have a car licence. So, help me to be my dream!"/>
    <n v="2"/>
    <n v="0"/>
    <x v="2"/>
    <x v="5"/>
    <x v="5"/>
    <n v="1407533463"/>
    <n v="1404941463"/>
    <b v="0"/>
    <n v="0"/>
    <b v="0"/>
    <s v="food/food trucks"/>
    <n v="0"/>
    <e v="#DIV/0!"/>
    <x v="7"/>
    <x v="19"/>
  </r>
  <r>
    <n v="2700"/>
    <s v="Holly's Hot Stuff"/>
    <s v="I currently own and operate a hot dog cart. I am hoping to purchase a used food truck so I can do business year round!"/>
    <n v="9999"/>
    <n v="70"/>
    <x v="2"/>
    <x v="0"/>
    <x v="0"/>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x v="3"/>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x v="0"/>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x v="10"/>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x v="0"/>
    <n v="1491421314"/>
    <n v="1487709714"/>
    <b v="0"/>
    <n v="7"/>
    <b v="0"/>
    <s v="theater/spaces"/>
    <n v="6.0263157894736841"/>
    <n v="163.57142857142858"/>
    <x v="1"/>
    <x v="38"/>
  </r>
  <r>
    <n v="2705"/>
    <s v="Fischer Theatre Marquee"/>
    <s v="Help light the lights at the historic Fischer Theatre in Danville, IL."/>
    <n v="16500"/>
    <n v="1739"/>
    <x v="3"/>
    <x v="0"/>
    <x v="0"/>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x v="0"/>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x v="0"/>
    <n v="1369637940"/>
    <n v="1367088443"/>
    <b v="1"/>
    <n v="394"/>
    <b v="1"/>
    <s v="theater/spaces"/>
    <n v="350.84462500000001"/>
    <n v="71.237487309644663"/>
    <x v="1"/>
    <x v="38"/>
  </r>
  <r>
    <n v="2708"/>
    <s v="Angel Comedy Club"/>
    <s v="Angel Comedy Club: A permanent home for Londonâ€™s loveliest comedy night - a community comedy club"/>
    <n v="20000"/>
    <n v="46643.07"/>
    <x v="0"/>
    <x v="1"/>
    <x v="1"/>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x v="0"/>
    <n v="1475553540"/>
    <n v="1472528141"/>
    <b v="1"/>
    <n v="308"/>
    <b v="1"/>
    <s v="theater/spaces"/>
    <n v="101.60599999999999"/>
    <n v="164.94480519480518"/>
    <x v="1"/>
    <x v="38"/>
  </r>
  <r>
    <n v="2710"/>
    <s v="House of Yes"/>
    <s v="Building Brooklyn's own creative venue for circus, theater and events of all types."/>
    <n v="60000"/>
    <n v="92340.21"/>
    <x v="0"/>
    <x v="0"/>
    <x v="0"/>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x v="1"/>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x v="0"/>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x v="0"/>
    <n v="1450971684"/>
    <n v="1447515684"/>
    <b v="1"/>
    <n v="1420"/>
    <b v="1"/>
    <s v="theater/spaces"/>
    <n v="102.24133333333334"/>
    <n v="108.00140845070422"/>
    <x v="1"/>
    <x v="38"/>
  </r>
  <r>
    <n v="2714"/>
    <s v="The Crane Theater"/>
    <s v="The Crane will be the new home for independent theater in Northeast Minneapolis"/>
    <n v="25000"/>
    <n v="29089"/>
    <x v="0"/>
    <x v="0"/>
    <x v="0"/>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x v="0"/>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x v="3"/>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x v="0"/>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x v="0"/>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x v="0"/>
    <n v="1460936694"/>
    <n v="1455756294"/>
    <b v="0"/>
    <n v="69"/>
    <b v="1"/>
    <s v="theater/spaces"/>
    <n v="108.83333333333334"/>
    <n v="94.637681159420296"/>
    <x v="1"/>
    <x v="38"/>
  </r>
  <r>
    <n v="2720"/>
    <s v="The Comedy Project"/>
    <s v="An improv, sketch and experimental comedy and cocktail venue in downtown Grand Rapids, Michigan"/>
    <n v="25000"/>
    <n v="29531"/>
    <x v="0"/>
    <x v="0"/>
    <x v="0"/>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x v="1"/>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x v="0"/>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x v="0"/>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x v="1"/>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x v="5"/>
    <n v="1488390735"/>
    <n v="1484070735"/>
    <b v="0"/>
    <n v="113"/>
    <b v="1"/>
    <s v="technology/hardware"/>
    <n v="144.54249999999999"/>
    <n v="511.65486725663715"/>
    <x v="2"/>
    <x v="30"/>
  </r>
  <r>
    <n v="2726"/>
    <s v="Krimston TWO - Dual SIM case for iPhone"/>
    <s v="Krimston TWO: iPhone Dual SIM Case"/>
    <n v="100000"/>
    <n v="105745"/>
    <x v="0"/>
    <x v="0"/>
    <x v="0"/>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x v="0"/>
    <n v="1438964063"/>
    <n v="1436804063"/>
    <b v="0"/>
    <n v="707"/>
    <b v="1"/>
    <s v="technology/hardware"/>
    <n v="493.21000000000004"/>
    <n v="69.760961810466767"/>
    <x v="2"/>
    <x v="30"/>
  </r>
  <r>
    <n v="2728"/>
    <s v="Multi-Function SSD Shield for the Raspberry Pi 2"/>
    <s v="SSD, WiFi, RTC w/Battery and high power USB all in one shield."/>
    <n v="15000"/>
    <n v="30274"/>
    <x v="0"/>
    <x v="0"/>
    <x v="0"/>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x v="0"/>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x v="0"/>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x v="0"/>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x v="0"/>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x v="0"/>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x v="0"/>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x v="1"/>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x v="5"/>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x v="0"/>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x v="0"/>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x v="1"/>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x v="0"/>
    <n v="1426117552"/>
    <n v="1423529152"/>
    <b v="0"/>
    <n v="17"/>
    <b v="1"/>
    <s v="technology/hardware"/>
    <n v="103.33333333333334"/>
    <n v="18.235294117647058"/>
    <x v="2"/>
    <x v="30"/>
  </r>
  <r>
    <n v="2741"/>
    <s v="Mrs. Brown and Her Lost Puppy."/>
    <s v="Help me publish my 1st children's book as an aspiring author!"/>
    <n v="8000"/>
    <n v="35"/>
    <x v="2"/>
    <x v="0"/>
    <x v="0"/>
    <n v="1413770820"/>
    <n v="1412005602"/>
    <b v="0"/>
    <n v="4"/>
    <b v="0"/>
    <s v="publishing/children's books"/>
    <n v="0.43750000000000006"/>
    <n v="8.75"/>
    <x v="3"/>
    <x v="39"/>
  </r>
  <r>
    <n v="2742"/>
    <s v="What a Zoo!"/>
    <s v="The pachyderms at the Denver Zoo are moving. Follow along on the convoluted journey to their new home."/>
    <n v="2500"/>
    <n v="731"/>
    <x v="2"/>
    <x v="0"/>
    <x v="0"/>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x v="0"/>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x v="0"/>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x v="0"/>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x v="0"/>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x v="0"/>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x v="0"/>
    <n v="1472835802"/>
    <n v="1470243802"/>
    <b v="0"/>
    <n v="4"/>
    <b v="0"/>
    <s v="publishing/children's books"/>
    <n v="1.06"/>
    <n v="13.25"/>
    <x v="3"/>
    <x v="39"/>
  </r>
  <r>
    <n v="2749"/>
    <s v="A Tree is a Tree, no matter what you see.  CHILDREN'S BOOK"/>
    <s v="Self-publishing my children's book."/>
    <n v="10000"/>
    <n v="110"/>
    <x v="2"/>
    <x v="0"/>
    <x v="0"/>
    <n v="1428171037"/>
    <n v="1425582637"/>
    <b v="0"/>
    <n v="2"/>
    <b v="0"/>
    <s v="publishing/children's books"/>
    <n v="1.0999999999999999"/>
    <n v="55"/>
    <x v="3"/>
    <x v="39"/>
  </r>
  <r>
    <n v="2750"/>
    <s v="My Child, My Blessing"/>
    <s v="This is a journal where parents daily write something positive about their child.  Places for pictures, too."/>
    <n v="1999"/>
    <n v="0"/>
    <x v="2"/>
    <x v="0"/>
    <x v="0"/>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x v="0"/>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x v="0"/>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x v="0"/>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x v="0"/>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x v="3"/>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x v="0"/>
    <n v="1389476201"/>
    <n v="1386884201"/>
    <b v="0"/>
    <n v="33"/>
    <b v="0"/>
    <s v="publishing/children's books"/>
    <n v="10.48"/>
    <n v="31.757575757575758"/>
    <x v="3"/>
    <x v="39"/>
  </r>
  <r>
    <n v="2757"/>
    <s v="C is for Crooked"/>
    <s v="A children's letter book that Lampoons Hillary Clinton"/>
    <n v="1500"/>
    <n v="10"/>
    <x v="2"/>
    <x v="0"/>
    <x v="0"/>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x v="2"/>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x v="2"/>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x v="1"/>
    <n v="1371726258"/>
    <n v="1369134258"/>
    <b v="0"/>
    <n v="0"/>
    <b v="0"/>
    <s v="publishing/children's books"/>
    <n v="0"/>
    <e v="#DIV/0!"/>
    <x v="3"/>
    <x v="39"/>
  </r>
  <r>
    <n v="2761"/>
    <s v="Learn U.S. Geography: Dreaming my way across The U.S."/>
    <s v="Help me give away 500 copies of my picture book so more kids will know US geography!"/>
    <n v="5000"/>
    <n v="36"/>
    <x v="2"/>
    <x v="0"/>
    <x v="0"/>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x v="0"/>
    <n v="1332114795"/>
    <n v="1326934395"/>
    <b v="0"/>
    <n v="1"/>
    <b v="0"/>
    <s v="publishing/children's books"/>
    <n v="0.76923076923076927"/>
    <n v="25"/>
    <x v="3"/>
    <x v="39"/>
  </r>
  <r>
    <n v="2763"/>
    <s v="My Christmas Star"/>
    <s v="How Santa finds childrens homes without getting lost by following certain stars."/>
    <n v="39400"/>
    <n v="90"/>
    <x v="2"/>
    <x v="0"/>
    <x v="0"/>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x v="0"/>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x v="0"/>
    <n v="1351432428"/>
    <n v="1350050028"/>
    <b v="0"/>
    <n v="0"/>
    <b v="0"/>
    <s v="publishing/children's books"/>
    <n v="0"/>
    <e v="#DIV/0!"/>
    <x v="3"/>
    <x v="39"/>
  </r>
  <r>
    <n v="2766"/>
    <s v="Jambie"/>
    <s v="Jambie is a children's book geared towards kids ages 4-9 years of age. This book teaches young children about making wise decisions."/>
    <n v="5000"/>
    <n v="100"/>
    <x v="2"/>
    <x v="0"/>
    <x v="0"/>
    <n v="1313078518"/>
    <n v="1310486518"/>
    <b v="0"/>
    <n v="4"/>
    <b v="0"/>
    <s v="publishing/children's books"/>
    <n v="2"/>
    <n v="25"/>
    <x v="3"/>
    <x v="39"/>
  </r>
  <r>
    <n v="2767"/>
    <s v="the Giant Turnip"/>
    <s v="An animated bedtime story with Dedka, Babka and the rest of the family working together on a BIG problem"/>
    <n v="4000"/>
    <n v="34"/>
    <x v="2"/>
    <x v="5"/>
    <x v="5"/>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x v="0"/>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x v="1"/>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x v="0"/>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x v="0"/>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x v="0"/>
    <n v="1381006294"/>
    <n v="1379710294"/>
    <b v="0"/>
    <n v="0"/>
    <b v="0"/>
    <s v="publishing/children's books"/>
    <n v="0"/>
    <e v="#DIV/0!"/>
    <x v="3"/>
    <x v="39"/>
  </r>
  <r>
    <n v="2773"/>
    <s v="The Boat That Couldn't Float"/>
    <s v="Parents know the pain of rereading bad bedtime stories. I want to write stories that all ages will enjoy"/>
    <n v="530"/>
    <n v="1"/>
    <x v="2"/>
    <x v="5"/>
    <x v="5"/>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x v="0"/>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x v="0"/>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x v="0"/>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x v="0"/>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x v="0"/>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x v="0"/>
    <n v="1448204621"/>
    <n v="1445609021"/>
    <b v="0"/>
    <n v="1"/>
    <b v="0"/>
    <s v="publishing/children's books"/>
    <n v="2.12"/>
    <n v="53"/>
    <x v="3"/>
    <x v="39"/>
  </r>
  <r>
    <n v="2780"/>
    <s v="Travel with baby"/>
    <s v="Turn the World with my kids, and then write a book with the advice for traveling with baby"/>
    <n v="100000"/>
    <n v="0"/>
    <x v="2"/>
    <x v="13"/>
    <x v="3"/>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x v="0"/>
    <n v="1423724400"/>
    <n v="1421274954"/>
    <b v="0"/>
    <n v="28"/>
    <b v="1"/>
    <s v="theater/plays"/>
    <n v="105.28"/>
    <n v="47"/>
    <x v="1"/>
    <x v="6"/>
  </r>
  <r>
    <n v="2782"/>
    <s v="Better Than Ever Productions presents Geezer Game"/>
    <s v="The premiere theatre troupe in SE Michigan offering acting opportunities for the 50+ actor."/>
    <n v="1000"/>
    <n v="1200"/>
    <x v="0"/>
    <x v="0"/>
    <x v="0"/>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x v="1"/>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x v="0"/>
    <n v="1414608843"/>
    <n v="1412794443"/>
    <b v="0"/>
    <n v="108"/>
    <b v="1"/>
    <s v="theater/plays"/>
    <n v="119"/>
    <n v="66.111111111111114"/>
    <x v="1"/>
    <x v="6"/>
  </r>
  <r>
    <n v="2785"/>
    <s v="Henry VI: The War of the Roses"/>
    <s v="Bare Theatre and Raleigh Little Theatre present Shakespeare's epic, set in a post-apocalyptic dystopia."/>
    <n v="5000"/>
    <n v="5234"/>
    <x v="0"/>
    <x v="0"/>
    <x v="0"/>
    <n v="1470430800"/>
    <n v="1467865967"/>
    <b v="0"/>
    <n v="142"/>
    <b v="1"/>
    <s v="theater/plays"/>
    <n v="104.67999999999999"/>
    <n v="36.859154929577464"/>
    <x v="1"/>
    <x v="6"/>
  </r>
  <r>
    <n v="2786"/>
    <s v="Fierce"/>
    <s v="A heart-melting farce about sex, art and the lovelorn lay-abouts of London-town."/>
    <n v="2500"/>
    <n v="2946"/>
    <x v="0"/>
    <x v="1"/>
    <x v="1"/>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x v="0"/>
    <n v="1405658752"/>
    <n v="1403066752"/>
    <b v="0"/>
    <n v="38"/>
    <b v="1"/>
    <s v="theater/plays"/>
    <n v="119.7"/>
    <n v="31.5"/>
    <x v="1"/>
    <x v="6"/>
  </r>
  <r>
    <n v="2788"/>
    <s v="ACT Underground Theatre, TLDC"/>
    <s v="MOVING FORWARD! WE HAVE REACHED GOAL BUT HAVE MORE TIME!! PLEASE CONSIDER PLEDGING."/>
    <n v="2000"/>
    <n v="2050"/>
    <x v="0"/>
    <x v="0"/>
    <x v="0"/>
    <n v="1469811043"/>
    <n v="1467219043"/>
    <b v="0"/>
    <n v="20"/>
    <b v="1"/>
    <s v="theater/plays"/>
    <n v="102.49999999999999"/>
    <n v="102.5"/>
    <x v="1"/>
    <x v="6"/>
  </r>
  <r>
    <n v="2789"/>
    <s v="The Adventurers Club"/>
    <s v="BNT's Biggest Adventure So Far: Our 2015 full length production!"/>
    <n v="3000"/>
    <n v="3035"/>
    <x v="0"/>
    <x v="0"/>
    <x v="0"/>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x v="0"/>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x v="0"/>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x v="0"/>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x v="2"/>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x v="1"/>
    <n v="1457031600"/>
    <n v="1455640559"/>
    <b v="0"/>
    <n v="3"/>
    <b v="1"/>
    <s v="theater/plays"/>
    <n v="150"/>
    <n v="25"/>
    <x v="1"/>
    <x v="6"/>
  </r>
  <r>
    <n v="2795"/>
    <s v="Good Men Wanted at ANT Fest"/>
    <s v="A new play about five bad bitches who fought in the Civil War disguised as men, premiering at Ars Nova's ANT Fest."/>
    <n v="700"/>
    <n v="730"/>
    <x v="0"/>
    <x v="0"/>
    <x v="0"/>
    <n v="1402095600"/>
    <n v="1400675841"/>
    <b v="0"/>
    <n v="20"/>
    <b v="1"/>
    <s v="theater/plays"/>
    <n v="104.28571428571429"/>
    <n v="36.5"/>
    <x v="1"/>
    <x v="6"/>
  </r>
  <r>
    <n v="2796"/>
    <s v="Fishcakes"/>
    <s v="Fishcakes is a piece of new writing for the Camden Fringe that explores a story of love, loss, and all the â€˜little things'."/>
    <n v="800"/>
    <n v="924"/>
    <x v="0"/>
    <x v="1"/>
    <x v="1"/>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x v="1"/>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x v="1"/>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x v="1"/>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x v="1"/>
    <n v="1420377366"/>
    <n v="1415193366"/>
    <b v="0"/>
    <n v="31"/>
    <b v="1"/>
    <s v="theater/plays"/>
    <n v="133"/>
    <n v="42.903225806451616"/>
    <x v="1"/>
    <x v="6"/>
  </r>
  <r>
    <n v="2801"/>
    <s v="A Dream Play"/>
    <s v="Arise Theatre Company's production of August Strindberg's expressionist masterpiece 'A Dream Play'."/>
    <n v="500"/>
    <n v="666"/>
    <x v="0"/>
    <x v="2"/>
    <x v="2"/>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x v="1"/>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x v="0"/>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x v="1"/>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x v="1"/>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x v="1"/>
    <n v="1438772400"/>
    <n v="1435645490"/>
    <b v="0"/>
    <n v="76"/>
    <b v="1"/>
    <s v="theater/plays"/>
    <n v="112.1"/>
    <n v="44.25"/>
    <x v="1"/>
    <x v="6"/>
  </r>
  <r>
    <n v="2807"/>
    <s v="The Commission Theatre Co."/>
    <s v="Bringing Shakespeare back to the Playwrights"/>
    <n v="5000"/>
    <n v="6300"/>
    <x v="0"/>
    <x v="0"/>
    <x v="0"/>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x v="0"/>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x v="0"/>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x v="0"/>
    <n v="1401595140"/>
    <n v="1398828064"/>
    <b v="0"/>
    <n v="57"/>
    <b v="1"/>
    <s v="theater/plays"/>
    <n v="108.2"/>
    <n v="47.456140350877192"/>
    <x v="1"/>
    <x v="6"/>
  </r>
  <r>
    <n v="2811"/>
    <s v="Ray Gunn and Starburst"/>
    <s v="Ray Gunn and Starburst is an audio sci-fi/comedy sending up the tropes of classic and pulp science-fiction."/>
    <n v="10000"/>
    <n v="10027"/>
    <x v="0"/>
    <x v="1"/>
    <x v="1"/>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x v="5"/>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x v="0"/>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x v="1"/>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x v="5"/>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x v="1"/>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x v="1"/>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x v="0"/>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x v="1"/>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x v="1"/>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x v="1"/>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x v="0"/>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x v="1"/>
    <n v="1427842740"/>
    <n v="1425428206"/>
    <b v="0"/>
    <n v="14"/>
    <b v="1"/>
    <s v="theater/plays"/>
    <n v="124"/>
    <n v="8.8571428571428577"/>
    <x v="1"/>
    <x v="6"/>
  </r>
  <r>
    <n v="2824"/>
    <s v="The Rooftop"/>
    <s v="I wrote a One Act play called The Rooftop for a Female Playwright's festival. Every little bit helps!"/>
    <n v="650"/>
    <n v="760"/>
    <x v="0"/>
    <x v="0"/>
    <x v="0"/>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x v="1"/>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x v="0"/>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x v="0"/>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x v="1"/>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x v="1"/>
    <n v="1464863118"/>
    <n v="1462443918"/>
    <b v="0"/>
    <n v="76"/>
    <b v="1"/>
    <s v="theater/plays"/>
    <n v="106.52"/>
    <n v="35.039473684210527"/>
    <x v="1"/>
    <x v="6"/>
  </r>
  <r>
    <n v="2830"/>
    <s v="Nakhtik and Avalon"/>
    <s v="Avalon is a new South African Township play and Nakhtik is a  danced political lecture."/>
    <n v="3000"/>
    <n v="3000"/>
    <x v="0"/>
    <x v="0"/>
    <x v="0"/>
    <n v="1399867140"/>
    <n v="1398802148"/>
    <b v="0"/>
    <n v="11"/>
    <b v="1"/>
    <s v="theater/plays"/>
    <n v="100"/>
    <n v="272.72727272727275"/>
    <x v="1"/>
    <x v="6"/>
  </r>
  <r>
    <n v="2831"/>
    <s v="Tackett &amp; Pyke put on a Play"/>
    <s v="We each wrote a play and would like to produce them for you for nothing more than art's sake!"/>
    <n v="3000"/>
    <n v="3320"/>
    <x v="0"/>
    <x v="0"/>
    <x v="0"/>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x v="1"/>
    <n v="1416780000"/>
    <n v="1414342894"/>
    <b v="0"/>
    <n v="95"/>
    <b v="1"/>
    <s v="theater/plays"/>
    <n v="114.71959999999999"/>
    <n v="30.189368421052631"/>
    <x v="1"/>
    <x v="6"/>
  </r>
  <r>
    <n v="2833"/>
    <s v="Star Man Rocket Man"/>
    <s v="A new play about exploring outer space"/>
    <n v="2700"/>
    <n v="2923"/>
    <x v="0"/>
    <x v="0"/>
    <x v="0"/>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x v="1"/>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x v="1"/>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x v="0"/>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x v="5"/>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x v="0"/>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x v="0"/>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x v="1"/>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x v="1"/>
    <n v="1450032297"/>
    <n v="1444844697"/>
    <b v="0"/>
    <n v="1"/>
    <b v="0"/>
    <s v="theater/plays"/>
    <n v="1"/>
    <n v="10"/>
    <x v="1"/>
    <x v="6"/>
  </r>
  <r>
    <n v="2842"/>
    <s v="HIDDEN: The FCO Plays"/>
    <s v="A play performed at the FCO Global Summit on the Preventing Sexual Violence Initiative, hosted by William Hague and Angelina Jolie"/>
    <n v="1500"/>
    <n v="0"/>
    <x v="2"/>
    <x v="1"/>
    <x v="1"/>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x v="0"/>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x v="3"/>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x v="0"/>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x v="0"/>
    <n v="1432917394"/>
    <n v="1429029394"/>
    <b v="0"/>
    <n v="0"/>
    <b v="0"/>
    <s v="theater/plays"/>
    <n v="0"/>
    <e v="#DIV/0!"/>
    <x v="1"/>
    <x v="6"/>
  </r>
  <r>
    <n v="2847"/>
    <s v="COLOR ME"/>
    <s v="Dark secrets come to light when Mariah meets Stella. They find a way to face the south's largest elephant in the room: RACISM."/>
    <n v="2000"/>
    <n v="0"/>
    <x v="2"/>
    <x v="0"/>
    <x v="0"/>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x v="0"/>
    <n v="1432913659"/>
    <n v="1430321659"/>
    <b v="0"/>
    <n v="3"/>
    <b v="0"/>
    <s v="theater/plays"/>
    <n v="0.2"/>
    <n v="23.333333333333332"/>
    <x v="1"/>
    <x v="6"/>
  </r>
  <r>
    <n v="2849"/>
    <s v="100, Acre Wood"/>
    <s v="NonSens!cal tackles the struggles of four people with mental health issues/disorders inspired by A.A Milne's Winnie the Pooh"/>
    <n v="500"/>
    <n v="5"/>
    <x v="2"/>
    <x v="1"/>
    <x v="1"/>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x v="0"/>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x v="3"/>
    <n v="1454109420"/>
    <n v="1453334629"/>
    <b v="0"/>
    <n v="0"/>
    <b v="0"/>
    <s v="theater/plays"/>
    <n v="0"/>
    <e v="#DIV/0!"/>
    <x v="1"/>
    <x v="6"/>
  </r>
  <r>
    <n v="2852"/>
    <s v="Freedom Train"/>
    <s v="Just one time back to the past on the Freedom Train will open your eyes and your lives will never ever be the same!"/>
    <n v="5000"/>
    <n v="95"/>
    <x v="2"/>
    <x v="0"/>
    <x v="0"/>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x v="5"/>
    <n v="1410669297"/>
    <n v="1405485297"/>
    <b v="0"/>
    <n v="0"/>
    <b v="0"/>
    <s v="theater/plays"/>
    <n v="0"/>
    <e v="#DIV/0!"/>
    <x v="1"/>
    <x v="6"/>
  </r>
  <r>
    <n v="2854"/>
    <s v="Ultimate Political Selfie!"/>
    <s v="Almost Random Theatre's play about a candidate - with no policies - who is seeking election in May 2015"/>
    <n v="1000"/>
    <n v="417"/>
    <x v="2"/>
    <x v="1"/>
    <x v="1"/>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x v="0"/>
    <n v="1454110440"/>
    <n v="1451607071"/>
    <b v="0"/>
    <n v="5"/>
    <b v="0"/>
    <s v="theater/plays"/>
    <n v="50"/>
    <n v="60"/>
    <x v="1"/>
    <x v="6"/>
  </r>
  <r>
    <n v="2856"/>
    <s v="The JOkeress Going Live"/>
    <s v="This will be the fifth play of The Jokeress, based on the ebook/paperback novelette series. It is scifi, suspense, terror, and noir."/>
    <n v="3000"/>
    <n v="146"/>
    <x v="2"/>
    <x v="0"/>
    <x v="0"/>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x v="10"/>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x v="3"/>
    <n v="1417778880"/>
    <n v="1415711095"/>
    <b v="0"/>
    <n v="0"/>
    <b v="0"/>
    <s v="theater/plays"/>
    <n v="0"/>
    <e v="#DIV/0!"/>
    <x v="1"/>
    <x v="6"/>
  </r>
  <r>
    <n v="2859"/>
    <s v="Grover Theatre Company (GTC)"/>
    <s v="A theatre company that will create works to inspire young people and get everyone involved."/>
    <n v="2000"/>
    <n v="35"/>
    <x v="2"/>
    <x v="2"/>
    <x v="2"/>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x v="0"/>
    <n v="1466363576"/>
    <n v="1461179576"/>
    <b v="0"/>
    <n v="9"/>
    <b v="0"/>
    <s v="theater/plays"/>
    <n v="6.65"/>
    <n v="29.555555555555557"/>
    <x v="1"/>
    <x v="6"/>
  </r>
  <r>
    <n v="2861"/>
    <s v="Julius Caesar"/>
    <s v="The University of Queensland Drama Production Course is putting on an adaptation of William Shakespeares Julius Caesar"/>
    <n v="250"/>
    <n v="80"/>
    <x v="2"/>
    <x v="2"/>
    <x v="2"/>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x v="0"/>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x v="0"/>
    <n v="1410279123"/>
    <n v="1405095123"/>
    <b v="0"/>
    <n v="1"/>
    <b v="0"/>
    <s v="theater/plays"/>
    <n v="0.04"/>
    <n v="20"/>
    <x v="1"/>
    <x v="6"/>
  </r>
  <r>
    <n v="2864"/>
    <s v="'Haunting Julia' by Alan Ayckbourn"/>
    <s v="Accessible, original theatre for all!"/>
    <n v="2500"/>
    <n v="40"/>
    <x v="2"/>
    <x v="1"/>
    <x v="1"/>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x v="0"/>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x v="0"/>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x v="0"/>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x v="0"/>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x v="0"/>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x v="0"/>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x v="0"/>
    <n v="1419183813"/>
    <n v="1417455813"/>
    <b v="0"/>
    <n v="13"/>
    <b v="0"/>
    <s v="theater/plays"/>
    <n v="4.67"/>
    <n v="35.92307692307692"/>
    <x v="1"/>
    <x v="6"/>
  </r>
  <r>
    <n v="2872"/>
    <s v="Loud Arts"/>
    <s v="Local Theatre group in Loudoun County, Virginia. Looking for funds to start producing shows!"/>
    <n v="3000"/>
    <n v="0"/>
    <x v="2"/>
    <x v="0"/>
    <x v="0"/>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x v="0"/>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x v="0"/>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x v="0"/>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x v="0"/>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x v="0"/>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x v="1"/>
    <n v="1435934795"/>
    <n v="1430750795"/>
    <b v="0"/>
    <n v="4"/>
    <b v="0"/>
    <s v="theater/plays"/>
    <n v="2.1"/>
    <n v="15.75"/>
    <x v="1"/>
    <x v="6"/>
  </r>
  <r>
    <n v="2879"/>
    <s v="Girls, Ladies and Women - A Gospel Drama"/>
    <s v="She that fines a husband? Wait, is that right? Girl... you better check yourself, before you wreck yourself!"/>
    <n v="11200"/>
    <n v="29"/>
    <x v="2"/>
    <x v="0"/>
    <x v="0"/>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x v="0"/>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x v="0"/>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x v="0"/>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x v="0"/>
    <n v="1454734740"/>
    <n v="1451684437"/>
    <b v="0"/>
    <n v="5"/>
    <b v="0"/>
    <s v="theater/plays"/>
    <n v="19.079999999999998"/>
    <n v="381.6"/>
    <x v="1"/>
    <x v="6"/>
  </r>
  <r>
    <n v="2884"/>
    <s v="The Lizard King, a play by Jay Jeff Jones"/>
    <s v="Come explore the dream world of Jim Morrison, rock singer, mystic, poet, shaman."/>
    <n v="45000"/>
    <n v="185"/>
    <x v="2"/>
    <x v="0"/>
    <x v="0"/>
    <n v="1417800435"/>
    <n v="1415208435"/>
    <b v="0"/>
    <n v="4"/>
    <b v="0"/>
    <s v="theater/plays"/>
    <n v="0.41111111111111115"/>
    <n v="46.25"/>
    <x v="1"/>
    <x v="6"/>
  </r>
  <r>
    <n v="2885"/>
    <s v="The Wedding"/>
    <s v="An historic and proud work of Polish nationalistic literature performed on stage."/>
    <n v="400"/>
    <n v="130"/>
    <x v="2"/>
    <x v="0"/>
    <x v="0"/>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x v="0"/>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x v="0"/>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x v="0"/>
    <n v="1413608340"/>
    <n v="1412945440"/>
    <b v="0"/>
    <n v="0"/>
    <b v="0"/>
    <s v="theater/plays"/>
    <n v="0"/>
    <e v="#DIV/0!"/>
    <x v="1"/>
    <x v="6"/>
  </r>
  <r>
    <n v="2889"/>
    <s v="Halfway, Nebraska"/>
    <s v="Halfway, Nebraska explores the limits of hope and what it means to love someone who may be too far damaged to save."/>
    <n v="3000"/>
    <n v="1142"/>
    <x v="2"/>
    <x v="0"/>
    <x v="0"/>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x v="0"/>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x v="0"/>
    <n v="1460751128"/>
    <n v="1455570728"/>
    <b v="0"/>
    <n v="10"/>
    <b v="0"/>
    <s v="theater/plays"/>
    <n v="2.73"/>
    <n v="27.3"/>
    <x v="1"/>
    <x v="6"/>
  </r>
  <r>
    <n v="2892"/>
    <s v="Something Precious"/>
    <s v="Something Precious is the world's first musical to alert folks to the harmful effects of technology on the human spirit."/>
    <n v="5500"/>
    <n v="500"/>
    <x v="2"/>
    <x v="0"/>
    <x v="0"/>
    <n v="1409000400"/>
    <n v="1408381704"/>
    <b v="0"/>
    <n v="17"/>
    <b v="0"/>
    <s v="theater/plays"/>
    <n v="9.0909090909090917"/>
    <n v="29.411764705882351"/>
    <x v="1"/>
    <x v="6"/>
  </r>
  <r>
    <n v="2893"/>
    <s v="REDISCOVERING KIA THE PLAY"/>
    <s v="Fundraising for REDISCOVERING KIA THE PLAY"/>
    <n v="5000"/>
    <n v="25"/>
    <x v="2"/>
    <x v="0"/>
    <x v="0"/>
    <n v="1420768800"/>
    <n v="1415644395"/>
    <b v="0"/>
    <n v="2"/>
    <b v="0"/>
    <s v="theater/plays"/>
    <n v="0.5"/>
    <n v="12.5"/>
    <x v="1"/>
    <x v="6"/>
  </r>
  <r>
    <n v="2894"/>
    <s v="How Could You Do This To Me (The Stage Play)"/>
    <s v="This Is A Story About A Woman A Man And A Woman"/>
    <n v="50000"/>
    <n v="0"/>
    <x v="2"/>
    <x v="0"/>
    <x v="0"/>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x v="0"/>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x v="0"/>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x v="0"/>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x v="0"/>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x v="0"/>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x v="0"/>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x v="0"/>
    <n v="1423345339"/>
    <n v="1418161339"/>
    <b v="0"/>
    <n v="2"/>
    <b v="0"/>
    <s v="theater/plays"/>
    <n v="0.8"/>
    <n v="3"/>
    <x v="1"/>
    <x v="6"/>
  </r>
  <r>
    <n v="2902"/>
    <s v="Bring the iconic story of Leontyne Price to the stage."/>
    <s v="Help me honor and bring &quot;The American Soprano&quot; Leontyne Price back to the stage one more time."/>
    <n v="150000"/>
    <n v="25"/>
    <x v="2"/>
    <x v="0"/>
    <x v="0"/>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x v="0"/>
    <n v="1441771218"/>
    <n v="1436587218"/>
    <b v="0"/>
    <n v="4"/>
    <b v="0"/>
    <s v="theater/plays"/>
    <n v="0.77999999999999992"/>
    <n v="9.75"/>
    <x v="1"/>
    <x v="6"/>
  </r>
  <r>
    <n v="2904"/>
    <s v="The Love Shack"/>
    <s v="A Tequila slammer with a slice of Tarantino, a line of the London Fringe scene and a shot of â€œBreaking Badâ€. New Writing."/>
    <n v="1500"/>
    <n v="75"/>
    <x v="2"/>
    <x v="1"/>
    <x v="1"/>
    <n v="1415534400"/>
    <n v="1414538031"/>
    <b v="0"/>
    <n v="4"/>
    <b v="0"/>
    <s v="theater/plays"/>
    <n v="5"/>
    <n v="18.75"/>
    <x v="1"/>
    <x v="6"/>
  </r>
  <r>
    <n v="2905"/>
    <s v="DIANA's &quot;Late: A Cowboy Song&quot; by Sarah Ruhl"/>
    <s v="Philly-based feminist theatre's inaugural production about a woman's friendship with an awesome lady cowboy."/>
    <n v="3500"/>
    <n v="622"/>
    <x v="2"/>
    <x v="0"/>
    <x v="0"/>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x v="0"/>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x v="0"/>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x v="0"/>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x v="0"/>
    <n v="1416944760"/>
    <n v="1413527001"/>
    <b v="0"/>
    <n v="1"/>
    <b v="0"/>
    <s v="theater/plays"/>
    <n v="1.1111111111111112E-2"/>
    <n v="20"/>
    <x v="1"/>
    <x v="6"/>
  </r>
  <r>
    <n v="2910"/>
    <s v="Strive"/>
    <s v="Free drama, dance and singing workshops for disadvantaged young people to inspire, create and help them follow their dreams."/>
    <n v="30000"/>
    <n v="1"/>
    <x v="2"/>
    <x v="1"/>
    <x v="1"/>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x v="0"/>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x v="0"/>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x v="0"/>
    <n v="1410041339"/>
    <n v="1404857339"/>
    <b v="0"/>
    <n v="2"/>
    <b v="0"/>
    <s v="theater/plays"/>
    <n v="0.02"/>
    <n v="1"/>
    <x v="1"/>
    <x v="6"/>
  </r>
  <r>
    <n v="2914"/>
    <s v="Hercules the Panto"/>
    <s v="Hercules must complete four challenges in order to meet the father he never knew"/>
    <n v="25000"/>
    <n v="1"/>
    <x v="2"/>
    <x v="1"/>
    <x v="1"/>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x v="1"/>
    <n v="1458117190"/>
    <n v="1455528790"/>
    <b v="0"/>
    <n v="3"/>
    <b v="0"/>
    <s v="theater/plays"/>
    <n v="61.1"/>
    <n v="203.66666666666666"/>
    <x v="1"/>
    <x v="6"/>
  </r>
  <r>
    <n v="2916"/>
    <s v="An Interview With Gaddafi - The Stage Play"/>
    <s v="The moving dramatisation of one man's journey to find the truth behind the Libyan regime change."/>
    <n v="1850"/>
    <n v="145"/>
    <x v="2"/>
    <x v="1"/>
    <x v="1"/>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x v="0"/>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x v="0"/>
    <n v="1446131207"/>
    <n v="1443712007"/>
    <b v="0"/>
    <n v="20"/>
    <b v="0"/>
    <s v="theater/plays"/>
    <n v="27.24"/>
    <n v="68.099999999999994"/>
    <x v="1"/>
    <x v="6"/>
  </r>
  <r>
    <n v="2919"/>
    <s v="While the Stars Fall"/>
    <s v="A full staged reading of a new play about a boy who learns how to be happy from the most unexpected person."/>
    <n v="600"/>
    <n v="51"/>
    <x v="2"/>
    <x v="0"/>
    <x v="0"/>
    <n v="1407250329"/>
    <n v="1404658329"/>
    <b v="0"/>
    <n v="6"/>
    <b v="0"/>
    <s v="theater/plays"/>
    <n v="8.5"/>
    <n v="8.5"/>
    <x v="1"/>
    <x v="6"/>
  </r>
  <r>
    <n v="2920"/>
    <s v="Save 'The Stage Door'."/>
    <s v="Help save this village theatre group. Funding required for lighting, stage equipment, &amp; ongoing productions. Involves youth  &amp; adults."/>
    <n v="2500"/>
    <n v="671"/>
    <x v="2"/>
    <x v="5"/>
    <x v="5"/>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x v="0"/>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x v="1"/>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x v="0"/>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x v="0"/>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x v="0"/>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x v="0"/>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x v="0"/>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x v="0"/>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x v="0"/>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x v="1"/>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x v="5"/>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x v="2"/>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x v="0"/>
    <n v="1465081053"/>
    <n v="1462489053"/>
    <b v="0"/>
    <n v="54"/>
    <b v="1"/>
    <s v="theater/musical"/>
    <n v="102.76"/>
    <n v="47.574074074074076"/>
    <x v="1"/>
    <x v="40"/>
  </r>
  <r>
    <n v="2934"/>
    <s v="Songs for a New World"/>
    <s v="Powerful community theatre production of Jason Robert Brown's &quot;Songs for a New World&quot; in London, Ontario."/>
    <n v="2500"/>
    <n v="2700"/>
    <x v="0"/>
    <x v="5"/>
    <x v="5"/>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x v="0"/>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x v="0"/>
    <n v="1413176340"/>
    <n v="1412091423"/>
    <b v="0"/>
    <n v="34"/>
    <b v="1"/>
    <s v="theater/musical"/>
    <n v="128"/>
    <n v="37.647058823529413"/>
    <x v="1"/>
    <x v="40"/>
  </r>
  <r>
    <n v="2937"/>
    <s v="UCAS"/>
    <s v="UCAS is a new British musical premiering at the Edinburgh Fringe Festival 2014."/>
    <n v="1500"/>
    <n v="2000"/>
    <x v="0"/>
    <x v="1"/>
    <x v="1"/>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x v="0"/>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x v="0"/>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x v="0"/>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x v="0"/>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x v="5"/>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x v="0"/>
    <n v="1428894380"/>
    <n v="1426302380"/>
    <b v="0"/>
    <n v="0"/>
    <b v="0"/>
    <s v="theater/spaces"/>
    <n v="0"/>
    <e v="#DIV/0!"/>
    <x v="1"/>
    <x v="38"/>
  </r>
  <r>
    <n v="2944"/>
    <s v="Guardian Theatre, Arts in Education Theatre"/>
    <s v="Our vision: build and operate a Theater Arts Center for south-central Washington state in Goldendale."/>
    <n v="10000"/>
    <n v="100"/>
    <x v="2"/>
    <x v="0"/>
    <x v="0"/>
    <n v="1433714198"/>
    <n v="1431122198"/>
    <b v="0"/>
    <n v="1"/>
    <b v="0"/>
    <s v="theater/spaces"/>
    <n v="1"/>
    <n v="100"/>
    <x v="1"/>
    <x v="38"/>
  </r>
  <r>
    <n v="2945"/>
    <s v="A Midsummer Night's Pub"/>
    <s v="Where people that enjoy theater, or just something new can go to have fun and experience varying types of theater in Albuquerque."/>
    <n v="50000"/>
    <n v="0"/>
    <x v="2"/>
    <x v="0"/>
    <x v="0"/>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x v="1"/>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x v="0"/>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x v="0"/>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x v="0"/>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x v="0"/>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x v="0"/>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x v="0"/>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x v="0"/>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x v="0"/>
    <n v="1489669203"/>
    <n v="1487944803"/>
    <b v="0"/>
    <n v="0"/>
    <b v="0"/>
    <s v="theater/spaces"/>
    <n v="0"/>
    <e v="#DIV/0!"/>
    <x v="1"/>
    <x v="38"/>
  </r>
  <r>
    <n v="2955"/>
    <s v="A Stage for Stage Door Theater Company (Canceled)"/>
    <s v="Stage Door Theater needs a stage for its current and future productions. Can you help?"/>
    <n v="1200"/>
    <n v="715"/>
    <x v="1"/>
    <x v="0"/>
    <x v="0"/>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x v="0"/>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x v="0"/>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x v="0"/>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x v="1"/>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x v="0"/>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x v="0"/>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x v="0"/>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x v="0"/>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x v="0"/>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x v="0"/>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x v="0"/>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x v="0"/>
    <n v="1425872692"/>
    <n v="1423284292"/>
    <b v="0"/>
    <n v="71"/>
    <b v="1"/>
    <s v="theater/plays"/>
    <n v="113.92"/>
    <n v="80.225352112676063"/>
    <x v="1"/>
    <x v="6"/>
  </r>
  <r>
    <n v="2968"/>
    <s v="The Curse of the Babywoman @ FringeNYC"/>
    <s v="The Curse of the Babywoman is real â€” and it is coming to FringeNYC this August."/>
    <n v="3500"/>
    <n v="3710"/>
    <x v="0"/>
    <x v="0"/>
    <x v="0"/>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x v="5"/>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x v="0"/>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x v="0"/>
    <n v="1409500078"/>
    <n v="1406908078"/>
    <b v="0"/>
    <n v="43"/>
    <b v="1"/>
    <s v="theater/plays"/>
    <n v="100.15624999999999"/>
    <n v="74.534883720930239"/>
    <x v="1"/>
    <x v="6"/>
  </r>
  <r>
    <n v="2972"/>
    <s v="A Bad Plan"/>
    <s v="A group of artists. A mythical art piece. A harrowing quest. And some margaritas."/>
    <n v="2000"/>
    <n v="2107"/>
    <x v="0"/>
    <x v="0"/>
    <x v="0"/>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x v="0"/>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x v="0"/>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x v="0"/>
    <n v="1417057200"/>
    <n v="1414599886"/>
    <b v="0"/>
    <n v="113"/>
    <b v="1"/>
    <s v="theater/plays"/>
    <n v="100.125"/>
    <n v="70.884955752212392"/>
    <x v="1"/>
    <x v="6"/>
  </r>
  <r>
    <n v="2976"/>
    <s v="Pizza Delique"/>
    <s v="A play that addresses an important social issue, brought to light by members of the UoM Drama Society."/>
    <n v="70"/>
    <n v="120"/>
    <x v="0"/>
    <x v="1"/>
    <x v="1"/>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x v="0"/>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x v="0"/>
    <n v="1413784740"/>
    <n v="1412954547"/>
    <b v="0"/>
    <n v="16"/>
    <b v="1"/>
    <s v="theater/plays"/>
    <n v="129.46666666666667"/>
    <n v="60.6875"/>
    <x v="1"/>
    <x v="6"/>
  </r>
  <r>
    <n v="2979"/>
    <s v="'ART'"/>
    <s v="Dear Stone returns with Yasmina Reza's 'ART', a compelling, clever exploration of friendship under duress. Thanks for watching!"/>
    <n v="5000"/>
    <n v="5070"/>
    <x v="0"/>
    <x v="0"/>
    <x v="0"/>
    <n v="1420524000"/>
    <n v="1419104823"/>
    <b v="0"/>
    <n v="46"/>
    <b v="1"/>
    <s v="theater/plays"/>
    <n v="101.4"/>
    <n v="110.21739130434783"/>
    <x v="1"/>
    <x v="6"/>
  </r>
  <r>
    <n v="2980"/>
    <s v="INDEPENDENCE NYC"/>
    <s v="1 director, 4 actors, and a whole lotta determination. Help us bring this brilliant story to the heart of NYC!"/>
    <n v="3000"/>
    <n v="3275"/>
    <x v="0"/>
    <x v="0"/>
    <x v="0"/>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x v="3"/>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x v="1"/>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x v="0"/>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x v="0"/>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x v="4"/>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x v="1"/>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x v="0"/>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x v="1"/>
    <n v="1466412081"/>
    <n v="1463820081"/>
    <b v="0"/>
    <n v="28"/>
    <b v="1"/>
    <s v="theater/spaces"/>
    <n v="100"/>
    <n v="35.714285714285715"/>
    <x v="1"/>
    <x v="38"/>
  </r>
  <r>
    <n v="2989"/>
    <s v="Let's Light Up The Gem!"/>
    <s v="Bring the movies back to Bethel, Maine."/>
    <n v="20000"/>
    <n v="35307"/>
    <x v="0"/>
    <x v="0"/>
    <x v="0"/>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x v="0"/>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x v="0"/>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x v="0"/>
    <n v="1476037510"/>
    <n v="1473445510"/>
    <b v="0"/>
    <n v="64"/>
    <b v="1"/>
    <s v="theater/spaces"/>
    <n v="104.5"/>
    <n v="48.984375"/>
    <x v="1"/>
    <x v="38"/>
  </r>
  <r>
    <n v="2993"/>
    <s v="TRUE WEST: Think, Dog! Productions"/>
    <s v="Help us build the Kitchen from Hell!"/>
    <n v="1000"/>
    <n v="1003"/>
    <x v="0"/>
    <x v="0"/>
    <x v="0"/>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x v="1"/>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x v="0"/>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x v="0"/>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x v="0"/>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x v="0"/>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x v="0"/>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x v="0"/>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x v="0"/>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x v="0"/>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x v="0"/>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x v="0"/>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x v="0"/>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x v="5"/>
    <n v="1418580591"/>
    <n v="1415988591"/>
    <b v="0"/>
    <n v="97"/>
    <b v="1"/>
    <s v="theater/spaces"/>
    <n v="107.74999999999999"/>
    <n v="88.865979381443296"/>
    <x v="1"/>
    <x v="38"/>
  </r>
  <r>
    <n v="3007"/>
    <s v="Bethlem"/>
    <s v="Consuite for 2015 CoreCon.  An adventure into insanity."/>
    <n v="600"/>
    <n v="1080"/>
    <x v="0"/>
    <x v="0"/>
    <x v="0"/>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x v="0"/>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x v="0"/>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x v="0"/>
    <n v="1424548719"/>
    <n v="1419364719"/>
    <b v="0"/>
    <n v="15"/>
    <b v="1"/>
    <s v="theater/spaces"/>
    <n v="158"/>
    <n v="158"/>
    <x v="1"/>
    <x v="38"/>
  </r>
  <r>
    <n v="3011"/>
    <s v="Katharsis Teatro en Navidad"/>
    <s v="Necesitamos tu ayuda para poder llevar la magia del teatro universitario al Teatro Lagrada de Madrid el 23 de diciembre :)"/>
    <n v="300"/>
    <n v="371"/>
    <x v="0"/>
    <x v="3"/>
    <x v="3"/>
    <n v="1450911540"/>
    <n v="1448536516"/>
    <b v="0"/>
    <n v="25"/>
    <b v="1"/>
    <s v="theater/spaces"/>
    <n v="123.66666666666666"/>
    <n v="14.84"/>
    <x v="1"/>
    <x v="38"/>
  </r>
  <r>
    <n v="3012"/>
    <s v="Up-lifting Up-Fit!"/>
    <s v="Spring Theatre has recently found a new home in the heart of Winston Salem. We need your help for an up-lifting up-fit!"/>
    <n v="4000"/>
    <n v="4685"/>
    <x v="0"/>
    <x v="0"/>
    <x v="0"/>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x v="0"/>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x v="0"/>
    <n v="1415163600"/>
    <n v="1412737080"/>
    <b v="0"/>
    <n v="557"/>
    <b v="1"/>
    <s v="theater/spaces"/>
    <n v="113.104"/>
    <n v="50.764811490125673"/>
    <x v="1"/>
    <x v="38"/>
  </r>
  <r>
    <n v="3015"/>
    <s v="A Sign for 34 West"/>
    <s v="We're turning an old yogurt shop into a live theater in downtown Charleston.   Please help us hang our sign!"/>
    <n v="3400"/>
    <n v="3508"/>
    <x v="0"/>
    <x v="0"/>
    <x v="0"/>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x v="0"/>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x v="0"/>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x v="3"/>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x v="0"/>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x v="0"/>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x v="0"/>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x v="0"/>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x v="1"/>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x v="0"/>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x v="1"/>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x v="1"/>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x v="0"/>
    <n v="1426866851"/>
    <n v="1424278451"/>
    <b v="0"/>
    <n v="320"/>
    <b v="1"/>
    <s v="theater/spaces"/>
    <n v="131.44"/>
    <n v="164.3"/>
    <x v="1"/>
    <x v="38"/>
  </r>
  <r>
    <n v="3028"/>
    <s v="A Home for Vegas Theatre Hub"/>
    <s v="We have a space! Help us fill it with a stage, chairs, gear and audiences' laughter!"/>
    <n v="5000"/>
    <n v="8401"/>
    <x v="0"/>
    <x v="0"/>
    <x v="0"/>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x v="0"/>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x v="0"/>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x v="0"/>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x v="0"/>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x v="0"/>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x v="0"/>
    <n v="1477972740"/>
    <n v="1475326255"/>
    <b v="0"/>
    <n v="1260"/>
    <b v="1"/>
    <s v="theater/spaces"/>
    <n v="112.53599999999999"/>
    <n v="89.314285714285717"/>
    <x v="1"/>
    <x v="38"/>
  </r>
  <r>
    <n v="3035"/>
    <s v="The Coalition Theater"/>
    <s v="Help create a permanent home for live comedy shows and classes in Downtown RVA."/>
    <n v="25000"/>
    <n v="27196.71"/>
    <x v="0"/>
    <x v="0"/>
    <x v="0"/>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x v="0"/>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x v="0"/>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x v="0"/>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x v="0"/>
    <n v="1435359600"/>
    <n v="1434999621"/>
    <b v="0"/>
    <n v="42"/>
    <b v="1"/>
    <s v="theater/spaces"/>
    <n v="107.5"/>
    <n v="76.785714285714292"/>
    <x v="1"/>
    <x v="38"/>
  </r>
  <r>
    <n v="3041"/>
    <s v="Lend a Hand in Our Home"/>
    <s v="Privet! Hello! Bon Jour! We are the Arlekin Players Theatre and we need a home."/>
    <n v="8300"/>
    <n v="9170"/>
    <x v="0"/>
    <x v="0"/>
    <x v="0"/>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x v="1"/>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x v="5"/>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x v="0"/>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x v="0"/>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x v="0"/>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x v="0"/>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x v="0"/>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x v="0"/>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x v="0"/>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x v="1"/>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x v="0"/>
    <n v="1432828740"/>
    <n v="1430237094"/>
    <b v="0"/>
    <n v="2"/>
    <b v="0"/>
    <s v="theater/spaces"/>
    <n v="0.15"/>
    <n v="37.5"/>
    <x v="1"/>
    <x v="38"/>
  </r>
  <r>
    <n v="3053"/>
    <s v="Showroom"/>
    <s v="Showroom is a multi-disciplinary space providing unorthodox concerts, events &amp; a platform creatives can express their creative vision"/>
    <n v="10000"/>
    <n v="40"/>
    <x v="2"/>
    <x v="0"/>
    <x v="0"/>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x v="0"/>
    <n v="1425258240"/>
    <n v="1422043154"/>
    <b v="0"/>
    <n v="0"/>
    <b v="0"/>
    <s v="theater/spaces"/>
    <n v="0"/>
    <e v="#DIV/0!"/>
    <x v="1"/>
    <x v="38"/>
  </r>
  <r>
    <n v="3055"/>
    <s v="Bungers surfing Museum"/>
    <s v="I have been in the Surfing business since 1962 have a collection of surfing memorabilia I would like to open a surfing museum"/>
    <n v="20000"/>
    <n v="1"/>
    <x v="2"/>
    <x v="0"/>
    <x v="0"/>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x v="0"/>
    <n v="1412003784"/>
    <n v="1406819784"/>
    <b v="0"/>
    <n v="0"/>
    <b v="0"/>
    <s v="theater/spaces"/>
    <n v="0"/>
    <e v="#DIV/0!"/>
    <x v="1"/>
    <x v="38"/>
  </r>
  <r>
    <n v="3057"/>
    <s v="1 World Educational Theme Parks"/>
    <s v="A series of 6 educational theme parks. This project is to fund the plans and 3D designs required to build the first park."/>
    <n v="50000"/>
    <n v="0"/>
    <x v="2"/>
    <x v="1"/>
    <x v="1"/>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x v="3"/>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x v="0"/>
    <n v="1407536846"/>
    <n v="1404944846"/>
    <b v="0"/>
    <n v="11"/>
    <b v="0"/>
    <s v="theater/spaces"/>
    <n v="3.0066666666666664"/>
    <n v="41"/>
    <x v="1"/>
    <x v="38"/>
  </r>
  <r>
    <n v="3060"/>
    <s v="Save the Roxy Theatre in Bremerton WA"/>
    <s v="Save the historic Roxy theatre in Bremerton WA from being repurposed as office space."/>
    <n v="220000"/>
    <n v="335"/>
    <x v="2"/>
    <x v="0"/>
    <x v="0"/>
    <n v="1443422134"/>
    <n v="1440830134"/>
    <b v="0"/>
    <n v="6"/>
    <b v="0"/>
    <s v="theater/spaces"/>
    <n v="0.15227272727272728"/>
    <n v="55.833333333333336"/>
    <x v="1"/>
    <x v="38"/>
  </r>
  <r>
    <n v="3061"/>
    <s v="Help Save Parkway Cinemas!"/>
    <s v="Save a historic Local theater."/>
    <n v="1000000"/>
    <n v="0"/>
    <x v="2"/>
    <x v="0"/>
    <x v="0"/>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x v="0"/>
    <n v="1443636000"/>
    <n v="1441111892"/>
    <b v="0"/>
    <n v="67"/>
    <b v="0"/>
    <s v="theater/spaces"/>
    <n v="66.84"/>
    <n v="99.761194029850742"/>
    <x v="1"/>
    <x v="38"/>
  </r>
  <r>
    <n v="3063"/>
    <s v="Spec Haus"/>
    <s v="Members of the local Miami music scene are putting together a venue/creative space in Kendall!"/>
    <n v="3000"/>
    <n v="587"/>
    <x v="2"/>
    <x v="0"/>
    <x v="0"/>
    <n v="1477174138"/>
    <n v="1474150138"/>
    <b v="0"/>
    <n v="23"/>
    <b v="0"/>
    <s v="theater/spaces"/>
    <n v="19.566666666666666"/>
    <n v="25.521739130434781"/>
    <x v="1"/>
    <x v="38"/>
  </r>
  <r>
    <n v="3064"/>
    <s v="Kickstart the Crossroads Community"/>
    <s v="An epicenter for connection, creation and expression of the community."/>
    <n v="75000"/>
    <n v="8471"/>
    <x v="2"/>
    <x v="0"/>
    <x v="0"/>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x v="0"/>
    <n v="1406683172"/>
    <n v="1404523172"/>
    <b v="0"/>
    <n v="2"/>
    <b v="0"/>
    <s v="theater/spaces"/>
    <n v="0.04"/>
    <n v="5"/>
    <x v="1"/>
    <x v="38"/>
  </r>
  <r>
    <n v="3066"/>
    <s v="Gold Coast Wake Park"/>
    <s v="Our mission is to offer an innovative family watersports attraction that is fun, safe, economical and a leader in its field."/>
    <n v="350000"/>
    <n v="41950"/>
    <x v="2"/>
    <x v="2"/>
    <x v="2"/>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x v="4"/>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x v="0"/>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x v="0"/>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x v="1"/>
    <n v="1481132169"/>
    <n v="1479317769"/>
    <b v="0"/>
    <n v="16"/>
    <b v="0"/>
    <s v="theater/spaces"/>
    <n v="3.34"/>
    <n v="20.875"/>
    <x v="1"/>
    <x v="38"/>
  </r>
  <r>
    <n v="3071"/>
    <s v="The Echo Theatre 2015"/>
    <s v="Anyone can create. They just need a place and an opportunity. The Echo Theatre (Provo) provides that opportunity."/>
    <n v="12000"/>
    <n v="7173"/>
    <x v="2"/>
    <x v="0"/>
    <x v="0"/>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x v="0"/>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x v="0"/>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x v="3"/>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x v="0"/>
    <n v="1471573640"/>
    <n v="1467253640"/>
    <b v="0"/>
    <n v="20"/>
    <b v="0"/>
    <s v="theater/spaces"/>
    <n v="8.64"/>
    <n v="64.8"/>
    <x v="1"/>
    <x v="38"/>
  </r>
  <r>
    <n v="3076"/>
    <s v="10,000 Hours"/>
    <s v="Helping female comedians get in their 10,000 Hours of practice!"/>
    <n v="10000"/>
    <n v="1506"/>
    <x v="2"/>
    <x v="0"/>
    <x v="0"/>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x v="5"/>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x v="0"/>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x v="0"/>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x v="0"/>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x v="0"/>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x v="0"/>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x v="0"/>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x v="0"/>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x v="0"/>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x v="3"/>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x v="0"/>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x v="0"/>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x v="0"/>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x v="0"/>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x v="0"/>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x v="0"/>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x v="5"/>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x v="0"/>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x v="0"/>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x v="0"/>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x v="1"/>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x v="0"/>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x v="0"/>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x v="0"/>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x v="3"/>
    <n v="1437033360"/>
    <n v="1434445937"/>
    <b v="0"/>
    <n v="12"/>
    <b v="0"/>
    <s v="theater/spaces"/>
    <n v="12"/>
    <n v="25"/>
    <x v="1"/>
    <x v="38"/>
  </r>
  <r>
    <n v="3102"/>
    <s v="Theatre Bath Bus"/>
    <s v="Imagine being able to take a performance anywhere! Meet the Theatre Bath Bus - a magical performance space where anything is possible."/>
    <n v="16000"/>
    <n v="6258"/>
    <x v="2"/>
    <x v="1"/>
    <x v="1"/>
    <n v="1471939818"/>
    <n v="1467619818"/>
    <b v="0"/>
    <n v="90"/>
    <b v="0"/>
    <s v="theater/spaces"/>
    <n v="39.112499999999997"/>
    <n v="69.533333333333331"/>
    <x v="1"/>
    <x v="38"/>
  </r>
  <r>
    <n v="3103"/>
    <s v="Professional Venue for local artists!!"/>
    <s v="Creating a place for local artists to perform, at substantially less cost for them"/>
    <n v="4100"/>
    <n v="11"/>
    <x v="2"/>
    <x v="0"/>
    <x v="0"/>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x v="2"/>
    <n v="1422928800"/>
    <n v="1420235311"/>
    <b v="0"/>
    <n v="5"/>
    <b v="0"/>
    <s v="theater/spaces"/>
    <n v="29.625"/>
    <n v="237"/>
    <x v="1"/>
    <x v="38"/>
  </r>
  <r>
    <n v="3105"/>
    <s v="Paddock School Theater Improvement"/>
    <s v="My hope is to raise $5845 and replace old stained and mismatched border curtains, cyclorama curtain, and backdrop."/>
    <n v="5845"/>
    <n v="2476"/>
    <x v="2"/>
    <x v="0"/>
    <x v="0"/>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x v="1"/>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x v="0"/>
    <n v="1431372751"/>
    <n v="1430767951"/>
    <b v="0"/>
    <n v="29"/>
    <b v="0"/>
    <s v="theater/spaces"/>
    <n v="19.762499999999999"/>
    <n v="272.58620689655174"/>
    <x v="1"/>
    <x v="38"/>
  </r>
  <r>
    <n v="3108"/>
    <s v="Funding a home for our Children's Theater"/>
    <s v="We need a permanent home for the theater!"/>
    <n v="50000"/>
    <n v="26"/>
    <x v="2"/>
    <x v="0"/>
    <x v="0"/>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x v="0"/>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x v="0"/>
    <n v="1487465119"/>
    <n v="1484009119"/>
    <b v="0"/>
    <n v="1"/>
    <b v="0"/>
    <s v="theater/spaces"/>
    <n v="0.04"/>
    <n v="10"/>
    <x v="1"/>
    <x v="38"/>
  </r>
  <r>
    <n v="3111"/>
    <s v="All Puppet Players Need a Home"/>
    <s v="Help All Puppet Players perform it's 2015 season in a beautiful 200 seat theater for an entire year."/>
    <n v="20000"/>
    <n v="5328"/>
    <x v="2"/>
    <x v="0"/>
    <x v="0"/>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x v="0"/>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x v="0"/>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x v="0"/>
    <n v="1411312250"/>
    <n v="1406128250"/>
    <b v="0"/>
    <n v="0"/>
    <b v="0"/>
    <s v="theater/spaces"/>
    <n v="0"/>
    <e v="#DIV/0!"/>
    <x v="1"/>
    <x v="38"/>
  </r>
  <r>
    <n v="3115"/>
    <s v="spoken word pop-up:"/>
    <s v="We are creating a mobile community devoted to the spreading and sharing of spoken word and other kinds of storytelling."/>
    <n v="10000"/>
    <n v="300"/>
    <x v="2"/>
    <x v="11"/>
    <x v="9"/>
    <n v="1465123427"/>
    <n v="1462531427"/>
    <b v="0"/>
    <n v="1"/>
    <b v="0"/>
    <s v="theater/spaces"/>
    <n v="3"/>
    <n v="300"/>
    <x v="1"/>
    <x v="38"/>
  </r>
  <r>
    <n v="3116"/>
    <s v="CoreCon Asylum"/>
    <s v="Creating a consuite for CoreCon. A focus on the insanity of asylums and early medical practices from history."/>
    <n v="750"/>
    <n v="430"/>
    <x v="2"/>
    <x v="0"/>
    <x v="0"/>
    <n v="1427890925"/>
    <n v="1426681325"/>
    <b v="0"/>
    <n v="10"/>
    <b v="0"/>
    <s v="theater/spaces"/>
    <n v="57.333333333333336"/>
    <n v="43"/>
    <x v="1"/>
    <x v="38"/>
  </r>
  <r>
    <n v="3117"/>
    <s v="Cowes and The Sea"/>
    <s v="Performing Arts workshops, for young people aged 5 -16, exploring how the sea has shaped Cowes as a settlement."/>
    <n v="1000"/>
    <n v="1"/>
    <x v="2"/>
    <x v="1"/>
    <x v="1"/>
    <n v="1464354720"/>
    <n v="1463648360"/>
    <b v="0"/>
    <n v="1"/>
    <b v="0"/>
    <s v="theater/spaces"/>
    <n v="0.1"/>
    <n v="1"/>
    <x v="1"/>
    <x v="38"/>
  </r>
  <r>
    <n v="3118"/>
    <s v="Garden Eden, theatre, meeting, culture, music, art"/>
    <s v="a magical place for all kind of people, like a fairytaile in all colours"/>
    <n v="500000"/>
    <n v="1550"/>
    <x v="2"/>
    <x v="11"/>
    <x v="9"/>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x v="0"/>
    <n v="1427414732"/>
    <n v="1424826332"/>
    <b v="0"/>
    <n v="1"/>
    <b v="0"/>
    <s v="theater/spaces"/>
    <n v="0.05"/>
    <n v="5"/>
    <x v="1"/>
    <x v="38"/>
  </r>
  <r>
    <n v="3120"/>
    <s v="Subtropisch zwemparadijs Tropicana"/>
    <s v="Wij willen Tropicana het subtropisch zwemparadijs van Rotterdam op een nieuwe locatie gaan bouwen."/>
    <n v="1300000"/>
    <n v="128"/>
    <x v="2"/>
    <x v="9"/>
    <x v="3"/>
    <n v="1462484196"/>
    <n v="1457303796"/>
    <b v="0"/>
    <n v="10"/>
    <b v="0"/>
    <s v="theater/spaces"/>
    <n v="9.8461538461538465E-3"/>
    <n v="12.8"/>
    <x v="1"/>
    <x v="38"/>
  </r>
  <r>
    <n v="3121"/>
    <s v="Ant Farm Theatre Project (Canceled)"/>
    <s v="I going to build a theatre for a local ant farm so that Ants can put on their theatre productions."/>
    <n v="1500"/>
    <n v="10"/>
    <x v="1"/>
    <x v="5"/>
    <x v="5"/>
    <n v="1411748335"/>
    <n v="1406564335"/>
    <b v="0"/>
    <n v="1"/>
    <b v="0"/>
    <s v="theater/spaces"/>
    <n v="0.66666666666666674"/>
    <n v="10"/>
    <x v="1"/>
    <x v="38"/>
  </r>
  <r>
    <n v="3122"/>
    <s v="be back soon (Canceled)"/>
    <s v="cancelled until further notice"/>
    <n v="199"/>
    <n v="116"/>
    <x v="1"/>
    <x v="0"/>
    <x v="0"/>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x v="0"/>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x v="0"/>
    <n v="1422902601"/>
    <n v="1417718601"/>
    <b v="0"/>
    <n v="4"/>
    <b v="0"/>
    <s v="theater/spaces"/>
    <n v="3.2499999999999999E-3"/>
    <n v="6.5"/>
    <x v="1"/>
    <x v="38"/>
  </r>
  <r>
    <n v="3125"/>
    <s v="N/A (Canceled)"/>
    <s v="N/A"/>
    <n v="1500000"/>
    <n v="0"/>
    <x v="1"/>
    <x v="0"/>
    <x v="0"/>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x v="0"/>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x v="0"/>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x v="0"/>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x v="0"/>
    <n v="1492542819"/>
    <n v="1489090419"/>
    <b v="0"/>
    <n v="1"/>
    <b v="0"/>
    <s v="theater/plays"/>
    <n v="0.8"/>
    <n v="10"/>
    <x v="1"/>
    <x v="6"/>
  </r>
  <r>
    <n v="3130"/>
    <s v="MEDEA | A New Vision"/>
    <s v="A shockingly relevant modern take on a 2,000-year-old tragedy that confronts current gender politics."/>
    <n v="10000"/>
    <n v="375"/>
    <x v="3"/>
    <x v="0"/>
    <x v="0"/>
    <n v="1492145940"/>
    <n v="1489504916"/>
    <b v="0"/>
    <n v="4"/>
    <b v="0"/>
    <s v="theater/plays"/>
    <n v="3.75"/>
    <n v="93.75"/>
    <x v="1"/>
    <x v="6"/>
  </r>
  <r>
    <n v="3131"/>
    <s v="SNAKE EYES"/>
    <s v="A Staged Reading of &quot;Snake Eyes,&quot; a new play by Alex Rafala"/>
    <n v="4100"/>
    <n v="645"/>
    <x v="3"/>
    <x v="0"/>
    <x v="0"/>
    <n v="1491656045"/>
    <n v="1489067645"/>
    <b v="0"/>
    <n v="12"/>
    <b v="0"/>
    <s v="theater/plays"/>
    <n v="15.731707317073171"/>
    <n v="53.75"/>
    <x v="1"/>
    <x v="6"/>
  </r>
  <r>
    <n v="3132"/>
    <s v="A Bite of a Snake Play"/>
    <s v="Smells Like Money, Drips Like Honey, Taste Like Mocha, Better Run AWAY"/>
    <n v="30000"/>
    <n v="10"/>
    <x v="3"/>
    <x v="0"/>
    <x v="0"/>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x v="1"/>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x v="1"/>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x v="0"/>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x v="1"/>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x v="0"/>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x v="1"/>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x v="10"/>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x v="3"/>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x v="3"/>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x v="1"/>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x v="1"/>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x v="0"/>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x v="0"/>
    <n v="1490659134"/>
    <n v="1485478734"/>
    <b v="0"/>
    <n v="0"/>
    <b v="0"/>
    <s v="theater/plays"/>
    <n v="0"/>
    <e v="#DIV/0!"/>
    <x v="1"/>
    <x v="6"/>
  </r>
  <r>
    <n v="3146"/>
    <s v="SoÃ±Ã© una ciudad amurallada"/>
    <s v="Somos... Podemos... Amamos... Nuestra muralla, nuestra utopÃ­a. Que el amor sea el lÃ­mite"/>
    <n v="50000"/>
    <n v="5250"/>
    <x v="3"/>
    <x v="14"/>
    <x v="10"/>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x v="0"/>
    <n v="1415319355"/>
    <n v="1411859755"/>
    <b v="1"/>
    <n v="213"/>
    <b v="1"/>
    <s v="theater/plays"/>
    <n v="117.52499999999999"/>
    <n v="110.35211267605634"/>
    <x v="1"/>
    <x v="6"/>
  </r>
  <r>
    <n v="3148"/>
    <s v="The Aurora Project: A Sci-Fi Epic by Bella Poynton"/>
    <s v="Help fund The Aurora Project, an immersive science fiction epic."/>
    <n v="1800"/>
    <n v="2361"/>
    <x v="0"/>
    <x v="0"/>
    <x v="0"/>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x v="0"/>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x v="0"/>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x v="1"/>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x v="0"/>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x v="0"/>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x v="1"/>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x v="0"/>
    <n v="1338591144"/>
    <n v="1335567144"/>
    <b v="1"/>
    <n v="89"/>
    <b v="1"/>
    <s v="theater/plays"/>
    <n v="101.81818181818181"/>
    <n v="62.921348314606739"/>
    <x v="1"/>
    <x v="6"/>
  </r>
  <r>
    <n v="3157"/>
    <s v="Summer FourPlay"/>
    <s v="Four Directors.  Four One Acts.  Four Genres.  For You."/>
    <n v="4000"/>
    <n v="4040"/>
    <x v="0"/>
    <x v="0"/>
    <x v="0"/>
    <n v="1405746000"/>
    <n v="1404932105"/>
    <b v="1"/>
    <n v="41"/>
    <b v="1"/>
    <s v="theater/plays"/>
    <n v="101"/>
    <n v="98.536585365853654"/>
    <x v="1"/>
    <x v="6"/>
  </r>
  <r>
    <n v="3158"/>
    <s v="Nursery Crimes"/>
    <s v="A 40s crime-noir play using nursery rhyme characters."/>
    <n v="5000"/>
    <n v="5700"/>
    <x v="0"/>
    <x v="0"/>
    <x v="0"/>
    <n v="1374523752"/>
    <n v="1371931752"/>
    <b v="1"/>
    <n v="69"/>
    <b v="1"/>
    <s v="theater/plays"/>
    <n v="113.99999999999999"/>
    <n v="82.608695652173907"/>
    <x v="1"/>
    <x v="6"/>
  </r>
  <r>
    <n v="3159"/>
    <s v="Waxwing: A New Play"/>
    <s v="WAXWING is an exciting new world premiere of mythic (perhaps even apocalyptic!) proportions."/>
    <n v="1500"/>
    <n v="2002.22"/>
    <x v="0"/>
    <x v="0"/>
    <x v="0"/>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x v="0"/>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x v="1"/>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x v="0"/>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x v="0"/>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x v="0"/>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x v="0"/>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x v="0"/>
    <n v="1416988740"/>
    <n v="1414514153"/>
    <b v="1"/>
    <n v="930"/>
    <b v="1"/>
    <s v="theater/plays"/>
    <n v="160.22808571428573"/>
    <n v="60.300892473118282"/>
    <x v="1"/>
    <x v="6"/>
  </r>
  <r>
    <n v="3167"/>
    <s v="Destiny is Judd Nelson: a new play at FringeNYC"/>
    <s v="What is destiny? Explore it with us this August at FringeNYC."/>
    <n v="3000"/>
    <n v="3485"/>
    <x v="0"/>
    <x v="0"/>
    <x v="0"/>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x v="0"/>
    <n v="1402696800"/>
    <n v="1399948353"/>
    <b v="1"/>
    <n v="61"/>
    <b v="1"/>
    <s v="theater/plays"/>
    <n v="124.2"/>
    <n v="50.901639344262293"/>
    <x v="1"/>
    <x v="6"/>
  </r>
  <r>
    <n v="3169"/>
    <s v="The Window"/>
    <s v="We're bringing The Window to the Cherry Lane Theater in January 2014."/>
    <n v="8000"/>
    <n v="8241"/>
    <x v="0"/>
    <x v="0"/>
    <x v="0"/>
    <n v="1386910740"/>
    <n v="1384364561"/>
    <b v="1"/>
    <n v="82"/>
    <b v="1"/>
    <s v="theater/plays"/>
    <n v="103.01249999999999"/>
    <n v="100.5"/>
    <x v="1"/>
    <x v="6"/>
  </r>
  <r>
    <n v="3170"/>
    <s v="Ain't She Brave FringeNYC 2014 Project"/>
    <s v="An emotionally-charged journey through the history of black women in America told in reverse."/>
    <n v="2000"/>
    <n v="2245"/>
    <x v="0"/>
    <x v="0"/>
    <x v="0"/>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x v="1"/>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x v="0"/>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x v="0"/>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x v="0"/>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x v="0"/>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x v="0"/>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x v="0"/>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x v="1"/>
    <n v="1405521075"/>
    <n v="1402929075"/>
    <b v="1"/>
    <n v="78"/>
    <b v="1"/>
    <s v="theater/plays"/>
    <n v="171.73333333333335"/>
    <n v="33.025641025641029"/>
    <x v="1"/>
    <x v="6"/>
  </r>
  <r>
    <n v="3179"/>
    <s v="I Do Wonder"/>
    <s v="A Sci-fi play in several vignettes that will narrate an alternate history in the mid-20th century."/>
    <n v="4200"/>
    <n v="4794.82"/>
    <x v="0"/>
    <x v="0"/>
    <x v="0"/>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x v="1"/>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x v="1"/>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x v="0"/>
    <n v="1328029200"/>
    <n v="1323211621"/>
    <b v="1"/>
    <n v="151"/>
    <b v="1"/>
    <s v="theater/plays"/>
    <n v="100.88571428571429"/>
    <n v="46.768211920529801"/>
    <x v="1"/>
    <x v="6"/>
  </r>
  <r>
    <n v="3183"/>
    <s v="The Seagull on The River"/>
    <s v="Anton Chekhov's The Seagull. An outdoor Amphitheater in Manhattan. Trees. A River. Daybreak."/>
    <n v="2500"/>
    <n v="2725"/>
    <x v="0"/>
    <x v="0"/>
    <x v="0"/>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x v="0"/>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x v="1"/>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x v="1"/>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x v="0"/>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x v="1"/>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x v="9"/>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x v="5"/>
    <n v="1481258275"/>
    <n v="1478662675"/>
    <b v="0"/>
    <n v="0"/>
    <b v="0"/>
    <s v="theater/musical"/>
    <n v="0"/>
    <e v="#DIV/0!"/>
    <x v="1"/>
    <x v="40"/>
  </r>
  <r>
    <n v="3191"/>
    <s v="Decree 770: Europa"/>
    <s v="A brand new musical about the ban of contraception and abortion in Romania and the revolution that ended it all in 1989."/>
    <n v="3750"/>
    <n v="151"/>
    <x v="2"/>
    <x v="0"/>
    <x v="0"/>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x v="1"/>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x v="1"/>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x v="0"/>
    <n v="1437960598"/>
    <n v="1435368598"/>
    <b v="0"/>
    <n v="0"/>
    <b v="0"/>
    <s v="theater/musical"/>
    <n v="0"/>
    <e v="#DIV/0!"/>
    <x v="1"/>
    <x v="40"/>
  </r>
  <r>
    <n v="3195"/>
    <s v="Emerson Sings!"/>
    <s v="Emerson Sings is the first cabaret to celebrate the work of up and coming musical theater composers who are alumni of Emerson College."/>
    <n v="3500"/>
    <n v="2070"/>
    <x v="2"/>
    <x v="0"/>
    <x v="0"/>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x v="0"/>
    <n v="1438437600"/>
    <n v="1433254875"/>
    <b v="0"/>
    <n v="6"/>
    <b v="0"/>
    <s v="theater/musical"/>
    <n v="0.06"/>
    <n v="300"/>
    <x v="1"/>
    <x v="40"/>
  </r>
  <r>
    <n v="3197"/>
    <s v="Mirror, mirror on the wall"/>
    <s v="This years most important stage project for young artists in our region. www.ungespor.no"/>
    <n v="10000"/>
    <n v="1145"/>
    <x v="2"/>
    <x v="10"/>
    <x v="8"/>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x v="7"/>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x v="0"/>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x v="0"/>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x v="1"/>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x v="0"/>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x v="0"/>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x v="0"/>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x v="1"/>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x v="0"/>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x v="0"/>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x v="0"/>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x v="0"/>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x v="0"/>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x v="0"/>
    <n v="1408068000"/>
    <n v="1405346680"/>
    <b v="1"/>
    <n v="322"/>
    <b v="1"/>
    <s v="theater/plays"/>
    <n v="119.74347826086958"/>
    <n v="85.531055900621112"/>
    <x v="1"/>
    <x v="6"/>
  </r>
  <r>
    <n v="3212"/>
    <s v="Campo Maldito"/>
    <s v="Help us bring our production of Campo Maldito to New York AND San Francisco!"/>
    <n v="4000"/>
    <n v="5050"/>
    <x v="0"/>
    <x v="0"/>
    <x v="0"/>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x v="1"/>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x v="1"/>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x v="0"/>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x v="1"/>
    <n v="1436625000"/>
    <n v="1433934371"/>
    <b v="1"/>
    <n v="35"/>
    <b v="1"/>
    <s v="theater/plays"/>
    <n v="100.05"/>
    <n v="57.171428571428571"/>
    <x v="1"/>
    <x v="6"/>
  </r>
  <r>
    <n v="3217"/>
    <s v="Wake Up Call @ IRT Theater"/>
    <s v="Wake Up Call is a comedic play about a group of hotel employees working on Christmas Eve."/>
    <n v="4500"/>
    <n v="5221"/>
    <x v="0"/>
    <x v="0"/>
    <x v="0"/>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x v="1"/>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x v="0"/>
    <n v="1427063747"/>
    <n v="1424043347"/>
    <b v="1"/>
    <n v="119"/>
    <b v="1"/>
    <s v="theater/plays"/>
    <n v="100.11000000000001"/>
    <n v="168.25210084033614"/>
    <x v="1"/>
    <x v="6"/>
  </r>
  <r>
    <n v="3220"/>
    <s v="Burners"/>
    <s v="A sci-fi thriller for the stage opening March 10 in Los Angeles."/>
    <n v="15000"/>
    <n v="15126"/>
    <x v="0"/>
    <x v="0"/>
    <x v="0"/>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x v="1"/>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x v="0"/>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x v="0"/>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x v="0"/>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x v="0"/>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x v="1"/>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x v="1"/>
    <n v="1484687436"/>
    <n v="1482095436"/>
    <b v="0"/>
    <n v="30"/>
    <b v="1"/>
    <s v="theater/plays"/>
    <n v="125"/>
    <n v="50"/>
    <x v="1"/>
    <x v="6"/>
  </r>
  <r>
    <n v="3228"/>
    <s v="Hear Me Roar: A Season of Powerful Women"/>
    <s v="A Season of Powerful Women. A Season of Defiance."/>
    <n v="7000"/>
    <n v="7164"/>
    <x v="0"/>
    <x v="0"/>
    <x v="0"/>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x v="0"/>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x v="0"/>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x v="0"/>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x v="0"/>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x v="0"/>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x v="1"/>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x v="0"/>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x v="0"/>
    <n v="1482962433"/>
    <n v="1480370433"/>
    <b v="0"/>
    <n v="110"/>
    <b v="1"/>
    <s v="theater/plays"/>
    <n v="100.6"/>
    <n v="182.90909090909091"/>
    <x v="1"/>
    <x v="6"/>
  </r>
  <r>
    <n v="3237"/>
    <s v="Celebrating 20 years of The 24 Hour Plays around the world!"/>
    <s v="An annual campaign supporting our intensive for artists 25 and under."/>
    <n v="35000"/>
    <n v="35275.64"/>
    <x v="0"/>
    <x v="0"/>
    <x v="0"/>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x v="1"/>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x v="1"/>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x v="1"/>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x v="0"/>
    <n v="1413269940"/>
    <n v="1410421670"/>
    <b v="1"/>
    <n v="167"/>
    <b v="1"/>
    <s v="theater/plays"/>
    <n v="115.30588235294117"/>
    <n v="58.688622754491021"/>
    <x v="1"/>
    <x v="6"/>
  </r>
  <r>
    <n v="3242"/>
    <s v="First Day Off in a Long Time by Brian Finkelstein"/>
    <s v="First Day Off in a Long Time is a comedy show...            _x000a_About suicide."/>
    <n v="10000"/>
    <n v="12730.42"/>
    <x v="0"/>
    <x v="0"/>
    <x v="0"/>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x v="0"/>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x v="1"/>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x v="0"/>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x v="0"/>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x v="1"/>
    <n v="1436696712"/>
    <n v="1434104712"/>
    <b v="1"/>
    <n v="57"/>
    <b v="1"/>
    <s v="theater/plays"/>
    <n v="105.86"/>
    <n v="46.429824561403507"/>
    <x v="1"/>
    <x v="6"/>
  </r>
  <r>
    <n v="3248"/>
    <s v="Honest Accomplice Theatre 2015-16 Season"/>
    <s v="Honest Accomplice Theatre produces theatre for social change."/>
    <n v="12000"/>
    <n v="12095"/>
    <x v="0"/>
    <x v="0"/>
    <x v="0"/>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x v="0"/>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x v="0"/>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x v="0"/>
    <n v="1434907966"/>
    <n v="1432315966"/>
    <b v="1"/>
    <n v="20"/>
    <b v="1"/>
    <s v="theater/plays"/>
    <n v="110.73333333333333"/>
    <n v="83.05"/>
    <x v="1"/>
    <x v="6"/>
  </r>
  <r>
    <n v="3252"/>
    <s v="Modern Love"/>
    <s v="How do we navigate the boundaries between friendship, sexual intimacy and obsessive desire?"/>
    <n v="2250"/>
    <n v="2876"/>
    <x v="0"/>
    <x v="1"/>
    <x v="1"/>
    <n v="1473247240"/>
    <n v="1470655240"/>
    <b v="1"/>
    <n v="50"/>
    <b v="1"/>
    <s v="theater/plays"/>
    <n v="127.82222222222221"/>
    <n v="57.52"/>
    <x v="1"/>
    <x v="6"/>
  </r>
  <r>
    <n v="3253"/>
    <s v="EMPATHITRAX, a new play by Ana Nogueira"/>
    <s v="Can you ever truly feel what someone else is feeling?_x000a_Do you want to?"/>
    <n v="20000"/>
    <n v="20365"/>
    <x v="0"/>
    <x v="0"/>
    <x v="0"/>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x v="1"/>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x v="1"/>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x v="0"/>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x v="1"/>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x v="0"/>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x v="0"/>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x v="0"/>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x v="0"/>
    <n v="1437067476"/>
    <n v="1434475476"/>
    <b v="1"/>
    <n v="49"/>
    <b v="1"/>
    <s v="theater/plays"/>
    <n v="100.45454545454547"/>
    <n v="67.65306122448979"/>
    <x v="1"/>
    <x v="6"/>
  </r>
  <r>
    <n v="3262"/>
    <s v="Prison Boxing: A New Play by Leah Joki"/>
    <s v="A one-woman theatrical exploration of the prison system and its inhabitants."/>
    <n v="12200"/>
    <n v="12571"/>
    <x v="0"/>
    <x v="0"/>
    <x v="0"/>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x v="0"/>
    <n v="1446238800"/>
    <n v="1444220588"/>
    <b v="1"/>
    <n v="68"/>
    <b v="1"/>
    <s v="theater/plays"/>
    <n v="112.1664"/>
    <n v="41.237647058823526"/>
    <x v="1"/>
    <x v="6"/>
  </r>
  <r>
    <n v="3264"/>
    <s v="Kapow-i GoGo at The PIT"/>
    <s v="The three part comedic saga of Kapow-i GoGo, who saves the world.  Again.  And again."/>
    <n v="2500"/>
    <n v="2575"/>
    <x v="0"/>
    <x v="0"/>
    <x v="0"/>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x v="3"/>
    <n v="1449162000"/>
    <n v="1446570315"/>
    <b v="1"/>
    <n v="63"/>
    <b v="1"/>
    <s v="theater/plays"/>
    <n v="164"/>
    <n v="70.285714285714292"/>
    <x v="1"/>
    <x v="6"/>
  </r>
  <r>
    <n v="3266"/>
    <s v="Macbeth"/>
    <s v="An original version of Shakespeare's masterpiece that emphasizes family and explores the destruction of blood ties"/>
    <n v="6000"/>
    <n v="7877"/>
    <x v="0"/>
    <x v="0"/>
    <x v="0"/>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x v="0"/>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x v="0"/>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x v="1"/>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x v="1"/>
    <n v="1436705265"/>
    <n v="1434113265"/>
    <b v="1"/>
    <n v="30"/>
    <b v="1"/>
    <s v="theater/plays"/>
    <n v="101.66666666666666"/>
    <n v="61"/>
    <x v="1"/>
    <x v="6"/>
  </r>
  <r>
    <n v="3271"/>
    <s v="Saxon Court at Southwark Playhouse"/>
    <s v="A razor sharp satire to darken your Christmas."/>
    <n v="1500"/>
    <n v="1950"/>
    <x v="0"/>
    <x v="1"/>
    <x v="1"/>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x v="0"/>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x v="0"/>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x v="0"/>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x v="0"/>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x v="5"/>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x v="1"/>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x v="1"/>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x v="0"/>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x v="0"/>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x v="0"/>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x v="0"/>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x v="1"/>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x v="0"/>
    <n v="1454047140"/>
    <n v="1452546853"/>
    <b v="0"/>
    <n v="15"/>
    <b v="1"/>
    <s v="theater/plays"/>
    <n v="101.6"/>
    <n v="203.2"/>
    <x v="1"/>
    <x v="6"/>
  </r>
  <r>
    <n v="3285"/>
    <s v="By Morning"/>
    <s v="A new play by Matthew Gasda"/>
    <n v="4999"/>
    <n v="5604"/>
    <x v="0"/>
    <x v="0"/>
    <x v="0"/>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x v="0"/>
    <n v="1471291782"/>
    <n v="1468699782"/>
    <b v="0"/>
    <n v="122"/>
    <b v="1"/>
    <s v="theater/plays"/>
    <n v="101.76666666666667"/>
    <n v="125.12295081967213"/>
    <x v="1"/>
    <x v="6"/>
  </r>
  <r>
    <n v="3287"/>
    <s v="Three Things: Stories About Life"/>
    <s v="An inspirational one-man play about crisis, community, and the search for wholeness."/>
    <n v="2500"/>
    <n v="2500"/>
    <x v="0"/>
    <x v="5"/>
    <x v="5"/>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x v="1"/>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x v="1"/>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x v="1"/>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x v="0"/>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x v="1"/>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x v="4"/>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x v="1"/>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x v="1"/>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x v="1"/>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x v="1"/>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x v="0"/>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x v="0"/>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x v="0"/>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x v="0"/>
    <n v="1470034740"/>
    <n v="1466185176"/>
    <b v="0"/>
    <n v="70"/>
    <b v="1"/>
    <s v="theater/plays"/>
    <n v="133.46666666666667"/>
    <n v="57.2"/>
    <x v="1"/>
    <x v="6"/>
  </r>
  <r>
    <n v="3302"/>
    <s v="El muro de BorÃ­s KiÃ©n"/>
    <s v="FilosofÃ­a de los anÃ³nimos"/>
    <n v="8400"/>
    <n v="8685"/>
    <x v="0"/>
    <x v="3"/>
    <x v="3"/>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x v="0"/>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x v="0"/>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x v="0"/>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x v="0"/>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x v="0"/>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x v="0"/>
    <n v="1460581365"/>
    <n v="1458766965"/>
    <b v="0"/>
    <n v="57"/>
    <b v="1"/>
    <s v="theater/plays"/>
    <n v="122.28571428571429"/>
    <n v="75.087719298245617"/>
    <x v="1"/>
    <x v="6"/>
  </r>
  <r>
    <n v="3309"/>
    <s v="Collision Course"/>
    <s v="Two unlikely friends, a garage, tinned beans &amp; the end of the world."/>
    <n v="350"/>
    <n v="558"/>
    <x v="0"/>
    <x v="1"/>
    <x v="1"/>
    <n v="1476632178"/>
    <n v="1473953778"/>
    <b v="0"/>
    <n v="31"/>
    <b v="1"/>
    <s v="theater/plays"/>
    <n v="159.42857142857144"/>
    <n v="18"/>
    <x v="1"/>
    <x v="6"/>
  </r>
  <r>
    <n v="3310"/>
    <s v="The Island Boys: A New Play"/>
    <s v="A new play about coming coming home, recovery, and trying to find God in the process."/>
    <n v="6500"/>
    <n v="6505"/>
    <x v="0"/>
    <x v="0"/>
    <x v="0"/>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x v="0"/>
    <n v="1445065210"/>
    <n v="1442473210"/>
    <b v="0"/>
    <n v="45"/>
    <b v="1"/>
    <s v="theater/plays"/>
    <n v="109.84"/>
    <n v="61.022222222222226"/>
    <x v="1"/>
    <x v="6"/>
  </r>
  <r>
    <n v="3312"/>
    <s v="Richard III"/>
    <s v="Bare Theatre presents one of Shakespeare's most notorious characters in the final chapter of the War of the Roses saga."/>
    <n v="2500"/>
    <n v="2501"/>
    <x v="0"/>
    <x v="0"/>
    <x v="0"/>
    <n v="1478901600"/>
    <n v="1477077946"/>
    <b v="0"/>
    <n v="41"/>
    <b v="1"/>
    <s v="theater/plays"/>
    <n v="100.03999999999999"/>
    <n v="61"/>
    <x v="1"/>
    <x v="6"/>
  </r>
  <r>
    <n v="3313"/>
    <s v="Melbin the Accidental"/>
    <s v="A modern reworking of Shakespeare's histories and tragedies in iambic pentameter to talk of death, love, and race."/>
    <n v="2000"/>
    <n v="2321"/>
    <x v="0"/>
    <x v="0"/>
    <x v="0"/>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x v="1"/>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x v="1"/>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x v="0"/>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x v="0"/>
    <n v="1465347424"/>
    <n v="1462755424"/>
    <b v="0"/>
    <n v="18"/>
    <b v="1"/>
    <s v="theater/plays"/>
    <n v="106.19047619047619"/>
    <n v="61.944444444444443"/>
    <x v="1"/>
    <x v="6"/>
  </r>
  <r>
    <n v="3318"/>
    <s v="ROOMIES - Atlantic Canada Tour 2016-17"/>
    <s v="Help us strengthen and inspire disability arts in Atlantic Canada"/>
    <n v="2000"/>
    <n v="2512"/>
    <x v="0"/>
    <x v="5"/>
    <x v="5"/>
    <n v="1460341800"/>
    <n v="1456902893"/>
    <b v="0"/>
    <n v="32"/>
    <b v="1"/>
    <s v="theater/plays"/>
    <n v="125.6"/>
    <n v="78.5"/>
    <x v="1"/>
    <x v="6"/>
  </r>
  <r>
    <n v="3319"/>
    <s v="Down the Rabbit Hole"/>
    <s v="Down the Rabbit Hole is an exciting new play by Not Just Theatre Productions. To be performed at Matthew's Yard Theatre in Feb 2015"/>
    <n v="500"/>
    <n v="540"/>
    <x v="0"/>
    <x v="1"/>
    <x v="1"/>
    <n v="1422712986"/>
    <n v="1418824986"/>
    <b v="0"/>
    <n v="16"/>
    <b v="1"/>
    <s v="theater/plays"/>
    <n v="108"/>
    <n v="33.75"/>
    <x v="1"/>
    <x v="6"/>
  </r>
  <r>
    <n v="3320"/>
    <s v="Mama Threw Me So High &amp; He Who Speaks"/>
    <s v="Imaginary Theater Company presents two modern day tall tales about family, resilience and redemption."/>
    <n v="2500"/>
    <n v="2525"/>
    <x v="0"/>
    <x v="0"/>
    <x v="0"/>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x v="0"/>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x v="0"/>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x v="1"/>
    <n v="1474793208"/>
    <n v="1472201208"/>
    <b v="0"/>
    <n v="49"/>
    <b v="1"/>
    <s v="theater/plays"/>
    <n v="125.89999999999999"/>
    <n v="25.693877551020407"/>
    <x v="1"/>
    <x v="6"/>
  </r>
  <r>
    <n v="3324"/>
    <s v="At Swim, Two Boys"/>
    <s v="The play tells the story of Jim and Doyler and their friendship on the brink of Irish independence."/>
    <n v="1500"/>
    <n v="1525"/>
    <x v="0"/>
    <x v="17"/>
    <x v="3"/>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x v="1"/>
    <n v="1428256277"/>
    <n v="1425235877"/>
    <b v="0"/>
    <n v="15"/>
    <b v="1"/>
    <s v="theater/plays"/>
    <n v="112.5"/>
    <n v="30"/>
    <x v="1"/>
    <x v="6"/>
  </r>
  <r>
    <n v="3326"/>
    <s v="Me? A Caregiver?"/>
    <s v="An edgy, hilarious, compassionate and honest show to help caregivers find courage, trust their instincts and above all, to laugh."/>
    <n v="8000"/>
    <n v="8110"/>
    <x v="0"/>
    <x v="0"/>
    <x v="0"/>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x v="1"/>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x v="0"/>
    <n v="1404522000"/>
    <n v="1404308883"/>
    <b v="0"/>
    <n v="9"/>
    <b v="1"/>
    <s v="theater/plays"/>
    <n v="146.38888888888889"/>
    <n v="292.77777777777777"/>
    <x v="1"/>
    <x v="6"/>
  </r>
  <r>
    <n v="3329"/>
    <s v="Jestia and Raedon"/>
    <s v="Jestia and Raedon is a brand new romantic comedy play going to the Edinburgh Fringe Festival this summer."/>
    <n v="1000"/>
    <n v="1168"/>
    <x v="0"/>
    <x v="1"/>
    <x v="1"/>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x v="1"/>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x v="0"/>
    <n v="1444149886"/>
    <n v="1441125886"/>
    <b v="0"/>
    <n v="65"/>
    <b v="1"/>
    <s v="theater/plays"/>
    <n v="104.52"/>
    <n v="80.400000000000006"/>
    <x v="1"/>
    <x v="6"/>
  </r>
  <r>
    <n v="3332"/>
    <s v="Cortez"/>
    <s v="Two marine biologists are at odds during an important expedition. When a stranded shark refuses to die, things get weird."/>
    <n v="6000"/>
    <n v="6000"/>
    <x v="0"/>
    <x v="0"/>
    <x v="0"/>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x v="0"/>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x v="0"/>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x v="1"/>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x v="1"/>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x v="1"/>
    <n v="1412974800"/>
    <n v="1411109167"/>
    <b v="0"/>
    <n v="34"/>
    <b v="1"/>
    <s v="theater/plays"/>
    <n v="110.2"/>
    <n v="81.029411764705884"/>
    <x v="1"/>
    <x v="6"/>
  </r>
  <r>
    <n v="3338"/>
    <s v="The Last Days of Judas Iscariot"/>
    <s v="Join Estelle Parsons in support of Theater That Looks and Sounds Like America"/>
    <n v="15000"/>
    <n v="15327"/>
    <x v="0"/>
    <x v="0"/>
    <x v="0"/>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x v="0"/>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x v="0"/>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x v="1"/>
    <n v="1465750800"/>
    <n v="1463771421"/>
    <b v="0"/>
    <n v="28"/>
    <b v="1"/>
    <s v="theater/plays"/>
    <n v="100"/>
    <n v="119.64285714285714"/>
    <x v="1"/>
    <x v="6"/>
  </r>
  <r>
    <n v="3342"/>
    <s v="Uprising Theatre Company's First Production"/>
    <s v="We believe in the power of stories to change the world. Theatre that inspires transformation."/>
    <n v="6000"/>
    <n v="6100"/>
    <x v="0"/>
    <x v="0"/>
    <x v="0"/>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x v="1"/>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x v="0"/>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x v="0"/>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x v="0"/>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x v="1"/>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x v="0"/>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x v="0"/>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x v="3"/>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x v="1"/>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x v="1"/>
    <n v="1467414000"/>
    <n v="1462492178"/>
    <b v="0"/>
    <n v="70"/>
    <b v="1"/>
    <s v="theater/plays"/>
    <n v="107.52"/>
    <n v="76.8"/>
    <x v="1"/>
    <x v="6"/>
  </r>
  <r>
    <n v="3353"/>
    <s v="Nude: A play by Paul Hewitt"/>
    <s v="A new spoken word play, written by Paul Hewitt, in 3 parts about love and fate, inspired by the Ruba'iyat of Omar Khayyam."/>
    <n v="500"/>
    <n v="1575"/>
    <x v="0"/>
    <x v="1"/>
    <x v="1"/>
    <n v="1462230000"/>
    <n v="1461061350"/>
    <b v="0"/>
    <n v="44"/>
    <b v="1"/>
    <s v="theater/plays"/>
    <n v="315"/>
    <n v="35.795454545454547"/>
    <x v="1"/>
    <x v="6"/>
  </r>
  <r>
    <n v="3354"/>
    <s v="Strangeloop Theatre - A Focus on New Works"/>
    <s v="Help Strangeloop Theatre create and support new work by sponsoring our 2015-2016 season."/>
    <n v="3000"/>
    <n v="3058"/>
    <x v="0"/>
    <x v="0"/>
    <x v="0"/>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x v="1"/>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x v="1"/>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x v="1"/>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x v="0"/>
    <n v="1416385679"/>
    <n v="1413790079"/>
    <b v="0"/>
    <n v="162"/>
    <b v="1"/>
    <s v="theater/plays"/>
    <n v="102.99000000000001"/>
    <n v="63.574074074074076"/>
    <x v="1"/>
    <x v="6"/>
  </r>
  <r>
    <n v="3359"/>
    <s v="BEIRUT, LADY OF LEBANON"/>
    <s v="A Theatrical Production Celebrating the Lebanese Culture and the Human Spirit in Time of War."/>
    <n v="4000"/>
    <n v="4250"/>
    <x v="0"/>
    <x v="0"/>
    <x v="0"/>
    <n v="1487985734"/>
    <n v="1484097734"/>
    <b v="0"/>
    <n v="23"/>
    <b v="1"/>
    <s v="theater/plays"/>
    <n v="106.25"/>
    <n v="184.78260869565219"/>
    <x v="1"/>
    <x v="6"/>
  </r>
  <r>
    <n v="3360"/>
    <s v="Pretty Butch"/>
    <s v="World Premiere, an M1 Singapore Fringe Festival 2017 commission."/>
    <n v="9000"/>
    <n v="9124"/>
    <x v="0"/>
    <x v="20"/>
    <x v="12"/>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x v="0"/>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x v="0"/>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x v="0"/>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x v="1"/>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x v="0"/>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x v="0"/>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x v="1"/>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x v="0"/>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x v="3"/>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x v="0"/>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x v="0"/>
    <n v="1449089965"/>
    <n v="1446670765"/>
    <b v="0"/>
    <n v="9"/>
    <b v="1"/>
    <s v="theater/plays"/>
    <n v="138.5"/>
    <n v="30.777777777777779"/>
    <x v="1"/>
    <x v="6"/>
  </r>
  <r>
    <n v="3372"/>
    <s v="All the Best, Jack"/>
    <s v="This play tells the story of the toxicity of sensationalism shown through one man's struggle with notoriety."/>
    <n v="1000"/>
    <n v="1035"/>
    <x v="0"/>
    <x v="0"/>
    <x v="0"/>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x v="1"/>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x v="5"/>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x v="1"/>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x v="0"/>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x v="1"/>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x v="1"/>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x v="1"/>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x v="0"/>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x v="0"/>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x v="1"/>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x v="0"/>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x v="0"/>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x v="0"/>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x v="0"/>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x v="0"/>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x v="1"/>
    <n v="1434625441"/>
    <n v="1432033441"/>
    <b v="0"/>
    <n v="45"/>
    <b v="1"/>
    <s v="theater/plays"/>
    <n v="103.8"/>
    <n v="34.6"/>
    <x v="1"/>
    <x v="6"/>
  </r>
  <r>
    <n v="3389"/>
    <s v="Chimera Ensemble Productions Fund"/>
    <s v="Chimera Ensemble is launching 2 inaugural theater productions, and we need support to do high quality work!"/>
    <n v="10000"/>
    <n v="11450"/>
    <x v="0"/>
    <x v="0"/>
    <x v="0"/>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x v="0"/>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x v="0"/>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x v="1"/>
    <n v="1462565855"/>
    <n v="1458245855"/>
    <b v="0"/>
    <n v="12"/>
    <b v="1"/>
    <s v="theater/plays"/>
    <n v="100"/>
    <n v="41.666666666666664"/>
    <x v="1"/>
    <x v="6"/>
  </r>
  <r>
    <n v="3393"/>
    <s v="The Maltese Bodkin"/>
    <s v="hiSTORYstage presents a film noir-style comedy mystery with a Shakespearean twist performed as a 1944 radio drama."/>
    <n v="1500"/>
    <n v="1587"/>
    <x v="0"/>
    <x v="0"/>
    <x v="0"/>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x v="1"/>
    <n v="1406470645"/>
    <n v="1403878645"/>
    <b v="0"/>
    <n v="27"/>
    <b v="1"/>
    <s v="theater/plays"/>
    <n v="142.36363636363635"/>
    <n v="29"/>
    <x v="1"/>
    <x v="6"/>
  </r>
  <r>
    <n v="3395"/>
    <s v="MIRAMAR"/>
    <s v="Miramar is a a darkly funny play exploring what it is we call â€˜homeâ€™."/>
    <n v="500"/>
    <n v="920"/>
    <x v="0"/>
    <x v="1"/>
    <x v="1"/>
    <n v="1433009400"/>
    <n v="1431795944"/>
    <b v="0"/>
    <n v="38"/>
    <b v="1"/>
    <s v="theater/plays"/>
    <n v="184"/>
    <n v="24.210526315789473"/>
    <x v="1"/>
    <x v="6"/>
  </r>
  <r>
    <n v="3396"/>
    <s v="Rainbowtown"/>
    <s v="&quot;Rainbowtown&quot; is a new play for kids. Help us bring it to the Main Line during the 2014 Philadelphia Fringe Festival!"/>
    <n v="1500"/>
    <n v="1565"/>
    <x v="0"/>
    <x v="0"/>
    <x v="0"/>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x v="1"/>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x v="0"/>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x v="1"/>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x v="0"/>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x v="1"/>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x v="0"/>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x v="1"/>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x v="0"/>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x v="1"/>
    <n v="1456876740"/>
    <n v="1455063886"/>
    <b v="0"/>
    <n v="17"/>
    <b v="1"/>
    <s v="theater/plays"/>
    <n v="137.57142857142856"/>
    <n v="28.323529411764707"/>
    <x v="1"/>
    <x v="6"/>
  </r>
  <r>
    <n v="3406"/>
    <s v="Voices of Swords"/>
    <s v="A funny and moving new play about two families dealing with aging parents in very different ways!"/>
    <n v="10000"/>
    <n v="10031"/>
    <x v="0"/>
    <x v="0"/>
    <x v="0"/>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x v="1"/>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x v="0"/>
    <n v="1405727304"/>
    <n v="1403135304"/>
    <b v="0"/>
    <n v="18"/>
    <b v="1"/>
    <s v="theater/plays"/>
    <n v="211"/>
    <n v="58.611111111111114"/>
    <x v="1"/>
    <x v="6"/>
  </r>
  <r>
    <n v="3409"/>
    <s v="Who Said Theatre Presents: The Calm"/>
    <s v="Exciting and visceral new-writing that challenges the way we view the fine line between war and terror..."/>
    <n v="500"/>
    <n v="618"/>
    <x v="0"/>
    <x v="1"/>
    <x v="1"/>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x v="0"/>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x v="0"/>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x v="1"/>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x v="0"/>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x v="0"/>
    <n v="1480579140"/>
    <n v="1478030325"/>
    <b v="0"/>
    <n v="44"/>
    <b v="1"/>
    <s v="theater/plays"/>
    <n v="103.49999999999999"/>
    <n v="70.568181818181813"/>
    <x v="1"/>
    <x v="6"/>
  </r>
  <r>
    <n v="3415"/>
    <s v="Balm in Gilead at Columbia"/>
    <s v="We are raising funds to allow for enhanced scenic, costume, and lighting design. Every dollar helps!"/>
    <n v="200"/>
    <n v="200"/>
    <x v="0"/>
    <x v="0"/>
    <x v="0"/>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x v="1"/>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x v="0"/>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x v="0"/>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x v="3"/>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x v="1"/>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x v="0"/>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x v="1"/>
    <n v="1450051200"/>
    <n v="1447594176"/>
    <b v="0"/>
    <n v="46"/>
    <b v="1"/>
    <s v="theater/plays"/>
    <n v="109.1"/>
    <n v="71.152173913043484"/>
    <x v="1"/>
    <x v="6"/>
  </r>
  <r>
    <n v="3423"/>
    <s v="And That's How The Story Goes"/>
    <s v="Forest Hills Eastern's Student Run Show 2015. Our goal is to present a professional quality show on a budget."/>
    <n v="250"/>
    <n v="350"/>
    <x v="0"/>
    <x v="0"/>
    <x v="0"/>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x v="0"/>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x v="0"/>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x v="0"/>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x v="1"/>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x v="1"/>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x v="1"/>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x v="1"/>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x v="0"/>
    <n v="1408383153"/>
    <n v="1405791153"/>
    <b v="0"/>
    <n v="21"/>
    <b v="1"/>
    <s v="theater/plays"/>
    <n v="100"/>
    <n v="95.238095238095241"/>
    <x v="1"/>
    <x v="6"/>
  </r>
  <r>
    <n v="3432"/>
    <s v="Love Letters"/>
    <s v="Bare Theatre stages A.R. Gurney's Pulitzer Finalist script about a relationship spanning a lifetime and long distance."/>
    <n v="2000"/>
    <n v="2193"/>
    <x v="0"/>
    <x v="0"/>
    <x v="0"/>
    <n v="1454709600"/>
    <n v="1452520614"/>
    <b v="0"/>
    <n v="42"/>
    <b v="1"/>
    <s v="theater/plays"/>
    <n v="109.65"/>
    <n v="52.214285714285715"/>
    <x v="1"/>
    <x v="6"/>
  </r>
  <r>
    <n v="3433"/>
    <s v="The Dybbuk"/>
    <s v="death&amp;pretzels presents their first Chicago based project:_x000a_The Dybbuk by S. Ansky"/>
    <n v="9500"/>
    <n v="9525"/>
    <x v="0"/>
    <x v="0"/>
    <x v="0"/>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x v="0"/>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x v="0"/>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x v="0"/>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x v="0"/>
    <n v="1440003820"/>
    <n v="1437411820"/>
    <b v="0"/>
    <n v="36"/>
    <b v="1"/>
    <s v="theater/plays"/>
    <n v="101"/>
    <n v="84.166666666666671"/>
    <x v="1"/>
    <x v="6"/>
  </r>
  <r>
    <n v="3438"/>
    <s v="KLIPPIES"/>
    <s v="Klippies is the debut play from Johannesburg-born writer Jessica SiÃ¢n, premiering at the Southwark Playhouse, London in May 2015."/>
    <n v="2500"/>
    <n v="2605"/>
    <x v="0"/>
    <x v="1"/>
    <x v="1"/>
    <n v="1430600400"/>
    <n v="1428358567"/>
    <b v="0"/>
    <n v="14"/>
    <b v="1"/>
    <s v="theater/plays"/>
    <n v="104.2"/>
    <n v="186.07142857142858"/>
    <x v="1"/>
    <x v="6"/>
  </r>
  <r>
    <n v="3439"/>
    <s v="Cirque Inspired Alice's Adventures in Wonderland"/>
    <s v="Help a small theater produce an original adaptation of Lewis Carroll's classic story."/>
    <n v="1200"/>
    <n v="1616.14"/>
    <x v="0"/>
    <x v="0"/>
    <x v="0"/>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x v="0"/>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x v="0"/>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x v="0"/>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x v="0"/>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x v="2"/>
    <n v="1465394340"/>
    <n v="1464677986"/>
    <b v="0"/>
    <n v="20"/>
    <b v="1"/>
    <s v="theater/plays"/>
    <n v="289"/>
    <n v="43.35"/>
    <x v="1"/>
    <x v="6"/>
  </r>
  <r>
    <n v="3445"/>
    <s v="Axon Theatre - First Project (Phase 1)"/>
    <s v="Rehearsal &amp; development of our first project as Axon Theatre: &quot;The Star-Spangled Girl&quot; in South Wales."/>
    <n v="2000"/>
    <n v="2000"/>
    <x v="0"/>
    <x v="1"/>
    <x v="1"/>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x v="1"/>
    <n v="1423138800"/>
    <n v="1421092725"/>
    <b v="0"/>
    <n v="25"/>
    <b v="1"/>
    <s v="theater/plays"/>
    <n v="108.2"/>
    <n v="43.28"/>
    <x v="1"/>
    <x v="6"/>
  </r>
  <r>
    <n v="3447"/>
    <s v="The Vagabond Halfback"/>
    <s v="&quot;He was a poet, a vagrant, a philosopher, a lady's man and a hard drinker&quot;"/>
    <n v="1000"/>
    <n v="1078"/>
    <x v="0"/>
    <x v="0"/>
    <x v="0"/>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x v="0"/>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x v="0"/>
    <n v="1468036800"/>
    <n v="1465607738"/>
    <b v="0"/>
    <n v="20"/>
    <b v="1"/>
    <s v="theater/plays"/>
    <n v="170.625"/>
    <n v="68.25"/>
    <x v="1"/>
    <x v="6"/>
  </r>
  <r>
    <n v="3450"/>
    <s v="The Beautiful House"/>
    <s v="The Beautiful House' is a story of modern mummification and the present day post-humanist crisis in our relationship with death."/>
    <n v="500"/>
    <n v="760"/>
    <x v="0"/>
    <x v="1"/>
    <x v="1"/>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x v="0"/>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x v="0"/>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x v="1"/>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x v="1"/>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x v="0"/>
    <n v="1406876340"/>
    <n v="1404190567"/>
    <b v="0"/>
    <n v="16"/>
    <b v="1"/>
    <s v="theater/plays"/>
    <n v="191.3"/>
    <n v="358.6875"/>
    <x v="1"/>
    <x v="6"/>
  </r>
  <r>
    <n v="3457"/>
    <s v="The Impossible Adventures Of Supernova Jones"/>
    <s v="Robots, Space Battles, Mystery, and Intrigue. Nothing is Impossible..."/>
    <n v="2000"/>
    <n v="2804"/>
    <x v="0"/>
    <x v="0"/>
    <x v="0"/>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x v="0"/>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x v="1"/>
    <n v="1463743860"/>
    <n v="1461151860"/>
    <b v="0"/>
    <n v="36"/>
    <b v="1"/>
    <s v="theater/plays"/>
    <n v="126.2"/>
    <n v="17.527777777777779"/>
    <x v="1"/>
    <x v="6"/>
  </r>
  <r>
    <n v="3460"/>
    <s v="Pushers"/>
    <s v="'Pushers' is an exciting new play and the first project for brand new theatre company, Ain't Got No Home Productions."/>
    <n v="500"/>
    <n v="950"/>
    <x v="0"/>
    <x v="1"/>
    <x v="1"/>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x v="0"/>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x v="0"/>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x v="5"/>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x v="0"/>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x v="1"/>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x v="0"/>
    <n v="1461108450"/>
    <n v="1455928050"/>
    <b v="0"/>
    <n v="61"/>
    <b v="1"/>
    <s v="theater/plays"/>
    <n v="127.14285714285714"/>
    <n v="72.950819672131146"/>
    <x v="1"/>
    <x v="6"/>
  </r>
  <r>
    <n v="3467"/>
    <s v="Venus in Fur, Los Angeles."/>
    <s v="Venus in Fur, By David Ives."/>
    <n v="3000"/>
    <n v="3030"/>
    <x v="0"/>
    <x v="0"/>
    <x v="0"/>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x v="0"/>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x v="0"/>
    <n v="1461857045"/>
    <n v="1459265045"/>
    <b v="0"/>
    <n v="63"/>
    <b v="1"/>
    <s v="theater/plays"/>
    <n v="113.39285714285714"/>
    <n v="50.396825396825399"/>
    <x v="1"/>
    <x v="6"/>
  </r>
  <r>
    <n v="3470"/>
    <s v="She Kills Monsters"/>
    <s v="The New Artist's Circle is a theatre company dedicated to bringing the arts to young people."/>
    <n v="250"/>
    <n v="375"/>
    <x v="0"/>
    <x v="0"/>
    <x v="0"/>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x v="1"/>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x v="0"/>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x v="0"/>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x v="1"/>
    <n v="1469016131"/>
    <n v="1466424131"/>
    <b v="0"/>
    <n v="39"/>
    <b v="1"/>
    <s v="theater/plays"/>
    <n v="101"/>
    <n v="51.794871794871796"/>
    <x v="1"/>
    <x v="6"/>
  </r>
  <r>
    <n v="3475"/>
    <s v="Score"/>
    <s v="Score is a musical play inspired by true stories of parents who have recovered from addiction and regained their children."/>
    <n v="300"/>
    <n v="340"/>
    <x v="0"/>
    <x v="1"/>
    <x v="1"/>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x v="0"/>
    <n v="1414378800"/>
    <n v="1412836990"/>
    <b v="0"/>
    <n v="6"/>
    <b v="1"/>
    <s v="theater/plays"/>
    <n v="104"/>
    <n v="52"/>
    <x v="1"/>
    <x v="6"/>
  </r>
  <r>
    <n v="3477"/>
    <s v="PCSF's Biannual 24-Hour Play Festival"/>
    <s v="8 ten-minute plays, written, directed, rehearsed, and fully produced in only 24 hours! Are we crazy? You bet we are!"/>
    <n v="1800"/>
    <n v="2076"/>
    <x v="0"/>
    <x v="0"/>
    <x v="0"/>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x v="0"/>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x v="1"/>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x v="0"/>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x v="2"/>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x v="1"/>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x v="0"/>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x v="0"/>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x v="0"/>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x v="0"/>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x v="1"/>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x v="0"/>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x v="1"/>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x v="0"/>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x v="0"/>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x v="0"/>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x v="0"/>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x v="0"/>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x v="5"/>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x v="0"/>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x v="0"/>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x v="5"/>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x v="0"/>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x v="0"/>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x v="1"/>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x v="0"/>
    <n v="1458100740"/>
    <n v="1456862924"/>
    <b v="0"/>
    <n v="31"/>
    <b v="1"/>
    <s v="theater/plays"/>
    <n v="105.4"/>
    <n v="136"/>
    <x v="1"/>
    <x v="6"/>
  </r>
  <r>
    <n v="3503"/>
    <s v="Tarantella"/>
    <s v="A group of Sicilian immigrants in New York struggle to deal with conflict from both within the family and from without."/>
    <n v="2500"/>
    <n v="2689"/>
    <x v="0"/>
    <x v="1"/>
    <x v="1"/>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x v="0"/>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x v="0"/>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x v="0"/>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x v="0"/>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x v="1"/>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x v="0"/>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x v="0"/>
    <n v="1404312846"/>
    <n v="1402584846"/>
    <b v="0"/>
    <n v="15"/>
    <b v="1"/>
    <s v="theater/plays"/>
    <n v="100.55555555555556"/>
    <n v="60.333333333333336"/>
    <x v="1"/>
    <x v="6"/>
  </r>
  <r>
    <n v="3511"/>
    <s v="Silent Planet"/>
    <s v="The world premiere of the first full-length play by Eve Leigh, at the intimate Finborough Theatre in London."/>
    <n v="1500"/>
    <n v="1518"/>
    <x v="0"/>
    <x v="1"/>
    <x v="1"/>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x v="1"/>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x v="0"/>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x v="0"/>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x v="0"/>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x v="0"/>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x v="1"/>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x v="0"/>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x v="1"/>
    <n v="1425478950"/>
    <n v="1422886950"/>
    <b v="0"/>
    <n v="28"/>
    <b v="1"/>
    <s v="theater/plays"/>
    <n v="101.35000000000001"/>
    <n v="72.392857142857139"/>
    <x v="1"/>
    <x v="6"/>
  </r>
  <r>
    <n v="3520"/>
    <s v="Protocols"/>
    <s v="Help us to bring &quot;Protocols&quot; at the 2015 Camden Fringe. The most controversial play of the year."/>
    <n v="2000"/>
    <n v="2015"/>
    <x v="0"/>
    <x v="1"/>
    <x v="1"/>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x v="0"/>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x v="1"/>
    <n v="1442311560"/>
    <n v="1439924246"/>
    <b v="0"/>
    <n v="34"/>
    <b v="1"/>
    <s v="theater/plays"/>
    <n v="100"/>
    <n v="41.029411764705884"/>
    <x v="1"/>
    <x v="6"/>
  </r>
  <r>
    <n v="3523"/>
    <s v="Magnificence"/>
    <s v="An old play about our world. Set in 1970s England, Magnificence is a gut-wrenching story of radicalisation, idealism and pity."/>
    <n v="4000"/>
    <n v="4546"/>
    <x v="0"/>
    <x v="1"/>
    <x v="1"/>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x v="0"/>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x v="0"/>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x v="0"/>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x v="0"/>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x v="1"/>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x v="0"/>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x v="1"/>
    <n v="1460318400"/>
    <n v="1457881057"/>
    <b v="0"/>
    <n v="22"/>
    <b v="1"/>
    <s v="theater/plays"/>
    <n v="100"/>
    <n v="125"/>
    <x v="1"/>
    <x v="6"/>
  </r>
  <r>
    <n v="3531"/>
    <s v="The Reinvention of Lily Johnson"/>
    <s v="A political comedy for a crazy election year"/>
    <n v="1000"/>
    <n v="1280"/>
    <x v="0"/>
    <x v="0"/>
    <x v="0"/>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x v="0"/>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x v="0"/>
    <n v="1447269367"/>
    <n v="1444673767"/>
    <b v="0"/>
    <n v="8"/>
    <b v="1"/>
    <s v="theater/plays"/>
    <n v="126.2"/>
    <n v="78.875"/>
    <x v="1"/>
    <x v="6"/>
  </r>
  <r>
    <n v="3534"/>
    <s v="Night of Ashes"/>
    <s v="A Theatrical Prequel to Hell's Rebels, the current Pathfinder Adventure Path from Paizo Publishing"/>
    <n v="5000"/>
    <n v="7810"/>
    <x v="0"/>
    <x v="0"/>
    <x v="0"/>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x v="1"/>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x v="1"/>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x v="5"/>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x v="1"/>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x v="0"/>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x v="1"/>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x v="1"/>
    <n v="1441042275"/>
    <n v="1438882275"/>
    <b v="0"/>
    <n v="32"/>
    <b v="1"/>
    <s v="theater/plays"/>
    <n v="105"/>
    <n v="39.375"/>
    <x v="1"/>
    <x v="6"/>
  </r>
  <r>
    <n v="3542"/>
    <s v="Gifts of War"/>
    <s v="Ancient Greece. Giddy, champagne soaked debauchery celebrating the Trojan War's end leads to a shocking and deadly surprise."/>
    <n v="5500"/>
    <n v="5623"/>
    <x v="0"/>
    <x v="0"/>
    <x v="0"/>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x v="3"/>
    <n v="1435255659"/>
    <n v="1432663659"/>
    <b v="0"/>
    <n v="29"/>
    <b v="1"/>
    <s v="theater/plays"/>
    <n v="104.66666666666666"/>
    <n v="54.137931034482762"/>
    <x v="1"/>
    <x v="6"/>
  </r>
  <r>
    <n v="3544"/>
    <s v="Gruoch, or Lady Macbeth"/>
    <s v="Death &amp; Pretzels presents the world premiere of Paul Pasulka's Gruoch, or Lady Macbeth"/>
    <n v="2500"/>
    <n v="2500"/>
    <x v="0"/>
    <x v="0"/>
    <x v="0"/>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x v="0"/>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x v="0"/>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x v="0"/>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x v="0"/>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x v="1"/>
    <n v="1441358873"/>
    <n v="1438939673"/>
    <b v="0"/>
    <n v="42"/>
    <b v="1"/>
    <s v="theater/plays"/>
    <n v="102"/>
    <n v="24.285714285714285"/>
    <x v="1"/>
    <x v="6"/>
  </r>
  <r>
    <n v="3550"/>
    <s v="MOONFACE"/>
    <s v="MOONFACE explores the formative f***k-ups of adolescence. Fresh, incisive new writing. Monologue, movement and striking naturalism."/>
    <n v="2500"/>
    <n v="2620"/>
    <x v="0"/>
    <x v="1"/>
    <x v="1"/>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x v="0"/>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x v="1"/>
    <n v="1403964324"/>
    <n v="1401372324"/>
    <b v="0"/>
    <n v="20"/>
    <b v="1"/>
    <s v="theater/plays"/>
    <n v="100"/>
    <n v="38.65"/>
    <x v="1"/>
    <x v="6"/>
  </r>
  <r>
    <n v="3553"/>
    <s v="Coming Home"/>
    <s v="Professional actors bring to life the true stories of 5 African-Americans struggling with mental health and their search for healing."/>
    <n v="5500"/>
    <n v="5845"/>
    <x v="0"/>
    <x v="0"/>
    <x v="0"/>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x v="0"/>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x v="3"/>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x v="1"/>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x v="0"/>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x v="1"/>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x v="2"/>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x v="5"/>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x v="0"/>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x v="1"/>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x v="1"/>
    <n v="1470078000"/>
    <n v="1467648456"/>
    <b v="0"/>
    <n v="25"/>
    <b v="1"/>
    <s v="theater/plays"/>
    <n v="105.49000000000002"/>
    <n v="21.098000000000003"/>
    <x v="1"/>
    <x v="6"/>
  </r>
  <r>
    <n v="3564"/>
    <s v="The Pillowman Aberdeen"/>
    <s v="Multi Award-Winng play THE PILLOWMAN coming to the Arts Centre Theatre, Aberdeen"/>
    <n v="1000"/>
    <n v="1005"/>
    <x v="0"/>
    <x v="1"/>
    <x v="1"/>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x v="0"/>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x v="1"/>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x v="1"/>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x v="0"/>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x v="0"/>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x v="0"/>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x v="1"/>
    <n v="1414701413"/>
    <n v="1412109413"/>
    <b v="0"/>
    <n v="25"/>
    <b v="1"/>
    <s v="theater/plays"/>
    <n v="122.06666666666666"/>
    <n v="73.239999999999995"/>
    <x v="1"/>
    <x v="6"/>
  </r>
  <r>
    <n v="3572"/>
    <s v="Monster"/>
    <s v="A darkly comic one woman show by Abram Rooney as part of The Camden Fringe 2015."/>
    <n v="500"/>
    <n v="500"/>
    <x v="0"/>
    <x v="1"/>
    <x v="1"/>
    <n v="1434894082"/>
    <n v="1432302082"/>
    <b v="0"/>
    <n v="9"/>
    <b v="1"/>
    <s v="theater/plays"/>
    <n v="100"/>
    <n v="55.555555555555557"/>
    <x v="1"/>
    <x v="6"/>
  </r>
  <r>
    <n v="3573"/>
    <s v="Licensed To Ill"/>
    <s v="London based theatre makers collaborating to create a new show about the history of HipHop."/>
    <n v="3000"/>
    <n v="3084"/>
    <x v="0"/>
    <x v="1"/>
    <x v="1"/>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x v="0"/>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x v="0"/>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x v="0"/>
    <n v="1480947054"/>
    <n v="1475759454"/>
    <b v="0"/>
    <n v="5"/>
    <b v="1"/>
    <s v="theater/plays"/>
    <n v="100"/>
    <n v="20"/>
    <x v="1"/>
    <x v="6"/>
  </r>
  <r>
    <n v="3577"/>
    <s v="The Laramie Project in Utah County"/>
    <s v="Our goal is to bring this story of one town's processing of tragedy and their own community identity to Utah County."/>
    <n v="600"/>
    <n v="780"/>
    <x v="0"/>
    <x v="0"/>
    <x v="0"/>
    <n v="1430029680"/>
    <n v="1427741583"/>
    <b v="0"/>
    <n v="27"/>
    <b v="1"/>
    <s v="theater/plays"/>
    <n v="130"/>
    <n v="28.888888888888889"/>
    <x v="1"/>
    <x v="6"/>
  </r>
  <r>
    <n v="3578"/>
    <s v="Home"/>
    <s v="An unsparing, slightly surreal look at the effects of the private rented sector on two young women. Based on real events."/>
    <n v="1500"/>
    <n v="1500.2"/>
    <x v="0"/>
    <x v="1"/>
    <x v="1"/>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x v="1"/>
    <n v="1459444656"/>
    <n v="1456856256"/>
    <b v="0"/>
    <n v="14"/>
    <b v="1"/>
    <s v="theater/plays"/>
    <n v="100"/>
    <n v="35.714285714285715"/>
    <x v="1"/>
    <x v="6"/>
  </r>
  <r>
    <n v="3580"/>
    <s v="Annabel Lost"/>
    <s v="Annabel Lost combines visual art and performance poetry to tell the story of two orphaned refugees, Quetzal and Rhime."/>
    <n v="900"/>
    <n v="1025"/>
    <x v="0"/>
    <x v="0"/>
    <x v="0"/>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x v="1"/>
    <n v="1406719110"/>
    <n v="1405509510"/>
    <b v="0"/>
    <n v="45"/>
    <b v="1"/>
    <s v="theater/plays"/>
    <n v="100"/>
    <n v="33.333333333333336"/>
    <x v="1"/>
    <x v="6"/>
  </r>
  <r>
    <n v="3582"/>
    <s v="REALLY REALLY"/>
    <s v="A contemporary American play touching on the scorching realities of growing up in the Millennial generation."/>
    <n v="1000"/>
    <n v="2870"/>
    <x v="0"/>
    <x v="0"/>
    <x v="0"/>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x v="0"/>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x v="1"/>
    <n v="1436772944"/>
    <n v="1434180944"/>
    <b v="0"/>
    <n v="112"/>
    <b v="1"/>
    <s v="theater/plays"/>
    <n v="115.5"/>
    <n v="30.9375"/>
    <x v="1"/>
    <x v="6"/>
  </r>
  <r>
    <n v="3585"/>
    <s v="The Lost Boy (a play)"/>
    <s v="The world premiere of a play, a true story about love, loss, and a man reaching back in time as the only way to move forward."/>
    <n v="3400"/>
    <n v="4050"/>
    <x v="0"/>
    <x v="0"/>
    <x v="0"/>
    <n v="1419181890"/>
    <n v="1416589890"/>
    <b v="0"/>
    <n v="23"/>
    <b v="1"/>
    <s v="theater/plays"/>
    <n v="119.11764705882352"/>
    <n v="176.08695652173913"/>
    <x v="1"/>
    <x v="6"/>
  </r>
  <r>
    <n v="3586"/>
    <s v="Actors &amp; Musicians who are Blind or Autistic"/>
    <s v="See Theatre In A New Light"/>
    <n v="7500"/>
    <n v="8207"/>
    <x v="0"/>
    <x v="0"/>
    <x v="0"/>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x v="1"/>
    <n v="1467054000"/>
    <n v="1463144254"/>
    <b v="0"/>
    <n v="28"/>
    <b v="1"/>
    <s v="theater/plays"/>
    <n v="126.6"/>
    <n v="22.607142857142858"/>
    <x v="1"/>
    <x v="6"/>
  </r>
  <r>
    <n v="3588"/>
    <s v="MENTAL Play short-tour 2015!"/>
    <s v="Touring the fast-paced, playful and poignant story of three twenty-somethings in a mental-health support group."/>
    <n v="200"/>
    <n v="201"/>
    <x v="0"/>
    <x v="1"/>
    <x v="1"/>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x v="0"/>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x v="1"/>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x v="0"/>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x v="0"/>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x v="0"/>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x v="0"/>
    <n v="1472952982"/>
    <n v="1470792982"/>
    <b v="0"/>
    <n v="36"/>
    <b v="1"/>
    <s v="theater/plays"/>
    <n v="125.93749999999999"/>
    <n v="55.972222222222221"/>
    <x v="1"/>
    <x v="6"/>
  </r>
  <r>
    <n v="3595"/>
    <s v="The Flu Season"/>
    <s v="A new theatre company staging Will Eno's The Flu Season in Seattle"/>
    <n v="2600"/>
    <n v="3081"/>
    <x v="0"/>
    <x v="0"/>
    <x v="0"/>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x v="5"/>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x v="0"/>
    <n v="1456984740"/>
    <n v="1455717790"/>
    <b v="0"/>
    <n v="33"/>
    <b v="1"/>
    <s v="theater/plays"/>
    <n v="102.60000000000001"/>
    <n v="77.727272727272734"/>
    <x v="1"/>
    <x v="6"/>
  </r>
  <r>
    <n v="3598"/>
    <s v="Cinderella"/>
    <s v="River City Theatre Company needs your support as we embark on our thirteenth production, CINDERELLA!"/>
    <n v="1000"/>
    <n v="1101"/>
    <x v="0"/>
    <x v="0"/>
    <x v="0"/>
    <n v="1409720340"/>
    <n v="1408129822"/>
    <b v="0"/>
    <n v="27"/>
    <b v="1"/>
    <s v="theater/plays"/>
    <n v="110.1"/>
    <n v="40.777777777777779"/>
    <x v="1"/>
    <x v="6"/>
  </r>
  <r>
    <n v="3599"/>
    <s v="Promised Land"/>
    <s v="Help Chrysalis get this production off the ground!  An original play, we only need $500 to get this production on its feet!"/>
    <n v="500"/>
    <n v="1010"/>
    <x v="0"/>
    <x v="0"/>
    <x v="0"/>
    <n v="1440892800"/>
    <n v="1438715077"/>
    <b v="0"/>
    <n v="17"/>
    <b v="1"/>
    <s v="theater/plays"/>
    <n v="202"/>
    <n v="59.411764705882355"/>
    <x v="1"/>
    <x v="6"/>
  </r>
  <r>
    <n v="3600"/>
    <s v="Pariah"/>
    <s v="The First Play From The Man Who Brought You The Black James Bond!"/>
    <n v="10"/>
    <n v="13"/>
    <x v="0"/>
    <x v="0"/>
    <x v="0"/>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x v="1"/>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x v="0"/>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x v="0"/>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x v="0"/>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x v="1"/>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x v="1"/>
    <n v="1471185057"/>
    <n v="1468593057"/>
    <b v="0"/>
    <n v="64"/>
    <b v="1"/>
    <s v="theater/plays"/>
    <n v="130.26666666666665"/>
    <n v="61.0625"/>
    <x v="1"/>
    <x v="6"/>
  </r>
  <r>
    <n v="3607"/>
    <s v="E15 at The Pleasance and CPT"/>
    <s v="'E15' is a verbatim project that looks at the story of the Focus E15 Campaign"/>
    <n v="550"/>
    <n v="580"/>
    <x v="0"/>
    <x v="1"/>
    <x v="1"/>
    <n v="1450137600"/>
    <n v="1448924882"/>
    <b v="0"/>
    <n v="20"/>
    <b v="1"/>
    <s v="theater/plays"/>
    <n v="105.45454545454544"/>
    <n v="29"/>
    <x v="1"/>
    <x v="6"/>
  </r>
  <r>
    <n v="3608"/>
    <s v="Petrification"/>
    <s v="Help us get the show on the road! Petrification is a new play about home, memory and identity and we need your help to tour."/>
    <n v="800"/>
    <n v="800"/>
    <x v="0"/>
    <x v="1"/>
    <x v="1"/>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x v="1"/>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x v="1"/>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x v="1"/>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x v="5"/>
    <n v="1402334811"/>
    <n v="1401470811"/>
    <b v="0"/>
    <n v="57"/>
    <b v="1"/>
    <s v="theater/plays"/>
    <n v="144.4"/>
    <n v="126.66666666666667"/>
    <x v="1"/>
    <x v="6"/>
  </r>
  <r>
    <n v="3613"/>
    <s v="HIS NAME IS ARTHUR HOLMBERG"/>
    <s v="a woman walks into a bar except she looks like a man and no one's serving drinks. one night only"/>
    <n v="1250"/>
    <n v="1250"/>
    <x v="0"/>
    <x v="0"/>
    <x v="0"/>
    <n v="1403964574"/>
    <n v="1401372574"/>
    <b v="0"/>
    <n v="20"/>
    <b v="1"/>
    <s v="theater/plays"/>
    <n v="100"/>
    <n v="62.5"/>
    <x v="1"/>
    <x v="6"/>
  </r>
  <r>
    <n v="3614"/>
    <s v="Gruesome Playground Injuries"/>
    <s v="A production of &quot;Gruesome Playground Injuries&quot; by Rajiv Joseph July 24th-August 9th at The Bakery in Denver, CO."/>
    <n v="2500"/>
    <n v="2520"/>
    <x v="0"/>
    <x v="0"/>
    <x v="0"/>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x v="1"/>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x v="1"/>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x v="1"/>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x v="1"/>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x v="0"/>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x v="0"/>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x v="0"/>
    <n v="1475269200"/>
    <n v="1473200844"/>
    <b v="0"/>
    <n v="70"/>
    <b v="1"/>
    <s v="theater/plays"/>
    <n v="109.73333333333332"/>
    <n v="47.028571428571432"/>
    <x v="1"/>
    <x v="6"/>
  </r>
  <r>
    <n v="3622"/>
    <s v="Shakespeare's Pericles, Prince of Tyre"/>
    <s v="5 actors. 39 characters. 1 epic adventure. Presented by the Cradle Theatre Company."/>
    <n v="1000"/>
    <n v="1000.99"/>
    <x v="0"/>
    <x v="0"/>
    <x v="0"/>
    <n v="1411874580"/>
    <n v="1409030371"/>
    <b v="0"/>
    <n v="21"/>
    <b v="1"/>
    <s v="theater/plays"/>
    <n v="100.099"/>
    <n v="47.666190476190479"/>
    <x v="1"/>
    <x v="6"/>
  </r>
  <r>
    <n v="3623"/>
    <s v="Since I've Been Here"/>
    <s v="An original play exploring the complications of romantic relationships in all forms."/>
    <n v="2500"/>
    <n v="3000"/>
    <x v="0"/>
    <x v="0"/>
    <x v="0"/>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x v="0"/>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x v="1"/>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x v="1"/>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x v="0"/>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x v="0"/>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x v="0"/>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x v="1"/>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x v="0"/>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x v="1"/>
    <n v="1416781749"/>
    <n v="1415053749"/>
    <b v="0"/>
    <n v="1"/>
    <b v="0"/>
    <s v="theater/musical"/>
    <n v="20"/>
    <n v="100"/>
    <x v="1"/>
    <x v="40"/>
  </r>
  <r>
    <n v="3633"/>
    <s v="SMOKEY AND THE BANDIT: THE MUSICAL"/>
    <s v="SMOKEY AND THE BANDIT: THE MUSICAL_x000a_The classic film, characters and music you love, on stage, LIVE!"/>
    <n v="5000"/>
    <n v="1762"/>
    <x v="2"/>
    <x v="0"/>
    <x v="0"/>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x v="5"/>
    <n v="1484366340"/>
    <n v="1480219174"/>
    <b v="0"/>
    <n v="18"/>
    <b v="0"/>
    <s v="theater/musical"/>
    <n v="4.246666666666667"/>
    <n v="176.94444444444446"/>
    <x v="1"/>
    <x v="40"/>
  </r>
  <r>
    <n v="3635"/>
    <s v="Mary's Son"/>
    <s v="Mary's Son is a pop opera about Jesus and the hope he brings to all people."/>
    <n v="3500"/>
    <n v="1276"/>
    <x v="2"/>
    <x v="0"/>
    <x v="0"/>
    <n v="1461186676"/>
    <n v="1458594676"/>
    <b v="0"/>
    <n v="10"/>
    <b v="0"/>
    <s v="theater/musical"/>
    <n v="36.457142857142856"/>
    <n v="127.6"/>
    <x v="1"/>
    <x v="40"/>
  </r>
  <r>
    <n v="3636"/>
    <s v="The Brother's of B-Block"/>
    <s v="The Brotherâ€™s of B-block is a musical play. A new take on &quot;OZ&quot; _x000a_The Wizard of OZ meets HBO's OZ."/>
    <n v="150000"/>
    <n v="0"/>
    <x v="2"/>
    <x v="0"/>
    <x v="0"/>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x v="0"/>
    <n v="1420130935"/>
    <n v="1417538935"/>
    <b v="0"/>
    <n v="14"/>
    <b v="0"/>
    <s v="theater/musical"/>
    <n v="30.866666666666664"/>
    <n v="66.142857142857139"/>
    <x v="1"/>
    <x v="40"/>
  </r>
  <r>
    <n v="3638"/>
    <s v="Project Hedwig and the Angry Inch"/>
    <s v="A rock and roll journey that explores love, loss, redemption, duality and ascension."/>
    <n v="3300"/>
    <n v="216"/>
    <x v="2"/>
    <x v="5"/>
    <x v="5"/>
    <n v="1429456132"/>
    <n v="1424275732"/>
    <b v="0"/>
    <n v="2"/>
    <b v="0"/>
    <s v="theater/musical"/>
    <n v="6.5454545454545459"/>
    <n v="108"/>
    <x v="1"/>
    <x v="40"/>
  </r>
  <r>
    <n v="3639"/>
    <s v="POE!"/>
    <s v="POE is a tragicomic musical about the life and works of Edgar Poe, with Death as his therapist helping him find peace in the beyond."/>
    <n v="25000"/>
    <n v="1"/>
    <x v="2"/>
    <x v="0"/>
    <x v="0"/>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x v="0"/>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x v="0"/>
    <n v="1412485200"/>
    <n v="1410966179"/>
    <b v="0"/>
    <n v="0"/>
    <b v="0"/>
    <s v="theater/musical"/>
    <n v="0"/>
    <e v="#DIV/0!"/>
    <x v="1"/>
    <x v="40"/>
  </r>
  <r>
    <n v="3642"/>
    <s v="My own musical"/>
    <s v="All the world's a stage..._x000a_It is my biggest dream to perform my own, selfcreated musical with lots of kids as big as I am able to."/>
    <n v="700"/>
    <n v="15"/>
    <x v="2"/>
    <x v="12"/>
    <x v="3"/>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x v="0"/>
    <n v="1447734439"/>
    <n v="1444274839"/>
    <b v="0"/>
    <n v="0"/>
    <b v="0"/>
    <s v="theater/musical"/>
    <n v="0"/>
    <e v="#DIV/0!"/>
    <x v="1"/>
    <x v="40"/>
  </r>
  <r>
    <n v="3644"/>
    <s v="SHS presents Rodgers and Hammerstein's Cinderella"/>
    <s v="We are the Saugerties High School drama club. Please help us create our musical to keep theater alive!"/>
    <n v="5000"/>
    <n v="821"/>
    <x v="2"/>
    <x v="0"/>
    <x v="0"/>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x v="5"/>
    <n v="1479773838"/>
    <n v="1477178238"/>
    <b v="0"/>
    <n v="1"/>
    <b v="0"/>
    <s v="theater/musical"/>
    <n v="0.1"/>
    <n v="1"/>
    <x v="1"/>
    <x v="40"/>
  </r>
  <r>
    <n v="3646"/>
    <s v="Our Sacred Honor"/>
    <s v="Develop demo materials for new, true story of teen Revolutionary War heroes - for hybrid film/live stage musical"/>
    <n v="10000"/>
    <n v="481"/>
    <x v="2"/>
    <x v="0"/>
    <x v="0"/>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x v="1"/>
    <n v="1475258327"/>
    <n v="1471370327"/>
    <b v="0"/>
    <n v="2"/>
    <b v="0"/>
    <s v="theater/musical"/>
    <n v="6"/>
    <n v="15"/>
    <x v="1"/>
    <x v="40"/>
  </r>
  <r>
    <n v="3648"/>
    <s v="Moth Theater Lives"/>
    <s v="Help Moth Live! Support Moth and its artist collective to achieve its 2014/15 season."/>
    <n v="40000"/>
    <n v="40153"/>
    <x v="0"/>
    <x v="0"/>
    <x v="0"/>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x v="5"/>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x v="1"/>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x v="0"/>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x v="5"/>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x v="1"/>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x v="1"/>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x v="0"/>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x v="11"/>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x v="7"/>
    <n v="1464817320"/>
    <n v="1462806419"/>
    <b v="0"/>
    <n v="20"/>
    <b v="1"/>
    <s v="theater/plays"/>
    <n v="110.75"/>
    <n v="110.75"/>
    <x v="1"/>
    <x v="6"/>
  </r>
  <r>
    <n v="3658"/>
    <s v="Mr. Marmalade"/>
    <s v="Life is hard when your own imaginary friend can't make time for you."/>
    <n v="1500"/>
    <n v="1510"/>
    <x v="0"/>
    <x v="0"/>
    <x v="0"/>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x v="0"/>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x v="1"/>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x v="0"/>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x v="5"/>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x v="1"/>
    <n v="1482321030"/>
    <n v="1477133430"/>
    <b v="0"/>
    <n v="9"/>
    <b v="1"/>
    <s v="theater/plays"/>
    <n v="104"/>
    <n v="26"/>
    <x v="1"/>
    <x v="6"/>
  </r>
  <r>
    <n v="3664"/>
    <s v="Cubs: an Original Work"/>
    <s v="An Original Short Play: two young women search for answers about sexuality, the history they are taught, and their animal instincts."/>
    <n v="800"/>
    <n v="875"/>
    <x v="0"/>
    <x v="0"/>
    <x v="0"/>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x v="3"/>
    <n v="1446062040"/>
    <n v="1445109822"/>
    <b v="0"/>
    <n v="14"/>
    <b v="1"/>
    <s v="theater/plays"/>
    <n v="115.16129032258064"/>
    <n v="51"/>
    <x v="1"/>
    <x v="6"/>
  </r>
  <r>
    <n v="3666"/>
    <s v="Israel LÃ³pez @ Ojai Playwrights Conference"/>
    <s v="Artistic Internship @ Ojai Playwrights Conference"/>
    <n v="1200"/>
    <n v="1200"/>
    <x v="0"/>
    <x v="0"/>
    <x v="0"/>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x v="1"/>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x v="0"/>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x v="1"/>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x v="1"/>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x v="0"/>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x v="1"/>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x v="1"/>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x v="3"/>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x v="1"/>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x v="0"/>
    <n v="1410550484"/>
    <n v="1408995284"/>
    <b v="0"/>
    <n v="16"/>
    <b v="1"/>
    <s v="theater/plays"/>
    <n v="128.75"/>
    <n v="64.375"/>
    <x v="1"/>
    <x v="6"/>
  </r>
  <r>
    <n v="3677"/>
    <s v="Goldfish Memory Productions"/>
    <s v="Goldfish Memory Productions seeks at least $12,000 to begin their first 3 professional projects."/>
    <n v="12000"/>
    <n v="12348.5"/>
    <x v="0"/>
    <x v="0"/>
    <x v="0"/>
    <n v="1404359940"/>
    <n v="1402580818"/>
    <b v="0"/>
    <n v="199"/>
    <b v="1"/>
    <s v="theater/plays"/>
    <n v="102.90416666666667"/>
    <n v="62.052763819095475"/>
    <x v="1"/>
    <x v="6"/>
  </r>
  <r>
    <n v="3678"/>
    <s v="Some big Some bang"/>
    <s v="The Ugly Collective takes Some big Some bang to the Underbelly Venues at the Edinburgh Fringe!"/>
    <n v="2000"/>
    <n v="2050"/>
    <x v="0"/>
    <x v="1"/>
    <x v="1"/>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x v="0"/>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x v="0"/>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x v="0"/>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x v="0"/>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x v="0"/>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x v="0"/>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x v="0"/>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x v="0"/>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x v="0"/>
    <n v="1403846055"/>
    <n v="1401254055"/>
    <b v="0"/>
    <n v="25"/>
    <b v="1"/>
    <s v="theater/plays"/>
    <n v="100.245"/>
    <n v="200.49"/>
    <x v="1"/>
    <x v="6"/>
  </r>
  <r>
    <n v="3688"/>
    <s v="The Tulip Tree 2014"/>
    <s v="The Tulip Tree is a project I have been passionate about for 5 years. It is an unforgettable story that has never been told."/>
    <n v="3000"/>
    <n v="3275"/>
    <x v="0"/>
    <x v="1"/>
    <x v="1"/>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x v="0"/>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x v="0"/>
    <n v="1417101683"/>
    <n v="1414506083"/>
    <b v="0"/>
    <n v="31"/>
    <b v="1"/>
    <s v="theater/plays"/>
    <n v="120"/>
    <n v="58.064516129032256"/>
    <x v="1"/>
    <x v="6"/>
  </r>
  <r>
    <n v="3691"/>
    <s v="Most Dangerous Man in America (WEB DuBois) by Amiri  Baraka"/>
    <s v="World Premiere of last play written by Amiri Baraka"/>
    <n v="40000"/>
    <n v="51184"/>
    <x v="0"/>
    <x v="0"/>
    <x v="0"/>
    <n v="1425272340"/>
    <n v="1421426929"/>
    <b v="0"/>
    <n v="274"/>
    <b v="1"/>
    <s v="theater/plays"/>
    <n v="127.96000000000001"/>
    <n v="186.80291970802921"/>
    <x v="1"/>
    <x v="6"/>
  </r>
  <r>
    <n v="3692"/>
    <s v="An Evening With Durang"/>
    <s v="Help us independently produce two great comedies by Christopher Durang."/>
    <n v="1000"/>
    <n v="1260"/>
    <x v="0"/>
    <x v="0"/>
    <x v="0"/>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x v="1"/>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x v="0"/>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x v="0"/>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x v="1"/>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x v="1"/>
    <n v="1462878648"/>
    <n v="1461064248"/>
    <b v="0"/>
    <n v="30"/>
    <b v="1"/>
    <s v="theater/plays"/>
    <n v="108"/>
    <n v="72"/>
    <x v="1"/>
    <x v="6"/>
  </r>
  <r>
    <n v="3698"/>
    <s v="CORIOLANUS | THE NORMAL HEART @ The Lab Theater"/>
    <s v="Two great political plays, separated in authorship by four hundred years but united in their urgency."/>
    <n v="5000"/>
    <n v="5526"/>
    <x v="0"/>
    <x v="0"/>
    <x v="0"/>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x v="0"/>
    <n v="1413383216"/>
    <n v="1410791216"/>
    <b v="0"/>
    <n v="40"/>
    <b v="1"/>
    <s v="theater/plays"/>
    <n v="100.8"/>
    <n v="63"/>
    <x v="1"/>
    <x v="6"/>
  </r>
  <r>
    <n v="3700"/>
    <s v="Generations (Senior Project)"/>
    <s v="Help me produce the play I have written for my senior project!"/>
    <n v="500"/>
    <n v="606"/>
    <x v="0"/>
    <x v="0"/>
    <x v="0"/>
    <n v="1412092800"/>
    <n v="1409493800"/>
    <b v="0"/>
    <n v="18"/>
    <b v="1"/>
    <s v="theater/plays"/>
    <n v="121.2"/>
    <n v="33.666666666666664"/>
    <x v="1"/>
    <x v="6"/>
  </r>
  <r>
    <n v="3701"/>
    <s v="Dog Show"/>
    <s v="Part-silent film, part-thriller, Dog Show sees four actors play a community of dogs and their owners. One autumn, a killer strikes."/>
    <n v="1500"/>
    <n v="1505"/>
    <x v="0"/>
    <x v="1"/>
    <x v="1"/>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x v="1"/>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x v="0"/>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x v="1"/>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x v="0"/>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x v="0"/>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x v="0"/>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x v="0"/>
    <n v="1404444286"/>
    <n v="1403234686"/>
    <b v="0"/>
    <n v="39"/>
    <b v="1"/>
    <s v="theater/plays"/>
    <n v="300"/>
    <n v="53.846153846153847"/>
    <x v="1"/>
    <x v="6"/>
  </r>
  <r>
    <n v="3709"/>
    <s v="The Ruby Darlings Show"/>
    <s v="The filthily talented Ruby and Darling, take you on a raunch-tastic musical discovery of life with a vagina. #sayno"/>
    <n v="1000"/>
    <n v="1082.5"/>
    <x v="0"/>
    <x v="1"/>
    <x v="1"/>
    <n v="1403715546"/>
    <n v="1401123546"/>
    <b v="0"/>
    <n v="35"/>
    <b v="1"/>
    <s v="theater/plays"/>
    <n v="108.25"/>
    <n v="30.928571428571427"/>
    <x v="1"/>
    <x v="6"/>
  </r>
  <r>
    <n v="3710"/>
    <s v="&quot;Loving Alanis&quot; Rocky Mountain Regional Premier"/>
    <s v="A comedy about, life, death, men, women, and the power of a good Kegel."/>
    <n v="1300"/>
    <n v="1835"/>
    <x v="0"/>
    <x v="0"/>
    <x v="0"/>
    <n v="1428068988"/>
    <n v="1425908988"/>
    <b v="0"/>
    <n v="27"/>
    <b v="1"/>
    <s v="theater/plays"/>
    <n v="141.15384615384616"/>
    <n v="67.962962962962962"/>
    <x v="1"/>
    <x v="6"/>
  </r>
  <r>
    <n v="3711"/>
    <s v="The Youth Shakespeare Project 2014"/>
    <s v="Two teachers and twenty kids bring one of Shakespeare's plays to life!"/>
    <n v="500"/>
    <n v="570"/>
    <x v="0"/>
    <x v="0"/>
    <x v="0"/>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x v="0"/>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x v="0"/>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x v="0"/>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x v="1"/>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x v="0"/>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x v="1"/>
    <n v="1431204449"/>
    <n v="1428526049"/>
    <b v="0"/>
    <n v="13"/>
    <b v="1"/>
    <s v="theater/plays"/>
    <n v="100.75"/>
    <n v="310"/>
    <x v="1"/>
    <x v="6"/>
  </r>
  <r>
    <n v="3718"/>
    <s v="PUNK ROCK"/>
    <s v="William Carlisle has the world at his feet but its weight on his shoulders. He is intelligent, articulate and fucked."/>
    <n v="500"/>
    <n v="1197"/>
    <x v="0"/>
    <x v="1"/>
    <x v="1"/>
    <n v="1425057075"/>
    <n v="1422465075"/>
    <b v="0"/>
    <n v="46"/>
    <b v="1"/>
    <s v="theater/plays"/>
    <n v="239.4"/>
    <n v="26.021739130434781"/>
    <x v="1"/>
    <x v="6"/>
  </r>
  <r>
    <n v="3719"/>
    <s v="Corium"/>
    <s v="A new piece of physical theatre about love, regret and longing."/>
    <n v="200"/>
    <n v="420"/>
    <x v="0"/>
    <x v="1"/>
    <x v="1"/>
    <n v="1434994266"/>
    <n v="1432402266"/>
    <b v="0"/>
    <n v="4"/>
    <b v="1"/>
    <s v="theater/plays"/>
    <n v="210"/>
    <n v="105"/>
    <x v="1"/>
    <x v="6"/>
  </r>
  <r>
    <n v="3720"/>
    <s v="Lakotas and the American Theatre"/>
    <s v="Breaking the American Indian stereotype in the American Theatre."/>
    <n v="3300"/>
    <n v="3449"/>
    <x v="0"/>
    <x v="0"/>
    <x v="0"/>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x v="0"/>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x v="5"/>
    <n v="1455231540"/>
    <n v="1452614847"/>
    <b v="0"/>
    <n v="35"/>
    <b v="1"/>
    <s v="theater/plays"/>
    <n v="111.20000000000002"/>
    <n v="47.657142857142858"/>
    <x v="1"/>
    <x v="6"/>
  </r>
  <r>
    <n v="3723"/>
    <s v="Beauty and the Beast"/>
    <s v="Saltmine Theatre Company present Beauty and the Beast:"/>
    <n v="4500"/>
    <n v="4592"/>
    <x v="0"/>
    <x v="1"/>
    <x v="1"/>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x v="1"/>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x v="1"/>
    <n v="1455831000"/>
    <n v="1454366467"/>
    <b v="0"/>
    <n v="15"/>
    <b v="1"/>
    <s v="theater/plays"/>
    <n v="127"/>
    <n v="25.4"/>
    <x v="1"/>
    <x v="6"/>
  </r>
  <r>
    <n v="3726"/>
    <s v="Howard's End 3.0"/>
    <s v="A week of rehearsal culminating in a staged reading of our three-actor adaptation of &quot;Howards End,&quot; for potential producers."/>
    <n v="850"/>
    <n v="2879"/>
    <x v="0"/>
    <x v="0"/>
    <x v="0"/>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x v="0"/>
    <n v="1476939300"/>
    <n v="1474273294"/>
    <b v="0"/>
    <n v="33"/>
    <b v="1"/>
    <s v="theater/plays"/>
    <n v="100.75"/>
    <n v="61.060606060606062"/>
    <x v="1"/>
    <x v="6"/>
  </r>
  <r>
    <n v="3728"/>
    <s v="Bare Bones Shakespeare 2015-16 Season"/>
    <s v="Bare Bones Shakespeare's first season will start with a DFW school touring show: Romeo and Juliet."/>
    <n v="20000"/>
    <n v="1862"/>
    <x v="2"/>
    <x v="0"/>
    <x v="0"/>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x v="0"/>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x v="0"/>
    <n v="1439828159"/>
    <n v="1437236159"/>
    <b v="0"/>
    <n v="1"/>
    <b v="0"/>
    <s v="theater/plays"/>
    <n v="10"/>
    <n v="100"/>
    <x v="1"/>
    <x v="6"/>
  </r>
  <r>
    <n v="3731"/>
    <s v="The Rabbit on the Moon"/>
    <s v="A long distance wrong number leads to love, but with Emily flying in to finally meet, Nick somehow forgot to mention he's blind."/>
    <n v="5500"/>
    <n v="620"/>
    <x v="2"/>
    <x v="0"/>
    <x v="0"/>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x v="3"/>
    <n v="1422100800"/>
    <n v="1416932133"/>
    <b v="0"/>
    <n v="4"/>
    <b v="0"/>
    <s v="theater/plays"/>
    <n v="15.411764705882353"/>
    <n v="32.75"/>
    <x v="1"/>
    <x v="6"/>
  </r>
  <r>
    <n v="3733"/>
    <s v="laughter in the hood"/>
    <s v="want to donate tickets to residents who live in the community that cant afford the 35.00 price of ticket"/>
    <n v="1500"/>
    <n v="0"/>
    <x v="2"/>
    <x v="0"/>
    <x v="0"/>
    <n v="1429396200"/>
    <n v="1428539708"/>
    <b v="0"/>
    <n v="0"/>
    <b v="0"/>
    <s v="theater/plays"/>
    <n v="0"/>
    <e v="#DIV/0!"/>
    <x v="1"/>
    <x v="6"/>
  </r>
  <r>
    <n v="3734"/>
    <s v="Shakespeare in Sarajevo"/>
    <s v="Shakespeare's plays have an important message for the world. Bosnia needs to hear. Bring Shakespeare to Sarajevo! Fund performances!"/>
    <n v="1500"/>
    <n v="427"/>
    <x v="2"/>
    <x v="0"/>
    <x v="0"/>
    <n v="1432589896"/>
    <n v="1427405896"/>
    <b v="0"/>
    <n v="7"/>
    <b v="0"/>
    <s v="theater/plays"/>
    <n v="28.466666666666669"/>
    <n v="61"/>
    <x v="1"/>
    <x v="6"/>
  </r>
  <r>
    <n v="3735"/>
    <s v="Women Beware Women"/>
    <s v="Young Actor's taking on a Jacobean tragedy. Family, betrayal, love, lust, sex and death."/>
    <n v="150"/>
    <n v="20"/>
    <x v="2"/>
    <x v="1"/>
    <x v="1"/>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x v="1"/>
    <n v="1427133600"/>
    <n v="1423847093"/>
    <b v="0"/>
    <n v="1"/>
    <b v="0"/>
    <s v="theater/plays"/>
    <n v="0.66666666666666674"/>
    <n v="10"/>
    <x v="1"/>
    <x v="6"/>
  </r>
  <r>
    <n v="3737"/>
    <s v="Measure For Measure"/>
    <s v="The ASU Theatre and Shakespeare Club presents Measure For Measure directed by Jordyn Ochser."/>
    <n v="700"/>
    <n v="150"/>
    <x v="2"/>
    <x v="0"/>
    <x v="0"/>
    <n v="1447311540"/>
    <n v="1445358903"/>
    <b v="0"/>
    <n v="4"/>
    <b v="0"/>
    <s v="theater/plays"/>
    <n v="21.428571428571427"/>
    <n v="37.5"/>
    <x v="1"/>
    <x v="6"/>
  </r>
  <r>
    <n v="3738"/>
    <s v="'GULF' - a new play by PIVOT THEATRE"/>
    <s v="A filmic, fast-paced exploration of trust, making its debut at Camden People's Theatre this July."/>
    <n v="1500"/>
    <n v="270"/>
    <x v="2"/>
    <x v="1"/>
    <x v="1"/>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x v="1"/>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x v="0"/>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x v="0"/>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x v="0"/>
    <n v="1409980144"/>
    <n v="1407388144"/>
    <b v="0"/>
    <n v="4"/>
    <b v="0"/>
    <s v="theater/plays"/>
    <n v="2"/>
    <n v="25"/>
    <x v="1"/>
    <x v="6"/>
  </r>
  <r>
    <n v="3743"/>
    <s v="Down the Mississippi"/>
    <s v="I'm taking the Adventures of Huckleberry Finn puppet show down the Mississippi River!"/>
    <n v="2200"/>
    <n v="0"/>
    <x v="2"/>
    <x v="0"/>
    <x v="0"/>
    <n v="1404406964"/>
    <n v="1401814964"/>
    <b v="0"/>
    <n v="0"/>
    <b v="0"/>
    <s v="theater/plays"/>
    <n v="0"/>
    <e v="#DIV/0!"/>
    <x v="1"/>
    <x v="6"/>
  </r>
  <r>
    <n v="3744"/>
    <s v="The Game's Afoot - Spotlight"/>
    <s v="This summer, The Spotlight Players are celebrating Christmas in July with a presentation of Ken Ludwig's side splitting comedy."/>
    <n v="1200"/>
    <n v="0"/>
    <x v="2"/>
    <x v="0"/>
    <x v="0"/>
    <n v="1404532740"/>
    <n v="1401823952"/>
    <b v="0"/>
    <n v="0"/>
    <b v="0"/>
    <s v="theater/plays"/>
    <n v="0"/>
    <e v="#DIV/0!"/>
    <x v="1"/>
    <x v="6"/>
  </r>
  <r>
    <n v="3745"/>
    <s v="Tyke Theatre Web Show"/>
    <s v="Tyke wants to expand her puppet theater show to weekly online web shows and is looking for backers."/>
    <n v="100"/>
    <n v="10"/>
    <x v="2"/>
    <x v="0"/>
    <x v="0"/>
    <n v="1407689102"/>
    <n v="1405097102"/>
    <b v="0"/>
    <n v="1"/>
    <b v="0"/>
    <s v="theater/plays"/>
    <n v="10"/>
    <n v="10"/>
    <x v="1"/>
    <x v="6"/>
  </r>
  <r>
    <n v="3746"/>
    <s v="Stage Play Production - &quot;I Love You to Death&quot;"/>
    <s v="Generational curses CAN be broken...right?"/>
    <n v="8500"/>
    <n v="202"/>
    <x v="2"/>
    <x v="0"/>
    <x v="0"/>
    <n v="1475918439"/>
    <n v="1473326439"/>
    <b v="0"/>
    <n v="1"/>
    <b v="0"/>
    <s v="theater/plays"/>
    <n v="2.3764705882352941"/>
    <n v="202"/>
    <x v="1"/>
    <x v="6"/>
  </r>
  <r>
    <n v="3747"/>
    <s v="Counting Stars"/>
    <s v="The world premiere of an astonishing new play by acclaimed writer Atiha Sen Gupta."/>
    <n v="2500"/>
    <n v="25"/>
    <x v="2"/>
    <x v="1"/>
    <x v="1"/>
    <n v="1436137140"/>
    <n v="1433833896"/>
    <b v="0"/>
    <n v="1"/>
    <b v="0"/>
    <s v="theater/plays"/>
    <n v="1"/>
    <n v="25"/>
    <x v="1"/>
    <x v="6"/>
  </r>
  <r>
    <n v="3748"/>
    <s v="CAUCUS! THE MUSICAL"/>
    <s v="An irreverent look at the Iowa Caucuses and the oversized role this undersized state plays in the presidential election process."/>
    <n v="5000"/>
    <n v="5176"/>
    <x v="0"/>
    <x v="0"/>
    <x v="0"/>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x v="0"/>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x v="0"/>
    <n v="1423555140"/>
    <n v="1421105608"/>
    <b v="0"/>
    <n v="28"/>
    <b v="1"/>
    <s v="theater/musical"/>
    <n v="100.44999999999999"/>
    <n v="215.25"/>
    <x v="1"/>
    <x v="40"/>
  </r>
  <r>
    <n v="3751"/>
    <s v="GGC Productions 2016"/>
    <s v="I will be performing in TWO productions to kick off the 2016 season. NEED HELP TO FUND THESE GREAT SHOWS!"/>
    <n v="1000"/>
    <n v="1326"/>
    <x v="0"/>
    <x v="0"/>
    <x v="0"/>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x v="1"/>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x v="0"/>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x v="0"/>
    <n v="1406350740"/>
    <n v="1403125737"/>
    <b v="0"/>
    <n v="27"/>
    <b v="1"/>
    <s v="theater/musical"/>
    <n v="120"/>
    <n v="111.11111111111111"/>
    <x v="1"/>
    <x v="40"/>
  </r>
  <r>
    <n v="3755"/>
    <s v="Retro Rhapsody"/>
    <s v="We have formed an innovative company that aims to create musical comedic performances suitable for a range of venues."/>
    <n v="550"/>
    <n v="713"/>
    <x v="0"/>
    <x v="1"/>
    <x v="1"/>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x v="0"/>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x v="0"/>
    <n v="1417465515"/>
    <n v="1415737515"/>
    <b v="0"/>
    <n v="50"/>
    <b v="1"/>
    <s v="theater/musical"/>
    <n v="108.51428571428572"/>
    <n v="75.959999999999994"/>
    <x v="1"/>
    <x v="40"/>
  </r>
  <r>
    <n v="3758"/>
    <s v="Luigi's Ladies"/>
    <s v="LUIGI'S LADIES: an original one-woman musical comedy"/>
    <n v="1500"/>
    <n v="1535"/>
    <x v="0"/>
    <x v="0"/>
    <x v="0"/>
    <n v="1400475600"/>
    <n v="1397819938"/>
    <b v="0"/>
    <n v="26"/>
    <b v="1"/>
    <s v="theater/musical"/>
    <n v="102.33333333333334"/>
    <n v="59.03846153846154"/>
    <x v="1"/>
    <x v="40"/>
  </r>
  <r>
    <n v="3759"/>
    <s v="Pared Down Productions"/>
    <s v="A production company specializing in small-scale musicals"/>
    <n v="4000"/>
    <n v="4409.7700000000004"/>
    <x v="0"/>
    <x v="0"/>
    <x v="0"/>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x v="0"/>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x v="1"/>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x v="1"/>
    <n v="1438543889"/>
    <n v="1436383889"/>
    <b v="0"/>
    <n v="28"/>
    <b v="1"/>
    <s v="theater/musical"/>
    <n v="106.24"/>
    <n v="47.428571428571431"/>
    <x v="1"/>
    <x v="40"/>
  </r>
  <r>
    <n v="3763"/>
    <s v="[title of show] â€” The Chicago Storefront Premiere"/>
    <s v="A musical about two guys writing a musical about...two guys writing a musical."/>
    <n v="5000"/>
    <n v="5000"/>
    <x v="0"/>
    <x v="0"/>
    <x v="0"/>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x v="0"/>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x v="0"/>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x v="0"/>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x v="0"/>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x v="0"/>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x v="0"/>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x v="1"/>
    <n v="1434234010"/>
    <n v="1431642010"/>
    <b v="0"/>
    <n v="20"/>
    <b v="1"/>
    <s v="theater/musical"/>
    <n v="100"/>
    <n v="100"/>
    <x v="1"/>
    <x v="40"/>
  </r>
  <r>
    <n v="3771"/>
    <s v="COME OUT SWINGIN'!"/>
    <s v="I would like to make a demo recording of six songs from COME OUT SWINGIN'!"/>
    <n v="1000"/>
    <n v="1460"/>
    <x v="0"/>
    <x v="0"/>
    <x v="0"/>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x v="0"/>
    <n v="1480399200"/>
    <n v="1478616506"/>
    <b v="0"/>
    <n v="33"/>
    <b v="1"/>
    <s v="theater/musical"/>
    <n v="110.2"/>
    <n v="166.96969696969697"/>
    <x v="1"/>
    <x v="40"/>
  </r>
  <r>
    <n v="3773"/>
    <s v="Dundee: A Hip-Hopera"/>
    <s v="A dramatic hip-hopera, inspired from monologues written by the performers."/>
    <n v="5000"/>
    <n v="5410"/>
    <x v="0"/>
    <x v="0"/>
    <x v="0"/>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x v="5"/>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x v="0"/>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x v="0"/>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x v="0"/>
    <n v="1411790400"/>
    <n v="1409884821"/>
    <b v="0"/>
    <n v="59"/>
    <b v="1"/>
    <s v="theater/musical"/>
    <n v="143.19999999999999"/>
    <n v="48.542372881355931"/>
    <x v="1"/>
    <x v="40"/>
  </r>
  <r>
    <n v="3778"/>
    <s v="Give a Puppet a Hand"/>
    <s v="Sponsor an AVENUE Q puppet for The Barn Players April 2015 production."/>
    <n v="2400"/>
    <n v="2521"/>
    <x v="0"/>
    <x v="0"/>
    <x v="0"/>
    <n v="1423942780"/>
    <n v="1418758780"/>
    <b v="0"/>
    <n v="36"/>
    <b v="1"/>
    <s v="theater/musical"/>
    <n v="105.04166666666667"/>
    <n v="70.027777777777771"/>
    <x v="1"/>
    <x v="40"/>
  </r>
  <r>
    <n v="3779"/>
    <s v="&quot;The Last Adam&quot; A New Musical, NYC reading"/>
    <s v="A fresh, re-telling of the Jesus story for a new generation."/>
    <n v="15000"/>
    <n v="15597"/>
    <x v="0"/>
    <x v="0"/>
    <x v="0"/>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x v="0"/>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x v="0"/>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x v="1"/>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x v="0"/>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x v="5"/>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x v="1"/>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x v="0"/>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x v="0"/>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x v="0"/>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x v="1"/>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x v="0"/>
    <n v="1479834023"/>
    <n v="1477238423"/>
    <b v="0"/>
    <n v="0"/>
    <b v="0"/>
    <s v="theater/musical"/>
    <n v="0"/>
    <e v="#DIV/0!"/>
    <x v="1"/>
    <x v="40"/>
  </r>
  <r>
    <n v="3791"/>
    <s v="Spin! at The Cumming Playhouse"/>
    <s v="Spin! is an original musical comedy-drama presented by Blue Palm Productions."/>
    <n v="1500"/>
    <n v="0"/>
    <x v="2"/>
    <x v="0"/>
    <x v="0"/>
    <n v="1404664592"/>
    <n v="1399480592"/>
    <b v="0"/>
    <n v="0"/>
    <b v="0"/>
    <s v="theater/musical"/>
    <n v="0"/>
    <e v="#DIV/0!"/>
    <x v="1"/>
    <x v="40"/>
  </r>
  <r>
    <n v="3792"/>
    <s v="BorikÃ©n: The Show"/>
    <s v="A cultural and historic journey through Puerto Rico's music and dance!"/>
    <n v="12500"/>
    <n v="35"/>
    <x v="2"/>
    <x v="0"/>
    <x v="0"/>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x v="0"/>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x v="1"/>
    <n v="1433685354"/>
    <n v="1431093354"/>
    <b v="0"/>
    <n v="1"/>
    <b v="0"/>
    <s v="theater/musical"/>
    <n v="1"/>
    <n v="50"/>
    <x v="1"/>
    <x v="40"/>
  </r>
  <r>
    <n v="3795"/>
    <s v="Duodeca"/>
    <s v="Poppin Productions are currently entering the development stage of their very first production -  &quot;Duodeca&quot;."/>
    <n v="600"/>
    <n v="10"/>
    <x v="2"/>
    <x v="1"/>
    <x v="1"/>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x v="0"/>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x v="0"/>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x v="0"/>
    <n v="1407691248"/>
    <n v="1405099248"/>
    <b v="0"/>
    <n v="5"/>
    <b v="0"/>
    <s v="theater/musical"/>
    <n v="1.4642857142857144"/>
    <n v="205"/>
    <x v="1"/>
    <x v="40"/>
  </r>
  <r>
    <n v="3799"/>
    <s v="A Story Once Told"/>
    <s v="An original musical on it's way to the stage in Minneapolis, MN. Feel free to ask any questions."/>
    <n v="10000"/>
    <n v="402"/>
    <x v="2"/>
    <x v="0"/>
    <x v="0"/>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x v="0"/>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x v="0"/>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x v="0"/>
    <n v="1445482906"/>
    <n v="1442890906"/>
    <b v="0"/>
    <n v="0"/>
    <b v="0"/>
    <s v="theater/musical"/>
    <n v="0"/>
    <e v="#DIV/0!"/>
    <x v="1"/>
    <x v="40"/>
  </r>
  <r>
    <n v="3803"/>
    <s v="Benjamin Button the Musical Concept Album"/>
    <s v="A fully orchestrated concept album of Benjamin Button the Musical!"/>
    <n v="12000"/>
    <n v="2358"/>
    <x v="2"/>
    <x v="0"/>
    <x v="0"/>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x v="0"/>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x v="0"/>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x v="2"/>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x v="0"/>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x v="1"/>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x v="1"/>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x v="0"/>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x v="1"/>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x v="5"/>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x v="0"/>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x v="0"/>
    <n v="1427860740"/>
    <n v="1424727712"/>
    <b v="0"/>
    <n v="34"/>
    <b v="1"/>
    <s v="theater/plays"/>
    <n v="140.13333333333333"/>
    <n v="61.823529411764703"/>
    <x v="1"/>
    <x v="6"/>
  </r>
  <r>
    <n v="3815"/>
    <s v="The Canterbury Shakespeare Festival - first season"/>
    <s v="Come and help us make the Canterbury Shakespeare Festival a reality"/>
    <n v="1000"/>
    <n v="1000.01"/>
    <x v="0"/>
    <x v="1"/>
    <x v="1"/>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x v="0"/>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x v="0"/>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x v="0"/>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x v="0"/>
    <n v="1437166920"/>
    <n v="1435554104"/>
    <b v="0"/>
    <n v="26"/>
    <b v="1"/>
    <s v="theater/plays"/>
    <n v="106.4"/>
    <n v="40.92307692307692"/>
    <x v="1"/>
    <x v="6"/>
  </r>
  <r>
    <n v="3820"/>
    <s v="TUSENTACK THEATRE"/>
    <s v="Tusentack Theatre is a professional theatre company providing opportunities to adults who access Mental Health Services."/>
    <n v="300"/>
    <n v="430"/>
    <x v="0"/>
    <x v="1"/>
    <x v="1"/>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x v="0"/>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x v="3"/>
    <n v="1453244340"/>
    <n v="1448136417"/>
    <b v="0"/>
    <n v="76"/>
    <b v="1"/>
    <s v="theater/plays"/>
    <n v="110.02000000000001"/>
    <n v="72.381578947368425"/>
    <x v="1"/>
    <x v="6"/>
  </r>
  <r>
    <n v="3823"/>
    <s v="FEED"/>
    <s v="Feed, a new play by Garrett Markgraf (based on the novel by M.T. Anderson), Directed by Anna Marck at Oakland University."/>
    <n v="2500"/>
    <n v="2650"/>
    <x v="0"/>
    <x v="0"/>
    <x v="0"/>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x v="1"/>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x v="0"/>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x v="1"/>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x v="1"/>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x v="0"/>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x v="0"/>
    <n v="1472676371"/>
    <n v="1470948371"/>
    <b v="0"/>
    <n v="8"/>
    <b v="1"/>
    <s v="theater/plays"/>
    <n v="100.2"/>
    <n v="62.625"/>
    <x v="1"/>
    <x v="6"/>
  </r>
  <r>
    <n v="3830"/>
    <s v="Run Away"/>
    <s v="The Aeon Theatre company is producing another original play by Parker Hale at the Manhattan Reportory Theatre"/>
    <n v="100"/>
    <n v="225"/>
    <x v="0"/>
    <x v="0"/>
    <x v="0"/>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x v="0"/>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x v="0"/>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x v="5"/>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x v="1"/>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x v="1"/>
    <n v="1461278208"/>
    <n v="1459463808"/>
    <b v="0"/>
    <n v="8"/>
    <b v="1"/>
    <s v="theater/plays"/>
    <n v="160"/>
    <n v="40"/>
    <x v="1"/>
    <x v="6"/>
  </r>
  <r>
    <n v="3836"/>
    <s v="Home (The Place Where My Stuff Resides)"/>
    <s v="&quot;The surveyor said the foundation was shaky&quot;. A woman finds what it means to rebuild her marriage."/>
    <n v="800"/>
    <n v="900"/>
    <x v="0"/>
    <x v="0"/>
    <x v="0"/>
    <n v="1470197340"/>
    <n v="1467497652"/>
    <b v="0"/>
    <n v="14"/>
    <b v="1"/>
    <s v="theater/plays"/>
    <n v="112.5"/>
    <n v="64.285714285714292"/>
    <x v="1"/>
    <x v="6"/>
  </r>
  <r>
    <n v="3837"/>
    <s v="Farcical Elements Presents Boeing-Boeing"/>
    <s v="A high-flying French farce with the thrust of a well-tuned jet engine"/>
    <n v="2000"/>
    <n v="2042"/>
    <x v="0"/>
    <x v="1"/>
    <x v="1"/>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x v="9"/>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x v="0"/>
    <n v="1438226724"/>
    <n v="1433042724"/>
    <b v="0"/>
    <n v="32"/>
    <b v="1"/>
    <s v="theater/plays"/>
    <n v="101.25"/>
    <n v="63.28125"/>
    <x v="1"/>
    <x v="6"/>
  </r>
  <r>
    <n v="3840"/>
    <s v="Tonight I'll be April"/>
    <s v="A gritty play looking at a modern day relationship, highlighting issues of mental health and abuse suffered by men."/>
    <n v="1"/>
    <n v="65"/>
    <x v="0"/>
    <x v="1"/>
    <x v="1"/>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x v="0"/>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x v="1"/>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x v="0"/>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x v="0"/>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x v="0"/>
    <n v="1443711774"/>
    <n v="1441119774"/>
    <b v="1"/>
    <n v="12"/>
    <b v="0"/>
    <s v="theater/plays"/>
    <n v="2.105"/>
    <n v="70.166666666666671"/>
    <x v="1"/>
    <x v="6"/>
  </r>
  <r>
    <n v="3846"/>
    <s v="My Insane Shakespeare"/>
    <s v="My Insane Shakespeare. An original play by Arthur Elbakyan premiering October 13th at United Solo, New York City."/>
    <n v="7000"/>
    <n v="189"/>
    <x v="2"/>
    <x v="0"/>
    <x v="0"/>
    <n v="1412405940"/>
    <n v="1409721542"/>
    <b v="1"/>
    <n v="8"/>
    <b v="0"/>
    <s v="theater/plays"/>
    <n v="2.7"/>
    <n v="23.625"/>
    <x v="1"/>
    <x v="6"/>
  </r>
  <r>
    <n v="3847"/>
    <s v="Madame X"/>
    <s v="The production of the original play &quot;Madame X&quot; by Amanda Davison. Inspired by the painting by John Singer Sargent."/>
    <n v="10500"/>
    <n v="1697"/>
    <x v="2"/>
    <x v="0"/>
    <x v="0"/>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x v="0"/>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x v="3"/>
    <n v="1434047084"/>
    <n v="1431455084"/>
    <b v="1"/>
    <n v="28"/>
    <b v="0"/>
    <s v="theater/plays"/>
    <n v="7.043333333333333"/>
    <n v="75.464285714285708"/>
    <x v="1"/>
    <x v="6"/>
  </r>
  <r>
    <n v="3850"/>
    <s v="The Vagina Monologues 2015"/>
    <s v="V-Day is a global activist movement to end violence against women and girls."/>
    <n v="1000"/>
    <n v="38"/>
    <x v="2"/>
    <x v="0"/>
    <x v="0"/>
    <n v="1420081143"/>
    <n v="1417489143"/>
    <b v="1"/>
    <n v="4"/>
    <b v="0"/>
    <s v="theater/plays"/>
    <n v="3.8"/>
    <n v="9.5"/>
    <x v="1"/>
    <x v="6"/>
  </r>
  <r>
    <n v="3851"/>
    <s v="Waving Goodbye"/>
    <s v="A play about the horrible choices we have to make every day. Should we take a risk, or take the road most travelled?"/>
    <n v="2500"/>
    <n v="852"/>
    <x v="2"/>
    <x v="1"/>
    <x v="1"/>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x v="0"/>
    <n v="1427427276"/>
    <n v="1425270876"/>
    <b v="0"/>
    <n v="2"/>
    <b v="0"/>
    <s v="theater/plays"/>
    <n v="0.2"/>
    <n v="10"/>
    <x v="1"/>
    <x v="6"/>
  </r>
  <r>
    <n v="3853"/>
    <s v="The Original Laughter Therapist"/>
    <s v="A dose of One-woman &quot;Dramedy&quot; to cure those daily blues is just what the doctor ordered!"/>
    <n v="100000"/>
    <n v="26"/>
    <x v="2"/>
    <x v="0"/>
    <x v="0"/>
    <n v="1409602178"/>
    <n v="1406578178"/>
    <b v="0"/>
    <n v="2"/>
    <b v="0"/>
    <s v="theater/plays"/>
    <n v="2.5999999999999999E-2"/>
    <n v="13"/>
    <x v="1"/>
    <x v="6"/>
  </r>
  <r>
    <n v="3854"/>
    <s v="The Case Of Soghomon Tehlirian"/>
    <s v="A play dedicated to the 100th anniversary of the Armenian Genocide."/>
    <n v="11000"/>
    <n v="1788"/>
    <x v="2"/>
    <x v="0"/>
    <x v="0"/>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x v="0"/>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x v="0"/>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x v="0"/>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x v="1"/>
    <n v="1432328400"/>
    <n v="1430734844"/>
    <b v="0"/>
    <n v="1"/>
    <b v="0"/>
    <s v="theater/plays"/>
    <n v="2"/>
    <n v="10"/>
    <x v="1"/>
    <x v="6"/>
  </r>
  <r>
    <n v="3859"/>
    <s v="What Dreams Were Made Of"/>
    <s v="This is a play that will have each and everyone that sees it thinking about the dreams they had growing up. It's a dramady"/>
    <n v="2500"/>
    <n v="1"/>
    <x v="2"/>
    <x v="0"/>
    <x v="0"/>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x v="0"/>
    <n v="1407858710"/>
    <n v="1405266710"/>
    <b v="0"/>
    <n v="13"/>
    <b v="0"/>
    <s v="theater/plays"/>
    <n v="17.666666666666668"/>
    <n v="81.538461538461533"/>
    <x v="1"/>
    <x v="6"/>
  </r>
  <r>
    <n v="3861"/>
    <s v="READY OR NOT HERE I COME"/>
    <s v="THE COMING OF THE LORD!"/>
    <n v="2000"/>
    <n v="100"/>
    <x v="2"/>
    <x v="0"/>
    <x v="0"/>
    <n v="1415828820"/>
    <n v="1412258977"/>
    <b v="0"/>
    <n v="1"/>
    <b v="0"/>
    <s v="theater/plays"/>
    <n v="5"/>
    <n v="100"/>
    <x v="1"/>
    <x v="6"/>
  </r>
  <r>
    <n v="3862"/>
    <s v="The Container Play"/>
    <s v="The hit immersive theatre experience of England comes to Corpus Christi!"/>
    <n v="7500"/>
    <n v="1"/>
    <x v="2"/>
    <x v="0"/>
    <x v="0"/>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x v="0"/>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x v="0"/>
    <n v="1447799054"/>
    <n v="1445203454"/>
    <b v="0"/>
    <n v="3"/>
    <b v="0"/>
    <s v="theater/plays"/>
    <n v="1.2"/>
    <n v="20"/>
    <x v="1"/>
    <x v="6"/>
  </r>
  <r>
    <n v="3865"/>
    <s v="Fellatia's-Fantastic-Fun-Time-Show"/>
    <s v="Sissy Entertainment delivers a delicious cabaret that blends comedic monologue, song, and traditional sketch comedy."/>
    <n v="2413"/>
    <n v="650"/>
    <x v="2"/>
    <x v="5"/>
    <x v="5"/>
    <n v="1409376600"/>
    <n v="1405957098"/>
    <b v="0"/>
    <n v="14"/>
    <b v="0"/>
    <s v="theater/plays"/>
    <n v="26.937422295897225"/>
    <n v="46.428571428571431"/>
    <x v="1"/>
    <x v="6"/>
  </r>
  <r>
    <n v="3866"/>
    <s v="a feminine ending, brought to you by the East End Theatre Co"/>
    <s v="A funny, moving, witty piece about a girl, her oboe, and her dreams."/>
    <n v="2000"/>
    <n v="11"/>
    <x v="2"/>
    <x v="0"/>
    <x v="0"/>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x v="0"/>
    <n v="1466278339"/>
    <n v="1463686339"/>
    <b v="0"/>
    <n v="5"/>
    <b v="0"/>
    <s v="theater/plays"/>
    <n v="12.55"/>
    <n v="50.2"/>
    <x v="1"/>
    <x v="6"/>
  </r>
  <r>
    <n v="3868"/>
    <s v="1000 words (Canceled)"/>
    <s v="New collection of music by Scott Evan Davis!"/>
    <n v="5000"/>
    <n v="10"/>
    <x v="1"/>
    <x v="1"/>
    <x v="1"/>
    <n v="1410191405"/>
    <n v="1408031405"/>
    <b v="0"/>
    <n v="1"/>
    <b v="0"/>
    <s v="theater/musical"/>
    <n v="0.2"/>
    <n v="10"/>
    <x v="1"/>
    <x v="40"/>
  </r>
  <r>
    <n v="3869"/>
    <s v="The Masturbation Musical (Canceled)"/>
    <s v="A Musical about 3 women who pursue their Pleasure and end up finding themselves."/>
    <n v="13111"/>
    <n v="452"/>
    <x v="1"/>
    <x v="0"/>
    <x v="0"/>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x v="0"/>
    <n v="1404360478"/>
    <n v="1401768478"/>
    <b v="0"/>
    <n v="10"/>
    <b v="0"/>
    <s v="theater/musical"/>
    <n v="15"/>
    <n v="150"/>
    <x v="1"/>
    <x v="40"/>
  </r>
  <r>
    <n v="3871"/>
    <s v="Pocket Monsters: A Musical Parody (Canceled)"/>
    <s v="Our musical is finally ready to come to life, and we're raising funds to help make that happen!"/>
    <n v="1500"/>
    <n v="40"/>
    <x v="1"/>
    <x v="0"/>
    <x v="0"/>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x v="0"/>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x v="0"/>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x v="4"/>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x v="7"/>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x v="1"/>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x v="0"/>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x v="0"/>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x v="1"/>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x v="1"/>
    <n v="1406761200"/>
    <n v="1403724820"/>
    <b v="0"/>
    <n v="17"/>
    <b v="0"/>
    <s v="theater/musical"/>
    <n v="13.066666666666665"/>
    <n v="57.647058823529413"/>
    <x v="1"/>
    <x v="40"/>
  </r>
  <r>
    <n v="3881"/>
    <s v="My Real Mother's Name is... (Canceled)"/>
    <s v="A musical journey coming to the Blue Venue at the 2017 Orlando Fringe Festival!"/>
    <n v="500"/>
    <n v="25"/>
    <x v="1"/>
    <x v="0"/>
    <x v="0"/>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x v="2"/>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x v="1"/>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x v="0"/>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x v="0"/>
    <n v="1462834191"/>
    <n v="1460242191"/>
    <b v="0"/>
    <n v="0"/>
    <b v="0"/>
    <s v="theater/musical"/>
    <n v="0"/>
    <e v="#DIV/0!"/>
    <x v="1"/>
    <x v="40"/>
  </r>
  <r>
    <n v="3886"/>
    <s v="a (Canceled)"/>
    <n v="1"/>
    <n v="10000"/>
    <n v="0"/>
    <x v="1"/>
    <x v="2"/>
    <x v="2"/>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x v="0"/>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x v="1"/>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x v="0"/>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x v="0"/>
    <n v="1439662344"/>
    <n v="1434478344"/>
    <b v="0"/>
    <n v="8"/>
    <b v="0"/>
    <s v="theater/plays"/>
    <n v="16.826666666666668"/>
    <n v="315.5"/>
    <x v="1"/>
    <x v="6"/>
  </r>
  <r>
    <n v="3891"/>
    <s v="Out of the Box: A Mime Story"/>
    <s v="A comedy about a mime who dreams of becoming a stand up comedian."/>
    <n v="800"/>
    <n v="260"/>
    <x v="2"/>
    <x v="0"/>
    <x v="0"/>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x v="0"/>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x v="0"/>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x v="0"/>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x v="0"/>
    <n v="1425103218"/>
    <n v="1422424818"/>
    <b v="0"/>
    <n v="1"/>
    <b v="0"/>
    <s v="theater/plays"/>
    <n v="5"/>
    <n v="50"/>
    <x v="1"/>
    <x v="6"/>
  </r>
  <r>
    <n v="3896"/>
    <s v="Yorick and Company"/>
    <s v="Yorick and Co. is a comedy about a struggling theatre company whose mysterious benefactor starts haunting the show!"/>
    <n v="1600"/>
    <n v="170"/>
    <x v="2"/>
    <x v="0"/>
    <x v="0"/>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x v="4"/>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x v="1"/>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x v="0"/>
    <n v="1407868561"/>
    <n v="1406140561"/>
    <b v="0"/>
    <n v="2"/>
    <b v="0"/>
    <s v="theater/plays"/>
    <n v="1.25"/>
    <n v="62.5"/>
    <x v="1"/>
    <x v="6"/>
  </r>
  <r>
    <n v="3900"/>
    <s v="HUB Theatre Group presents John Logan's RED"/>
    <s v="HUB Theatre Group collaborates with local artists to present John Logan's RED to the community."/>
    <n v="2500"/>
    <n v="135"/>
    <x v="2"/>
    <x v="0"/>
    <x v="0"/>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x v="0"/>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x v="1"/>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x v="0"/>
    <n v="1439581080"/>
    <n v="1435709765"/>
    <b v="0"/>
    <n v="0"/>
    <b v="0"/>
    <s v="theater/plays"/>
    <n v="0"/>
    <e v="#DIV/0!"/>
    <x v="1"/>
    <x v="6"/>
  </r>
  <r>
    <n v="3904"/>
    <s v="Black America from Prophets to Pimps"/>
    <s v="A play that will cover 4000 years of black history."/>
    <n v="10000"/>
    <n v="3"/>
    <x v="2"/>
    <x v="0"/>
    <x v="0"/>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x v="1"/>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x v="1"/>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x v="0"/>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x v="0"/>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x v="0"/>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x v="0"/>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x v="0"/>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x v="0"/>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x v="0"/>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x v="1"/>
    <n v="1431298740"/>
    <n v="1429558756"/>
    <b v="0"/>
    <n v="27"/>
    <b v="0"/>
    <s v="theater/plays"/>
    <n v="36.36"/>
    <n v="33.666666666666664"/>
    <x v="1"/>
    <x v="6"/>
  </r>
  <r>
    <n v="3915"/>
    <s v="Hardcross"/>
    <s v="Following the enormous success of Hardcross, we are looking for new ways to bring this wonderful play to a wider audience."/>
    <n v="1500"/>
    <n v="5"/>
    <x v="2"/>
    <x v="1"/>
    <x v="1"/>
    <n v="1464824309"/>
    <n v="1462232309"/>
    <b v="0"/>
    <n v="1"/>
    <b v="0"/>
    <s v="theater/plays"/>
    <n v="0.33333333333333337"/>
    <n v="5"/>
    <x v="1"/>
    <x v="6"/>
  </r>
  <r>
    <n v="3916"/>
    <s v="Final exam"/>
    <s v="We're a small group of University students who need a little help making our final exam production the best product possible."/>
    <n v="2000"/>
    <n v="0"/>
    <x v="2"/>
    <x v="8"/>
    <x v="7"/>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x v="1"/>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x v="1"/>
    <n v="1407168000"/>
    <n v="1406131023"/>
    <b v="0"/>
    <n v="3"/>
    <b v="0"/>
    <s v="theater/plays"/>
    <n v="0.2"/>
    <n v="40"/>
    <x v="1"/>
    <x v="6"/>
  </r>
  <r>
    <n v="3919"/>
    <s v="After The Blue"/>
    <s v="Two sisters living in a Cornish seaside town attempt to hide and escape from a life- circle of deceit, abuse, incest and revenge."/>
    <n v="5000"/>
    <n v="90"/>
    <x v="2"/>
    <x v="1"/>
    <x v="1"/>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x v="1"/>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x v="1"/>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x v="0"/>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x v="1"/>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x v="0"/>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x v="0"/>
    <n v="1406753639"/>
    <n v="1404161639"/>
    <b v="0"/>
    <n v="3"/>
    <b v="0"/>
    <s v="theater/plays"/>
    <n v="10"/>
    <n v="5"/>
    <x v="1"/>
    <x v="6"/>
  </r>
  <r>
    <n v="3926"/>
    <s v="Caryl Churchill's 'Top Girls' - NSW HSC Text"/>
    <s v="Producing syllabus-relevant theatre targeted to HSC students on the NSW Central Coast"/>
    <n v="5000"/>
    <n v="15"/>
    <x v="2"/>
    <x v="2"/>
    <x v="2"/>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x v="1"/>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x v="0"/>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x v="0"/>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x v="2"/>
    <n v="1459490400"/>
    <n v="1457078868"/>
    <b v="0"/>
    <n v="0"/>
    <b v="0"/>
    <s v="theater/plays"/>
    <n v="0"/>
    <e v="#DIV/0!"/>
    <x v="1"/>
    <x v="6"/>
  </r>
  <r>
    <n v="3931"/>
    <s v="Still I Weep"/>
    <s v="An original stage play designed to bring to light the long-term effects on adult survivors of childhood sexual abuse. We do survive!"/>
    <n v="8000"/>
    <n v="0"/>
    <x v="2"/>
    <x v="0"/>
    <x v="0"/>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x v="0"/>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x v="0"/>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x v="0"/>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x v="1"/>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x v="0"/>
    <n v="1480576720"/>
    <n v="1477981120"/>
    <b v="0"/>
    <n v="0"/>
    <b v="0"/>
    <s v="theater/plays"/>
    <n v="0"/>
    <e v="#DIV/0!"/>
    <x v="1"/>
    <x v="6"/>
  </r>
  <r>
    <n v="3937"/>
    <s v="Fever - a workshop production"/>
    <s v="Support the artists of the new play FEVER: a story of love, friendship and sonnets. Donate to help us develop this production!"/>
    <n v="2885"/>
    <n v="2485"/>
    <x v="2"/>
    <x v="0"/>
    <x v="0"/>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x v="0"/>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x v="2"/>
    <n v="1412656200"/>
    <n v="1412328979"/>
    <b v="0"/>
    <n v="1"/>
    <b v="0"/>
    <s v="theater/plays"/>
    <n v="0.1"/>
    <n v="5"/>
    <x v="1"/>
    <x v="6"/>
  </r>
  <r>
    <n v="3940"/>
    <s v="Attraction"/>
    <s v="A Stage Play that will bring you to the edge of your seat , leave you thinkin and will also have you laughing while enjoyin the talent"/>
    <n v="5000"/>
    <n v="11"/>
    <x v="2"/>
    <x v="0"/>
    <x v="0"/>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x v="0"/>
    <n v="1416877200"/>
    <n v="1414505137"/>
    <b v="0"/>
    <n v="2"/>
    <b v="0"/>
    <s v="theater/plays"/>
    <n v="0.90909090909090906"/>
    <n v="25"/>
    <x v="1"/>
    <x v="6"/>
  </r>
  <r>
    <n v="3942"/>
    <s v="Epic Proportions"/>
    <s v="In the 30's, two brothers, Benny and Phil, who go to the Arizona desert to be extras in a huge Biblical epic. Riotous comedy!"/>
    <n v="1200"/>
    <n v="0"/>
    <x v="2"/>
    <x v="0"/>
    <x v="0"/>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x v="0"/>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x v="0"/>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x v="0"/>
    <n v="1431717268"/>
    <n v="1429125268"/>
    <b v="0"/>
    <n v="1"/>
    <b v="0"/>
    <s v="theater/plays"/>
    <n v="0.25"/>
    <n v="5"/>
    <x v="1"/>
    <x v="6"/>
  </r>
  <r>
    <n v="3946"/>
    <s v="DR. Mecurio's Mythical Marvels &amp; Beastiry"/>
    <s v="Dr. Mecurio's is an original work of fantasy designed and written for the stage."/>
    <n v="6000"/>
    <n v="195"/>
    <x v="2"/>
    <x v="0"/>
    <x v="0"/>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x v="0"/>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x v="2"/>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x v="2"/>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x v="0"/>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x v="3"/>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x v="0"/>
    <n v="1445885890"/>
    <n v="1440701890"/>
    <b v="0"/>
    <n v="1"/>
    <b v="0"/>
    <s v="theater/plays"/>
    <n v="9.6153846153846159E-2"/>
    <n v="25"/>
    <x v="1"/>
    <x v="6"/>
  </r>
  <r>
    <n v="3953"/>
    <s v="A Time Pirate's Love"/>
    <s v="Actors and actresses are needed to help me create a stage play. A stage play needs to be adapted from the book I wrote."/>
    <n v="17600"/>
    <n v="0"/>
    <x v="2"/>
    <x v="0"/>
    <x v="0"/>
    <n v="1469834940"/>
    <n v="1467162586"/>
    <b v="0"/>
    <n v="0"/>
    <b v="0"/>
    <s v="theater/plays"/>
    <n v="0"/>
    <e v="#DIV/0!"/>
    <x v="1"/>
    <x v="6"/>
  </r>
  <r>
    <n v="3954"/>
    <s v="City of Joy"/>
    <s v="Despite hunger and conditions of a Calcutta slum, the people there know that life is precious. They have named it â€˜City of Joy.â€™"/>
    <n v="25000"/>
    <n v="0"/>
    <x v="2"/>
    <x v="5"/>
    <x v="5"/>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x v="0"/>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x v="0"/>
    <n v="1461543600"/>
    <n v="1459203727"/>
    <b v="0"/>
    <n v="0"/>
    <b v="0"/>
    <s v="theater/plays"/>
    <n v="0"/>
    <e v="#DIV/0!"/>
    <x v="1"/>
    <x v="6"/>
  </r>
  <r>
    <n v="3957"/>
    <s v="Yada.Yada.Yada. An Unauthorized Seinfeld Event. 9 in 90"/>
    <s v="A play about something, or maybe nothing. Four actors depicting all 9 seasons of Seinfeld in 90 minutes."/>
    <n v="28000"/>
    <n v="7"/>
    <x v="2"/>
    <x v="0"/>
    <x v="0"/>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x v="0"/>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x v="0"/>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x v="0"/>
    <n v="1451852256"/>
    <n v="1449260256"/>
    <b v="0"/>
    <n v="4"/>
    <b v="0"/>
    <s v="theater/plays"/>
    <n v="1.5"/>
    <n v="11.25"/>
    <x v="1"/>
    <x v="6"/>
  </r>
  <r>
    <n v="3961"/>
    <s v="New Edinburgh play"/>
    <s v="I've written a fun new play exploring the reality of gay stereotypes in 2014 - with accommodation and venue hire it needs some dough :)"/>
    <n v="5000"/>
    <n v="21"/>
    <x v="2"/>
    <x v="1"/>
    <x v="1"/>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x v="1"/>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x v="5"/>
    <n v="1447821717"/>
    <n v="1445226117"/>
    <b v="0"/>
    <n v="0"/>
    <b v="0"/>
    <s v="theater/plays"/>
    <n v="0"/>
    <e v="#DIV/0!"/>
    <x v="1"/>
    <x v="6"/>
  </r>
  <r>
    <n v="3964"/>
    <s v="MAMA'Z BA-B: The StagePlay"/>
    <s v="&quot;MAMA'Z BA-B&quot; is the story of Marcus Williams who struggles to find a place for himself as a young black male."/>
    <n v="2000"/>
    <n v="126"/>
    <x v="2"/>
    <x v="0"/>
    <x v="0"/>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x v="0"/>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x v="0"/>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x v="0"/>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x v="0"/>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x v="0"/>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x v="0"/>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x v="0"/>
    <n v="1405947126"/>
    <n v="1403355126"/>
    <b v="0"/>
    <n v="6"/>
    <b v="0"/>
    <s v="theater/plays"/>
    <n v="0.97142857142857131"/>
    <n v="22.666666666666668"/>
    <x v="1"/>
    <x v="6"/>
  </r>
  <r>
    <n v="3972"/>
    <s v="Valkyrie Theatre Company"/>
    <s v="We're a horror based theatre company in Oklahoma City beginning our first season of shows."/>
    <n v="1000"/>
    <n v="211"/>
    <x v="2"/>
    <x v="0"/>
    <x v="0"/>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x v="0"/>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x v="1"/>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x v="0"/>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x v="0"/>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x v="0"/>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x v="0"/>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x v="1"/>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x v="0"/>
    <n v="1404570147"/>
    <n v="1401978147"/>
    <b v="0"/>
    <n v="7"/>
    <b v="0"/>
    <s v="theater/plays"/>
    <n v="18"/>
    <n v="64.285714285714292"/>
    <x v="1"/>
    <x v="6"/>
  </r>
  <r>
    <n v="3981"/>
    <s v="BEIRUT, LADY OF LEBANON"/>
    <s v="A Theatrical Production Celebrating the Lebanese Culture and the Human Spirit in Time of War."/>
    <n v="30000"/>
    <n v="1225"/>
    <x v="2"/>
    <x v="0"/>
    <x v="0"/>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x v="1"/>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x v="0"/>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x v="1"/>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x v="1"/>
    <n v="1462539840"/>
    <n v="1460034594"/>
    <b v="0"/>
    <n v="13"/>
    <b v="0"/>
    <s v="theater/plays"/>
    <n v="9.76"/>
    <n v="37.53846153846154"/>
    <x v="1"/>
    <x v="6"/>
  </r>
  <r>
    <n v="3987"/>
    <s v="Write Now 5"/>
    <s v="Write Now 5 is a new writing festival in south east London promoting new work from emerging playwrights."/>
    <n v="400"/>
    <n v="151"/>
    <x v="2"/>
    <x v="1"/>
    <x v="1"/>
    <n v="1400278290"/>
    <n v="1399414290"/>
    <b v="0"/>
    <n v="13"/>
    <b v="0"/>
    <s v="theater/plays"/>
    <n v="37.75"/>
    <n v="11.615384615384615"/>
    <x v="1"/>
    <x v="6"/>
  </r>
  <r>
    <n v="3988"/>
    <s v="Folk-Tales: What Stories Do Your Folks Tell?"/>
    <s v="An evening of of stories based both in myth and truth."/>
    <n v="1500"/>
    <n v="32"/>
    <x v="2"/>
    <x v="0"/>
    <x v="0"/>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x v="0"/>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x v="1"/>
    <n v="1456934893"/>
    <n v="1454342893"/>
    <b v="0"/>
    <n v="3"/>
    <b v="0"/>
    <s v="theater/plays"/>
    <n v="4.1818181818181817"/>
    <n v="23"/>
    <x v="1"/>
    <x v="6"/>
  </r>
  <r>
    <n v="3991"/>
    <s v="NTACTheatre - North Texas Actor's Collaborative Theatre"/>
    <s v="North Texas first actor-driven theatre company needs your help"/>
    <n v="500"/>
    <n v="100"/>
    <x v="2"/>
    <x v="0"/>
    <x v="0"/>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x v="0"/>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x v="0"/>
    <n v="1431549912"/>
    <n v="1428957912"/>
    <b v="0"/>
    <n v="1"/>
    <b v="0"/>
    <s v="theater/plays"/>
    <n v="6.0000000000000001E-3"/>
    <n v="3"/>
    <x v="1"/>
    <x v="6"/>
  </r>
  <r>
    <n v="3994"/>
    <s v="Poles Apart - A Play in 2 Acts"/>
    <s v="Is Henson willing to dare risk a theatrical speaking tour of his North Pole adventures...and more?"/>
    <n v="2000"/>
    <n v="5"/>
    <x v="2"/>
    <x v="0"/>
    <x v="0"/>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x v="1"/>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x v="0"/>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x v="1"/>
    <n v="1428222221"/>
    <n v="1425633821"/>
    <b v="0"/>
    <n v="0"/>
    <b v="0"/>
    <s v="theater/plays"/>
    <n v="0"/>
    <e v="#DIV/0!"/>
    <x v="1"/>
    <x v="6"/>
  </r>
  <r>
    <n v="3998"/>
    <s v="Forsaken Angels-A New Play"/>
    <s v="Forsaken Angels, a powerful new play by William Leary, author of DCMTA's Best Of 2014 Play Masquerade."/>
    <n v="1250"/>
    <n v="715"/>
    <x v="2"/>
    <x v="0"/>
    <x v="0"/>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x v="0"/>
    <n v="1409514709"/>
    <n v="1406058798"/>
    <b v="0"/>
    <n v="14"/>
    <b v="0"/>
    <s v="theater/plays"/>
    <n v="16.514285714285716"/>
    <n v="82.571428571428569"/>
    <x v="1"/>
    <x v="6"/>
  </r>
  <r>
    <n v="4000"/>
    <s v="The Escorts"/>
    <s v="An Enticing Trip into the World of Assisted Dying"/>
    <n v="8000"/>
    <n v="10"/>
    <x v="2"/>
    <x v="0"/>
    <x v="0"/>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x v="1"/>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x v="0"/>
    <n v="1411779761"/>
    <n v="1409187761"/>
    <b v="0"/>
    <n v="4"/>
    <b v="0"/>
    <s v="theater/plays"/>
    <n v="1.8399999999999999"/>
    <n v="5.75"/>
    <x v="1"/>
    <x v="6"/>
  </r>
  <r>
    <n v="4003"/>
    <s v="MAMA BA-B: The Stage Play"/>
    <s v="&quot;MAMA'Z BA-B&quot; is the story of Marcus Williams who struggles to find a place for himself as a young black male."/>
    <n v="2000"/>
    <n v="201"/>
    <x v="2"/>
    <x v="0"/>
    <x v="0"/>
    <n v="1424009147"/>
    <n v="1421417147"/>
    <b v="0"/>
    <n v="2"/>
    <b v="0"/>
    <s v="theater/plays"/>
    <n v="10.050000000000001"/>
    <n v="100.5"/>
    <x v="1"/>
    <x v="6"/>
  </r>
  <r>
    <n v="4004"/>
    <s v="South Florida Tours"/>
    <s v="Help Launch The Queen Into South Florida!"/>
    <n v="500"/>
    <n v="1"/>
    <x v="2"/>
    <x v="0"/>
    <x v="0"/>
    <n v="1412740457"/>
    <n v="1410148457"/>
    <b v="0"/>
    <n v="1"/>
    <b v="0"/>
    <s v="theater/plays"/>
    <n v="0.2"/>
    <n v="1"/>
    <x v="1"/>
    <x v="6"/>
  </r>
  <r>
    <n v="4005"/>
    <s v="Bringing more Art to the Community"/>
    <s v="Help us bring more Art to the Community. It's our second production, Fences by August Wilson. Help us make it a success!"/>
    <n v="3000"/>
    <n v="40"/>
    <x v="2"/>
    <x v="0"/>
    <x v="0"/>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x v="0"/>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x v="0"/>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x v="1"/>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x v="1"/>
    <n v="1410281360"/>
    <n v="1406825360"/>
    <b v="0"/>
    <n v="3"/>
    <b v="0"/>
    <s v="theater/plays"/>
    <n v="3.8860103626943006"/>
    <n v="25"/>
    <x v="1"/>
    <x v="6"/>
  </r>
  <r>
    <n v="4010"/>
    <s v="The Connection Play 2014"/>
    <s v="JUNTO Productions is proud to present our first production, the premiere of The Connection, a play by Jeffrey Paul."/>
    <n v="7200"/>
    <n v="1742"/>
    <x v="2"/>
    <x v="0"/>
    <x v="0"/>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x v="1"/>
    <n v="1422450278"/>
    <n v="1419858278"/>
    <b v="0"/>
    <n v="4"/>
    <b v="0"/>
    <s v="theater/plays"/>
    <n v="7.6"/>
    <n v="4.75"/>
    <x v="1"/>
    <x v="6"/>
  </r>
  <r>
    <n v="4012"/>
    <s v="The Butterfly Catcher"/>
    <s v="LEELA IS A 14 YEAR OLD GIRL. JONAH IS A 56 YEAR OLD MAN. IT'S BEEN GOING ON FOR 3 YEARS. HERE COMES THE NIGHT OF VIOLENT RECKONING."/>
    <n v="575"/>
    <n v="0"/>
    <x v="2"/>
    <x v="1"/>
    <x v="1"/>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x v="0"/>
    <n v="1424070823"/>
    <n v="1421478823"/>
    <b v="0"/>
    <n v="2"/>
    <b v="0"/>
    <s v="theater/plays"/>
    <n v="1.3"/>
    <n v="13"/>
    <x v="1"/>
    <x v="6"/>
  </r>
  <r>
    <n v="4014"/>
    <s v="Ministry theater"/>
    <s v="I am trying to put together a ministry theater company for junior / high schoolers that which puts on free shows in the SoCal area."/>
    <n v="9000"/>
    <n v="0"/>
    <x v="2"/>
    <x v="0"/>
    <x v="0"/>
    <n v="1457157269"/>
    <n v="1455861269"/>
    <b v="0"/>
    <n v="0"/>
    <b v="0"/>
    <s v="theater/plays"/>
    <n v="0"/>
    <e v="#DIV/0!"/>
    <x v="1"/>
    <x v="6"/>
  </r>
  <r>
    <n v="4015"/>
    <s v="Shakespeare In The Park"/>
    <s v="FREE Shakespeare In the Park in Bergen County, NJ on July 24, 25, 31, and August 1. We need your support to help keep our show FREE"/>
    <n v="7000"/>
    <n v="1"/>
    <x v="2"/>
    <x v="0"/>
    <x v="0"/>
    <n v="1437331463"/>
    <n v="1434739463"/>
    <b v="0"/>
    <n v="1"/>
    <b v="0"/>
    <s v="theater/plays"/>
    <n v="1.4285714285714287E-2"/>
    <n v="1"/>
    <x v="1"/>
    <x v="6"/>
  </r>
  <r>
    <n v="4016"/>
    <s v="MENTAL Play"/>
    <s v="A new play and project exploring challenges faced by young adults struggling with mental health issues in contemporary Britain."/>
    <n v="500"/>
    <n v="70"/>
    <x v="2"/>
    <x v="1"/>
    <x v="1"/>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x v="0"/>
    <n v="1409846874"/>
    <n v="1407254874"/>
    <b v="0"/>
    <n v="2"/>
    <b v="0"/>
    <s v="theater/plays"/>
    <n v="1.05"/>
    <n v="52.5"/>
    <x v="1"/>
    <x v="6"/>
  </r>
  <r>
    <n v="4018"/>
    <s v="Time Please Fringe"/>
    <s v="Funding for a production of Time Please at the Brighton Fringe 2017... and beyond."/>
    <n v="1500"/>
    <n v="130"/>
    <x v="2"/>
    <x v="1"/>
    <x v="1"/>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x v="0"/>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x v="0"/>
    <n v="1427168099"/>
    <n v="1424579699"/>
    <b v="0"/>
    <n v="3"/>
    <b v="0"/>
    <s v="theater/plays"/>
    <n v="16.666666666666664"/>
    <n v="33.333333333333336"/>
    <x v="1"/>
    <x v="6"/>
  </r>
  <r>
    <n v="4021"/>
    <s v="Angels in Houston"/>
    <s v="Help a group of actors end bigotry in Houston, TX by supporting a  full production of Angels in America."/>
    <n v="15000"/>
    <n v="125"/>
    <x v="2"/>
    <x v="0"/>
    <x v="0"/>
    <n v="1414360358"/>
    <n v="1409176358"/>
    <b v="0"/>
    <n v="2"/>
    <b v="0"/>
    <s v="theater/plays"/>
    <n v="0.83333333333333337"/>
    <n v="62.5"/>
    <x v="1"/>
    <x v="6"/>
  </r>
  <r>
    <n v="4022"/>
    <s v="The Merchant of Venice as Shakespeare Heard It"/>
    <s v="Help us produce a video of the first Original Pronunciation Merchant of Venice."/>
    <n v="18000"/>
    <n v="12521"/>
    <x v="2"/>
    <x v="0"/>
    <x v="0"/>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x v="0"/>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x v="0"/>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x v="3"/>
    <n v="1437889336"/>
    <n v="1432705336"/>
    <b v="0"/>
    <n v="4"/>
    <b v="0"/>
    <s v="theater/plays"/>
    <n v="5"/>
    <n v="62.5"/>
    <x v="1"/>
    <x v="6"/>
  </r>
  <r>
    <n v="4026"/>
    <s v="Speak to my Soul: A Montage of Voices"/>
    <s v="This is a play that voices that stories of the black experience in America using spoken word, song and dance."/>
    <n v="4000"/>
    <n v="0"/>
    <x v="2"/>
    <x v="0"/>
    <x v="0"/>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x v="0"/>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x v="0"/>
    <n v="1402007500"/>
    <n v="1399415500"/>
    <b v="0"/>
    <n v="11"/>
    <b v="0"/>
    <s v="theater/plays"/>
    <n v="28.050000000000004"/>
    <n v="51"/>
    <x v="1"/>
    <x v="6"/>
  </r>
  <r>
    <n v="4029"/>
    <s v="Next 2 the Stage"/>
    <s v="A theater complex that educates as we entertain.  We will provide shows that inspire and theater classes that motivate."/>
    <n v="20000"/>
    <n v="0"/>
    <x v="2"/>
    <x v="0"/>
    <x v="0"/>
    <n v="1450053370"/>
    <n v="1447461370"/>
    <b v="0"/>
    <n v="0"/>
    <b v="0"/>
    <s v="theater/plays"/>
    <n v="0"/>
    <e v="#DIV/0!"/>
    <x v="1"/>
    <x v="6"/>
  </r>
  <r>
    <n v="4030"/>
    <s v="The Martin and Lewis Tribute Show"/>
    <s v="The world's best and only tribute to Dean Martin and Jerry Lewis_x000a_ bringing back the Music, Laughter and the Love."/>
    <n v="2500"/>
    <n v="400"/>
    <x v="2"/>
    <x v="0"/>
    <x v="0"/>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x v="0"/>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x v="0"/>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x v="1"/>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x v="0"/>
    <n v="1428097450"/>
    <n v="1425509050"/>
    <b v="0"/>
    <n v="2"/>
    <b v="0"/>
    <s v="theater/plays"/>
    <n v="1.4814814814814816"/>
    <n v="100"/>
    <x v="1"/>
    <x v="6"/>
  </r>
  <r>
    <n v="4035"/>
    <s v="The Lost Boy"/>
    <s v="&quot;Stories are where you go to look for the truth of your own life.&quot; (Frank Delaney)"/>
    <n v="10000"/>
    <n v="3685"/>
    <x v="2"/>
    <x v="0"/>
    <x v="0"/>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x v="0"/>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x v="0"/>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x v="0"/>
    <n v="1413573010"/>
    <n v="1408389010"/>
    <b v="0"/>
    <n v="4"/>
    <b v="0"/>
    <s v="theater/plays"/>
    <n v="12.04"/>
    <n v="75.25"/>
    <x v="1"/>
    <x v="6"/>
  </r>
  <r>
    <n v="4039"/>
    <s v="Defiant Entertainment presents: The Park Bench"/>
    <s v="Help stage an original One Act Play that brings awareness to Alzheimer's in its debut performance."/>
    <n v="500"/>
    <n v="300"/>
    <x v="2"/>
    <x v="0"/>
    <x v="0"/>
    <n v="1448949540"/>
    <n v="1446048367"/>
    <b v="0"/>
    <n v="5"/>
    <b v="0"/>
    <s v="theater/plays"/>
    <n v="60"/>
    <n v="60"/>
    <x v="1"/>
    <x v="6"/>
  </r>
  <r>
    <n v="4040"/>
    <s v="The Last Encore Musical"/>
    <s v="This nationally published book, set in the 70â€™s, tells the untold story of singers and a friendly reunion visit turning bad."/>
    <n v="8000"/>
    <n v="2500"/>
    <x v="2"/>
    <x v="0"/>
    <x v="0"/>
    <n v="1437188400"/>
    <n v="1432100004"/>
    <b v="0"/>
    <n v="2"/>
    <b v="0"/>
    <s v="theater/plays"/>
    <n v="31.25"/>
    <n v="1250"/>
    <x v="1"/>
    <x v="6"/>
  </r>
  <r>
    <n v="4041"/>
    <s v="In the Land of Gold"/>
    <s v="A bold, colouful, vibrant play centred around the last remaining monarchy of Africa."/>
    <n v="5000"/>
    <n v="21"/>
    <x v="2"/>
    <x v="1"/>
    <x v="1"/>
    <n v="1473160954"/>
    <n v="1467976954"/>
    <b v="0"/>
    <n v="2"/>
    <b v="0"/>
    <s v="theater/plays"/>
    <n v="0.42"/>
    <n v="10.5"/>
    <x v="1"/>
    <x v="6"/>
  </r>
  <r>
    <n v="4042"/>
    <s v="Messages"/>
    <s v="Acting group and production for inner city youth, about inner city youth. The problems and stuation that they see everyday."/>
    <n v="10000"/>
    <n v="21"/>
    <x v="2"/>
    <x v="0"/>
    <x v="0"/>
    <n v="1421781360"/>
    <n v="1419213664"/>
    <b v="0"/>
    <n v="3"/>
    <b v="0"/>
    <s v="theater/plays"/>
    <n v="0.21"/>
    <n v="7"/>
    <x v="1"/>
    <x v="6"/>
  </r>
  <r>
    <n v="4043"/>
    <s v="Not making potato salad here!"/>
    <s v="This could be my last play, need to bring my son out to see it before it's over.  Need to fly him here from BC"/>
    <n v="300"/>
    <n v="0"/>
    <x v="2"/>
    <x v="5"/>
    <x v="5"/>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x v="0"/>
    <n v="1428642000"/>
    <n v="1426050982"/>
    <b v="0"/>
    <n v="4"/>
    <b v="0"/>
    <s v="theater/plays"/>
    <n v="37.5"/>
    <n v="56.25"/>
    <x v="1"/>
    <x v="6"/>
  </r>
  <r>
    <n v="4045"/>
    <s v="The Hostages"/>
    <s v="&quot;The Hostages&quot; is about a bank robbery gone wrong, as we learn more about each characters, we question who are the actually hostages..."/>
    <n v="5000"/>
    <n v="1"/>
    <x v="2"/>
    <x v="2"/>
    <x v="2"/>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x v="0"/>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x v="0"/>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x v="1"/>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x v="0"/>
    <n v="1436914815"/>
    <n v="1434322815"/>
    <b v="0"/>
    <n v="1"/>
    <b v="0"/>
    <s v="theater/plays"/>
    <n v="0.08"/>
    <n v="16"/>
    <x v="1"/>
    <x v="6"/>
  </r>
  <r>
    <n v="4050"/>
    <s v="Ø¢Ù…ÙŠÙ† (Amen)"/>
    <s v="Amen is an important jarring story about the repercussions of reporting the war from the front lines and the war that follows them home"/>
    <n v="1500"/>
    <n v="1"/>
    <x v="2"/>
    <x v="0"/>
    <x v="0"/>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x v="0"/>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x v="0"/>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x v="1"/>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x v="0"/>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x v="1"/>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x v="0"/>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x v="1"/>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x v="0"/>
    <n v="1459483140"/>
    <n v="1458178044"/>
    <b v="0"/>
    <n v="4"/>
    <b v="0"/>
    <s v="theater/plays"/>
    <n v="2.5333333333333332"/>
    <n v="23.75"/>
    <x v="1"/>
    <x v="6"/>
  </r>
  <r>
    <n v="4059"/>
    <s v="The Million Dollar Shot"/>
    <s v="A very Canadian children's play inspired by the tradition of British pantomimes like Aladdin, and the Nutcracker."/>
    <n v="10000"/>
    <n v="250"/>
    <x v="2"/>
    <x v="5"/>
    <x v="5"/>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x v="5"/>
    <n v="1403539200"/>
    <n v="1400604056"/>
    <b v="0"/>
    <n v="5"/>
    <b v="0"/>
    <s v="theater/plays"/>
    <n v="2.85"/>
    <n v="57"/>
    <x v="1"/>
    <x v="6"/>
  </r>
  <r>
    <n v="4061"/>
    <s v="PRODUCE the Stage Play SKYLAR'S SYNDROME by Gavin Kayner"/>
    <s v="SKYLAR'S SYNDROME is a tremendous psychodrama by master playwright Gavin Kayner!"/>
    <n v="525"/>
    <n v="0"/>
    <x v="2"/>
    <x v="0"/>
    <x v="0"/>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x v="0"/>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x v="1"/>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x v="2"/>
    <n v="1430316426"/>
    <n v="1427724426"/>
    <b v="0"/>
    <n v="6"/>
    <b v="0"/>
    <s v="theater/plays"/>
    <n v="19.25"/>
    <n v="64.166666666666671"/>
    <x v="1"/>
    <x v="6"/>
  </r>
  <r>
    <n v="4065"/>
    <s v="A Midsummer's Night's Dream"/>
    <s v="A classical/ fantasy version of midsummers done by professionally trained actors in Tulsa!"/>
    <n v="4000"/>
    <n v="27"/>
    <x v="2"/>
    <x v="0"/>
    <x v="0"/>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x v="0"/>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x v="0"/>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x v="0"/>
    <n v="1484348700"/>
    <n v="1481756855"/>
    <b v="0"/>
    <n v="1"/>
    <b v="0"/>
    <s v="theater/plays"/>
    <n v="1"/>
    <n v="34.950000000000003"/>
    <x v="1"/>
    <x v="6"/>
  </r>
  <r>
    <n v="4069"/>
    <s v="The Pendulum Swings"/>
    <s v="'The Pendulum Swings' is a three-act dark comedy that sees Frank and Michael await their execution on Death Row."/>
    <n v="1250"/>
    <n v="430"/>
    <x v="2"/>
    <x v="1"/>
    <x v="1"/>
    <n v="1425124800"/>
    <n v="1421596356"/>
    <b v="0"/>
    <n v="13"/>
    <b v="0"/>
    <s v="theater/plays"/>
    <n v="34.4"/>
    <n v="33.07692307692308"/>
    <x v="1"/>
    <x v="6"/>
  </r>
  <r>
    <n v="4070"/>
    <s v="Southern Utah University: V-Day 2015"/>
    <s v="V-Day Southern Utah University 2015 and Second Studio Players presents: The Vagina Monologues"/>
    <n v="1000"/>
    <n v="165"/>
    <x v="2"/>
    <x v="0"/>
    <x v="0"/>
    <n v="1425178800"/>
    <n v="1422374420"/>
    <b v="0"/>
    <n v="6"/>
    <b v="0"/>
    <s v="theater/plays"/>
    <n v="16.5"/>
    <n v="27.5"/>
    <x v="1"/>
    <x v="6"/>
  </r>
  <r>
    <n v="4071"/>
    <s v="ATEMPORAL"/>
    <s v="ExÃ¡men final de alumnos del Centro de CapacitaciÃ³n de la ANDA. Son extractos de obras: El JardÃ­n de los CerezoS, Madre Coraje y Casa"/>
    <n v="20000"/>
    <n v="0"/>
    <x v="2"/>
    <x v="14"/>
    <x v="10"/>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x v="1"/>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x v="0"/>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x v="1"/>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x v="1"/>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x v="0"/>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x v="0"/>
    <n v="1482339794"/>
    <n v="1479747794"/>
    <b v="0"/>
    <n v="6"/>
    <b v="0"/>
    <s v="theater/plays"/>
    <n v="8.9"/>
    <n v="222.5"/>
    <x v="1"/>
    <x v="6"/>
  </r>
  <r>
    <n v="4078"/>
    <s v="Theatre Memoire"/>
    <s v="Theatre Memoire are a High Wycombe based theatre company. Performing plays about multi-culturalism and interconectedness."/>
    <n v="250"/>
    <n v="0"/>
    <x v="2"/>
    <x v="1"/>
    <x v="1"/>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x v="0"/>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x v="0"/>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x v="0"/>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x v="0"/>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x v="0"/>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x v="3"/>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x v="0"/>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x v="0"/>
    <n v="1448078400"/>
    <n v="1445985299"/>
    <b v="0"/>
    <n v="5"/>
    <b v="0"/>
    <s v="theater/plays"/>
    <n v="4.7"/>
    <n v="9.4"/>
    <x v="1"/>
    <x v="6"/>
  </r>
  <r>
    <n v="4087"/>
    <s v="Stage Production &quot;The Nail Shop&quot;"/>
    <s v="Comedy Stage Play"/>
    <n v="9600"/>
    <n v="0"/>
    <x v="2"/>
    <x v="0"/>
    <x v="0"/>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x v="1"/>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x v="0"/>
    <n v="1433093700"/>
    <n v="1430242488"/>
    <b v="0"/>
    <n v="8"/>
    <b v="0"/>
    <s v="theater/plays"/>
    <n v="4.8"/>
    <n v="30"/>
    <x v="1"/>
    <x v="6"/>
  </r>
  <r>
    <n v="4090"/>
    <s v="&quot; Sweet O'l Mama &quot; Theater Production"/>
    <s v="A gripping re-enactment of a true breast cancer survival story, highlighted with inspiration and laughter!"/>
    <n v="1000"/>
    <n v="32"/>
    <x v="2"/>
    <x v="0"/>
    <x v="0"/>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x v="0"/>
    <n v="1421410151"/>
    <n v="1418818151"/>
    <b v="0"/>
    <n v="8"/>
    <b v="0"/>
    <s v="theater/plays"/>
    <n v="12.75"/>
    <n v="25.5"/>
    <x v="1"/>
    <x v="6"/>
  </r>
  <r>
    <n v="4092"/>
    <s v="A CRY FOR HELP"/>
    <s v="&quot;A Cry for Help is Riveting, Inspiring, and Mesmerizing. You will laugh, cry, and be thinking about your own Cry for Help&quot;"/>
    <n v="110000"/>
    <n v="20"/>
    <x v="2"/>
    <x v="0"/>
    <x v="0"/>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x v="1"/>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x v="0"/>
    <n v="1413953940"/>
    <n v="1410141900"/>
    <b v="0"/>
    <n v="8"/>
    <b v="0"/>
    <s v="theater/plays"/>
    <n v="36.5"/>
    <n v="91.25"/>
    <x v="1"/>
    <x v="6"/>
  </r>
  <r>
    <n v="4095"/>
    <s v="LOPE ENAMORADO"/>
    <s v="Proyecto teatral dirigido por MartÃ­n Acosta que habla y reflexiona sobre el amor y su naturaleza."/>
    <n v="30000"/>
    <n v="800"/>
    <x v="2"/>
    <x v="14"/>
    <x v="10"/>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x v="1"/>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x v="1"/>
    <n v="1454284500"/>
    <n v="1449431237"/>
    <b v="0"/>
    <n v="0"/>
    <b v="0"/>
    <s v="theater/plays"/>
    <n v="0"/>
    <e v="#DIV/0!"/>
    <x v="1"/>
    <x v="6"/>
  </r>
  <r>
    <n v="4098"/>
    <s v="Life is simple"/>
    <s v="Community Youth play, written by and performed by the youth about finding joy in the simple things in life"/>
    <n v="75000"/>
    <n v="0"/>
    <x v="2"/>
    <x v="0"/>
    <x v="0"/>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x v="0"/>
    <n v="1472847873"/>
    <n v="1468959873"/>
    <b v="0"/>
    <n v="1"/>
    <b v="0"/>
    <s v="theater/plays"/>
    <n v="1.1111111111111112"/>
    <n v="50"/>
    <x v="1"/>
    <x v="6"/>
  </r>
  <r>
    <n v="4100"/>
    <s v="America is at the Mall: A Play in Three Acts"/>
    <s v="How does war change a family?  A peek into one family's kitchen as their soldier fights in Iraq."/>
    <n v="270"/>
    <n v="0"/>
    <x v="2"/>
    <x v="0"/>
    <x v="0"/>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x v="0"/>
    <n v="1485380482"/>
    <n v="1482788482"/>
    <b v="0"/>
    <n v="0"/>
    <b v="0"/>
    <s v="theater/plays"/>
    <n v="0"/>
    <e v="#DIV/0!"/>
    <x v="1"/>
    <x v="6"/>
  </r>
  <r>
    <n v="4102"/>
    <s v="4th Wall Theatre Project"/>
    <s v="Local Community theater to get up and running in the Idaho Falls area. Something new, something different!"/>
    <n v="500"/>
    <n v="137"/>
    <x v="2"/>
    <x v="0"/>
    <x v="0"/>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x v="0"/>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x v="2"/>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x v="10"/>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x v="0"/>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x v="0"/>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x v="0"/>
    <n v="1488517200"/>
    <n v="1485909937"/>
    <b v="0"/>
    <n v="1"/>
    <b v="0"/>
    <s v="theater/plays"/>
    <n v="1.9666666666666666"/>
    <n v="59"/>
    <x v="1"/>
    <x v="6"/>
  </r>
  <r>
    <n v="4109"/>
    <s v="Jack the Lad"/>
    <s v="Jack the Lad - a new play that explores how far the boundaries of friendship will stretch when morality and loyalties clash."/>
    <n v="500"/>
    <n v="0"/>
    <x v="2"/>
    <x v="1"/>
    <x v="1"/>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x v="1"/>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x v="0"/>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x v="3"/>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x v="0"/>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3"/>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8: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2:59:00"/>
  </r>
  <r>
    <n v="185"/>
    <s v="BLANK Short Movie"/>
    <s v="Love has no boundaries!"/>
    <n v="40000"/>
    <n v="2200"/>
    <x v="2"/>
    <s v="NO"/>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1:34:37"/>
  </r>
  <r>
    <n v="190"/>
    <s v="REGIONRAT, the movie"/>
    <s v="Because hope can be a 4 letter word"/>
    <n v="12000"/>
    <n v="50"/>
    <x v="2"/>
    <s v="US"/>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7:00:37"/>
  </r>
  <r>
    <n v="217"/>
    <s v="Bitch"/>
    <s v="A roadmovie by paw"/>
    <n v="100000"/>
    <n v="11943"/>
    <x v="2"/>
    <s v="SE"/>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0.33333333333333337"/>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1:22:07"/>
  </r>
  <r>
    <n v="460"/>
    <s v="Darwin's Kiss"/>
    <s v="An animated web series about biological evolution gone haywire."/>
    <n v="8500"/>
    <n v="25"/>
    <x v="2"/>
    <s v="US"/>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5:22:15"/>
  </r>
  <r>
    <n v="465"/>
    <s v="&quot;Amp&quot; A Story About a Robot"/>
    <s v="&quot;Amp&quot; is a short film about a robot with needs."/>
    <n v="512"/>
    <n v="138"/>
    <x v="2"/>
    <s v="US"/>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7:21:14"/>
  </r>
  <r>
    <n v="497"/>
    <s v="Galaxy Probe Kids"/>
    <s v="live-action/animated series pilot."/>
    <n v="4480"/>
    <n v="30"/>
    <x v="2"/>
    <s v="US"/>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7"/>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5:20:12"/>
  </r>
  <r>
    <n v="570"/>
    <s v="Relaunching in May"/>
    <s v="Humans have AM/FM/Satellite radio, kids have radio Disney, pets have DogCatRadio."/>
    <n v="85000"/>
    <n v="142"/>
    <x v="2"/>
    <s v="US"/>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9:08:22"/>
  </r>
  <r>
    <n v="578"/>
    <s v="weBuy Crowdsourced Shopping"/>
    <s v="weBuy trade built on technology and Crowd Sourced Power"/>
    <n v="125000"/>
    <n v="14"/>
    <x v="2"/>
    <s v="GB"/>
    <s v="GBP"/>
    <n v="1441633993"/>
    <n v="1439560393"/>
    <b v="0"/>
    <n v="7"/>
    <b v="0"/>
    <s v="technology/web"/>
    <n v="1.12E-2"/>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4:28:06"/>
  </r>
  <r>
    <n v="589"/>
    <s v="Get Neighborly"/>
    <s v="Services closer than you think..."/>
    <n v="7500"/>
    <n v="1"/>
    <x v="2"/>
    <s v="US"/>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r>
  <r>
    <n v="594"/>
    <s v="Unleashed Fitness"/>
    <s v="Creating a fitness site that will change the fitness game forever!"/>
    <n v="25000"/>
    <n v="26"/>
    <x v="2"/>
    <s v="US"/>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s v="US"/>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1:00:00"/>
  </r>
  <r>
    <n v="598"/>
    <s v="Goals not creeds"/>
    <s v="This is a project to create a crowd-funding site for Urantia Book readers worldwide."/>
    <n v="2500"/>
    <n v="850"/>
    <x v="2"/>
    <s v="US"/>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6E-5"/>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8:00:00"/>
  </r>
  <r>
    <n v="634"/>
    <s v="pitchtograndma (Canceled)"/>
    <s v="We help companies to explain what they do in simple, grandma-would-understand terms."/>
    <n v="5000"/>
    <n v="1"/>
    <x v="1"/>
    <s v="US"/>
    <s v="USD"/>
    <n v="1424989029"/>
    <n v="1422397029"/>
    <b v="0"/>
    <n v="1"/>
    <b v="0"/>
    <s v="technology/web"/>
    <n v="0.02"/>
    <n v="1"/>
    <x v="2"/>
    <s v="web"/>
    <x v="634"/>
    <d v="2015-02-26T17: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1:12:42"/>
  </r>
  <r>
    <n v="636"/>
    <s v="Keto Advice (Canceled)"/>
    <s v="With no central location for keto knowledge, keto advice will be a community run knowledge base."/>
    <n v="2000"/>
    <n v="4"/>
    <x v="1"/>
    <s v="GB"/>
    <s v="GBP"/>
    <n v="1433587620"/>
    <n v="1430996150"/>
    <b v="0"/>
    <n v="1"/>
    <b v="0"/>
    <s v="technology/web"/>
    <n v="0.2"/>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11E-3"/>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8"/>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7:30:20"/>
  </r>
  <r>
    <n v="696"/>
    <s v="trustee"/>
    <s v="Show your fidelity by wearing the Trustee rings! Show where you are (at)!"/>
    <n v="175000"/>
    <n v="1"/>
    <x v="2"/>
    <s v="NL"/>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3:37:48"/>
  </r>
  <r>
    <n v="705"/>
    <s v="SomnoScope"/>
    <s v="The closest thing ever to the Holy Grail of wearables technology"/>
    <n v="100000"/>
    <n v="977"/>
    <x v="2"/>
    <s v="NL"/>
    <s v="EUR"/>
    <n v="1484999278"/>
    <n v="1482407278"/>
    <b v="0"/>
    <n v="5"/>
    <b v="0"/>
    <s v="technology/wearables"/>
    <n v="0.97699999999999987"/>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0.40666666666666662"/>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9:00:00"/>
  </r>
  <r>
    <n v="717"/>
    <s v="cool air belt"/>
    <s v="Cool air flowing under clothing keeps you cool."/>
    <n v="100000"/>
    <n v="305"/>
    <x v="2"/>
    <s v="US"/>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39999999999"/>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7:59:21"/>
  </r>
  <r>
    <n v="919"/>
    <s v="Jazz CD:  Out of The Blue"/>
    <s v="Cool jazz with a New Orleans flavor."/>
    <n v="20000"/>
    <n v="100"/>
    <x v="2"/>
    <s v="US"/>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3:01:01"/>
  </r>
  <r>
    <n v="951"/>
    <s v="Smart Harness"/>
    <s v="Revolutionizing the way we walk our dogs!"/>
    <n v="50000"/>
    <n v="19195"/>
    <x v="2"/>
    <s v="US"/>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0:27:00"/>
  </r>
  <r>
    <n v="997"/>
    <s v="iPhanny"/>
    <s v="The iPhanny keeps your iPhone 6 safe from bending in those dangerous pants pockets."/>
    <n v="5000"/>
    <n v="65"/>
    <x v="2"/>
    <s v="US"/>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95.477386934673376"/>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0:06:15"/>
  </r>
  <r>
    <n v="1086"/>
    <s v="Cyber Universe Online"/>
    <s v="Humanity's future in the Galaxy"/>
    <n v="18000"/>
    <n v="15"/>
    <x v="2"/>
    <s v="US"/>
    <s v="USD"/>
    <n v="1408913291"/>
    <n v="1406321291"/>
    <b v="0"/>
    <n v="2"/>
    <b v="0"/>
    <s v="games/video games"/>
    <n v="8.3333333333333343E-2"/>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6:30:00"/>
  </r>
  <r>
    <n v="1128"/>
    <s v="Flying Turds"/>
    <s v="#havingfunFTW"/>
    <n v="1000"/>
    <n v="1"/>
    <x v="2"/>
    <s v="GB"/>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s v="US"/>
    <s v="USD"/>
    <n v="1466096566"/>
    <n v="1463504566"/>
    <b v="0"/>
    <n v="2"/>
    <b v="0"/>
    <s v="food/food trucks"/>
    <n v="0.15"/>
    <n v="37.5"/>
    <x v="7"/>
    <s v="food trucks"/>
    <x v="1149"/>
    <d v="2016-06-16T12:02:46"/>
  </r>
  <r>
    <n v="1150"/>
    <s v="Chef Po's Food Truck"/>
    <s v="Bringing delicious authentic and fusion Taiwanese Food to the West Coast."/>
    <n v="2500"/>
    <n v="252"/>
    <x v="2"/>
    <s v="US"/>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5"/>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4: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2"/>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7"/>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2:20:01"/>
  </r>
  <r>
    <n v="1406"/>
    <s v="Man Down! Translation project"/>
    <s v="The White coat and the battle dress uniform"/>
    <n v="12000"/>
    <n v="15"/>
    <x v="2"/>
    <s v="IT"/>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8: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5:46:30"/>
  </r>
  <r>
    <n v="1582"/>
    <s v="Scenes from New Orleans"/>
    <s v="I create canvas prints of images from in and around New Orleans"/>
    <n v="1000"/>
    <n v="93"/>
    <x v="2"/>
    <s v="US"/>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3: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6:49:54"/>
  </r>
  <r>
    <n v="1689"/>
    <s v="Fly Away"/>
    <s v="Praising the Living God in the second half of life."/>
    <n v="2400"/>
    <n v="2400"/>
    <x v="3"/>
    <s v="US"/>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0:56:45"/>
  </r>
  <r>
    <n v="1702"/>
    <s v="lyndale lewis and new vision prosper cd release"/>
    <s v="I can do all things through christ jesus"/>
    <n v="16500"/>
    <n v="1"/>
    <x v="2"/>
    <s v="US"/>
    <s v="USD"/>
    <n v="1427745150"/>
    <n v="1425156750"/>
    <b v="0"/>
    <n v="1"/>
    <b v="0"/>
    <s v="music/faith"/>
    <n v="6.0606060606060606E-3"/>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3:00:00"/>
  </r>
  <r>
    <n v="1718"/>
    <s v="The Prodigal Son"/>
    <s v="A melody for the galaxy."/>
    <n v="35000"/>
    <n v="75"/>
    <x v="2"/>
    <s v="US"/>
    <s v="USD"/>
    <n v="1463201940"/>
    <n v="1459435149"/>
    <b v="0"/>
    <n v="2"/>
    <b v="0"/>
    <s v="music/faith"/>
    <n v="0.214285714285714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7:46:32"/>
  </r>
  <r>
    <n v="1738"/>
    <s v="The Flashing Lights"/>
    <s v="Music that inspires and gives hope for overcoming and change. And it is good music."/>
    <n v="5000"/>
    <n v="20"/>
    <x v="2"/>
    <s v="US"/>
    <s v="USD"/>
    <n v="1412283542"/>
    <n v="1409691542"/>
    <b v="0"/>
    <n v="1"/>
    <b v="0"/>
    <s v="music/faith"/>
    <n v="0.4"/>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0:19:09"/>
  </r>
  <r>
    <n v="1807"/>
    <s v="Anywhere but Here"/>
    <s v="I want to explore alternative cultures and lifestyles in America."/>
    <n v="5000"/>
    <n v="553"/>
    <x v="2"/>
    <s v="US"/>
    <s v="USD"/>
    <n v="1411868313"/>
    <n v="1409276313"/>
    <b v="1"/>
    <n v="8"/>
    <b v="0"/>
    <s v="photography/photobooks"/>
    <n v="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9: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4: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0:21:16"/>
  </r>
  <r>
    <n v="1988"/>
    <s v="Phillip Michael Photography"/>
    <s v="Expressing art in an image!"/>
    <n v="6000"/>
    <n v="25"/>
    <x v="2"/>
    <s v="US"/>
    <s v="USD"/>
    <n v="1440094742"/>
    <n v="1437502742"/>
    <b v="0"/>
    <n v="1"/>
    <b v="0"/>
    <s v="photography/people"/>
    <n v="0.41666666666666669"/>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7"/>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8: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1:18:30"/>
  </r>
  <r>
    <n v="2147"/>
    <s v="Johnny Rocketfingers 3"/>
    <s v="A Point and Click Adventure on Steroids."/>
    <n v="390000"/>
    <n v="2716"/>
    <x v="2"/>
    <s v="US"/>
    <s v="USD"/>
    <n v="1416125148"/>
    <n v="1413356748"/>
    <b v="0"/>
    <n v="55"/>
    <b v="0"/>
    <s v="games/video games"/>
    <n v="0.69641025641025645"/>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0.80999999999999994"/>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5:30:06"/>
  </r>
  <r>
    <n v="2157"/>
    <s v="Nin"/>
    <s v="Gamers and 90's fans unite in this small tale of epic proportions!"/>
    <n v="75000"/>
    <n v="21144"/>
    <x v="2"/>
    <s v="US"/>
    <s v="USD"/>
    <n v="1482479940"/>
    <n v="1479684783"/>
    <b v="0"/>
    <n v="57"/>
    <b v="0"/>
    <s v="games/video games"/>
    <n v="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20:39:31"/>
  </r>
  <r>
    <n v="2373"/>
    <s v="Cykelauktion.com (Canceled)"/>
    <s v="We want to create a safe marketplace for buying and selling bicycles."/>
    <n v="850000"/>
    <n v="50"/>
    <x v="1"/>
    <s v="SE"/>
    <s v="SEK"/>
    <n v="1440863624"/>
    <n v="1438271624"/>
    <b v="0"/>
    <n v="1"/>
    <b v="0"/>
    <s v="technology/web"/>
    <n v="5.8823529411764705E-3"/>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4:44:56"/>
  </r>
  <r>
    <n v="2402"/>
    <s v="Cupcake Truck Unite"/>
    <s v="Small town, delicious treats, and a mobile truck"/>
    <n v="12000"/>
    <n v="52"/>
    <x v="2"/>
    <s v="US"/>
    <s v="USD"/>
    <n v="1431533931"/>
    <n v="1428941931"/>
    <b v="0"/>
    <n v="1"/>
    <b v="0"/>
    <s v="food/food trucks"/>
    <n v="0.43333333333333329"/>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0.02"/>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20:41:35"/>
  </r>
  <r>
    <n v="2421"/>
    <s v="hot dog cart"/>
    <s v="help me start Merrill's first hot dog cart in this empty lot"/>
    <n v="6000"/>
    <n v="1"/>
    <x v="2"/>
    <s v="US"/>
    <s v="USD"/>
    <n v="1424536196"/>
    <n v="1421944196"/>
    <b v="0"/>
    <n v="1"/>
    <b v="0"/>
    <s v="food/food trucks"/>
    <n v="1.6666666666666666E-2"/>
    <n v="1"/>
    <x v="7"/>
    <s v="food trucks"/>
    <x v="2421"/>
    <d v="2015-02-21T11:29:56"/>
  </r>
  <r>
    <n v="2422"/>
    <s v="Help starting a family owned food truck"/>
    <s v="Family owned business serving BBQ and seafood to the public"/>
    <n v="500"/>
    <n v="1"/>
    <x v="2"/>
    <s v="US"/>
    <s v="USD"/>
    <n v="1426091036"/>
    <n v="1423502636"/>
    <b v="0"/>
    <n v="1"/>
    <b v="0"/>
    <s v="food/food trucks"/>
    <n v="0.2"/>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1:54:50"/>
  </r>
  <r>
    <n v="2424"/>
    <s v="Lily and Memphs"/>
    <s v="Great and creative food from the heart in the form of a sweet food truck!"/>
    <n v="25000"/>
    <n v="310"/>
    <x v="2"/>
    <s v="US"/>
    <s v="USD"/>
    <n v="1414445108"/>
    <n v="1411853108"/>
    <b v="0"/>
    <n v="9"/>
    <b v="0"/>
    <s v="food/food trucks"/>
    <n v="1.24"/>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2:08:24"/>
  </r>
  <r>
    <n v="2431"/>
    <s v="Murphy's good eatin'"/>
    <s v="Go to Colorado and run a food truck with homemade food of all kinds."/>
    <n v="100000"/>
    <n v="2"/>
    <x v="2"/>
    <s v="US"/>
    <s v="USD"/>
    <n v="1467080613"/>
    <n v="1461896613"/>
    <b v="0"/>
    <n v="2"/>
    <b v="0"/>
    <s v="food/food trucks"/>
    <n v="2E-3"/>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499999999999"/>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1:04:58"/>
  </r>
  <r>
    <n v="2582"/>
    <s v="Drunken Wings"/>
    <s v="The place where chicken meets liquor for the first time!"/>
    <n v="90000"/>
    <n v="1"/>
    <x v="2"/>
    <s v="US"/>
    <s v="USD"/>
    <n v="1477784634"/>
    <n v="1475192634"/>
    <b v="0"/>
    <n v="1"/>
    <b v="0"/>
    <s v="food/food trucks"/>
    <n v="1.1111111111111111E-3"/>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8: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8:25:26"/>
  </r>
  <r>
    <n v="2655"/>
    <s v="Balloons (Canceled)"/>
    <s v="Thank you for your support!"/>
    <n v="15000"/>
    <n v="3155"/>
    <x v="1"/>
    <s v="US"/>
    <s v="USD"/>
    <n v="1455048000"/>
    <n v="1452631647"/>
    <b v="0"/>
    <n v="43"/>
    <b v="0"/>
    <s v="technology/space exploration"/>
    <n v="21.033333333333335"/>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6:13:14"/>
  </r>
  <r>
    <n v="2659"/>
    <s v="test (Canceled)"/>
    <s v="test"/>
    <n v="49000"/>
    <n v="1333"/>
    <x v="1"/>
    <s v="US"/>
    <s v="USD"/>
    <n v="1429321210"/>
    <n v="1426729210"/>
    <b v="0"/>
    <n v="10"/>
    <b v="0"/>
    <s v="technology/space exploration"/>
    <n v="2.7204081632653061"/>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9:01:34"/>
  </r>
  <r>
    <n v="2680"/>
    <s v="iHeart Pillow"/>
    <s v="iHeartPillow, Connecting loved ones"/>
    <n v="32000"/>
    <n v="276"/>
    <x v="2"/>
    <s v="ES"/>
    <s v="EUR"/>
    <n v="1459915491"/>
    <n v="1457327091"/>
    <b v="0"/>
    <n v="4"/>
    <b v="0"/>
    <s v="technology/makerspaces"/>
    <n v="0.86250000000000004"/>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0.14799999999999999"/>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2E-2"/>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4:41:54"/>
  </r>
  <r>
    <n v="2705"/>
    <s v="Fischer Theatre Marquee"/>
    <s v="Help light the lights at the historic Fischer Theatre in Danville, IL."/>
    <n v="16500"/>
    <n v="1739"/>
    <x v="3"/>
    <s v="US"/>
    <s v="USD"/>
    <n v="1490389158"/>
    <n v="1486504758"/>
    <b v="0"/>
    <n v="8"/>
    <b v="0"/>
    <s v="theater/spaces"/>
    <n v="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6:36:41"/>
  </r>
  <r>
    <n v="2757"/>
    <s v="C is for Crooked"/>
    <s v="A children's letter book that Lampoons Hillary Clinton"/>
    <n v="1500"/>
    <n v="10"/>
    <x v="2"/>
    <s v="US"/>
    <s v="USD"/>
    <n v="1470498332"/>
    <n v="1469202332"/>
    <b v="0"/>
    <n v="2"/>
    <b v="0"/>
    <s v="publishing/children's books"/>
    <n v="0.66666666666666674"/>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5"/>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1:12:03"/>
  </r>
  <r>
    <n v="2864"/>
    <s v="'Haunting Julia' by Alan Ayckbourn"/>
    <s v="Accessible, original theatre for all!"/>
    <n v="2500"/>
    <n v="40"/>
    <x v="2"/>
    <s v="GB"/>
    <s v="GBP"/>
    <n v="1437139080"/>
    <n v="1434552207"/>
    <b v="0"/>
    <n v="3"/>
    <b v="0"/>
    <s v="theater/plays"/>
    <n v="1.6"/>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2:27:15"/>
  </r>
  <r>
    <n v="2885"/>
    <s v="The Wedding"/>
    <s v="An historic and proud work of Polish nationalistic literature performed on stage."/>
    <n v="400"/>
    <n v="130"/>
    <x v="2"/>
    <s v="US"/>
    <s v="USD"/>
    <n v="1426294201"/>
    <n v="1423705801"/>
    <b v="0"/>
    <n v="5"/>
    <b v="0"/>
    <s v="theater/plays"/>
    <n v="32.5"/>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6:00:00"/>
  </r>
  <r>
    <n v="2893"/>
    <s v="REDISCOVERING KIA THE PLAY"/>
    <s v="Fundraising for REDISCOVERING KIA THE PLAY"/>
    <n v="5000"/>
    <n v="25"/>
    <x v="2"/>
    <s v="US"/>
    <s v="USD"/>
    <n v="1420768800"/>
    <n v="1415644395"/>
    <b v="0"/>
    <n v="2"/>
    <b v="0"/>
    <s v="theater/plays"/>
    <n v="0.5"/>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7:08:59"/>
  </r>
  <r>
    <n v="2914"/>
    <s v="Hercules the Panto"/>
    <s v="Hercules must complete four challenges in order to meet the father he never knew"/>
    <n v="25000"/>
    <n v="1"/>
    <x v="2"/>
    <s v="GB"/>
    <s v="GBP"/>
    <n v="1426365994"/>
    <n v="1421185594"/>
    <b v="0"/>
    <n v="1"/>
    <b v="0"/>
    <s v="theater/plays"/>
    <n v="4.0000000000000001E-3"/>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3:25:10"/>
  </r>
  <r>
    <n v="2993"/>
    <s v="TRUE WEST: Think, Dog! Productions"/>
    <s v="Help us build the Kitchen from Hell!"/>
    <n v="1000"/>
    <n v="1003"/>
    <x v="0"/>
    <s v="US"/>
    <s v="USD"/>
    <n v="1455998867"/>
    <n v="1453406867"/>
    <b v="0"/>
    <n v="22"/>
    <b v="1"/>
    <s v="theater/spaces"/>
    <n v="100.29999999999998"/>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1:27:20"/>
  </r>
  <r>
    <n v="3076"/>
    <s v="10,000 Hours"/>
    <s v="Helping female comedians get in their 10,000 Hours of practice!"/>
    <n v="10000"/>
    <n v="1506"/>
    <x v="2"/>
    <s v="US"/>
    <s v="USD"/>
    <n v="1444405123"/>
    <n v="1439221123"/>
    <b v="0"/>
    <n v="50"/>
    <b v="0"/>
    <s v="theater/spaces"/>
    <n v="15.06"/>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4:32:31"/>
  </r>
  <r>
    <n v="3108"/>
    <s v="Funding a home for our Children's Theater"/>
    <s v="We need a permanent home for the theater!"/>
    <n v="50000"/>
    <n v="26"/>
    <x v="2"/>
    <s v="US"/>
    <s v="USD"/>
    <n v="1430234394"/>
    <n v="1425053994"/>
    <b v="0"/>
    <n v="2"/>
    <b v="0"/>
    <s v="theater/spaces"/>
    <n v="5.1999999999999998E-2"/>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1:18:55"/>
  </r>
  <r>
    <n v="3122"/>
    <s v="be back soon (Canceled)"/>
    <s v="cancelled until further notice"/>
    <n v="199"/>
    <n v="116"/>
    <x v="1"/>
    <s v="US"/>
    <s v="USD"/>
    <n v="1478733732"/>
    <n v="1478298132"/>
    <b v="0"/>
    <n v="2"/>
    <b v="0"/>
    <s v="theater/spaces"/>
    <n v="58.291457286432156"/>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3:59:00"/>
  </r>
  <r>
    <n v="3131"/>
    <s v="SNAKE EYES"/>
    <s v="A Staged Reading of &quot;Snake Eyes,&quot; a new play by Alex Rafala"/>
    <n v="4100"/>
    <n v="645"/>
    <x v="3"/>
    <s v="US"/>
    <s v="USD"/>
    <n v="1491656045"/>
    <n v="1489067645"/>
    <b v="0"/>
    <n v="12"/>
    <b v="0"/>
    <s v="theater/plays"/>
    <n v="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3E-2"/>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49999999999"/>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3"/>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4"/>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2:11:30"/>
  </r>
  <r>
    <n v="3586"/>
    <s v="Actors &amp; Musicians who are Blind or Autistic"/>
    <s v="See Theatre In A New Light"/>
    <n v="7500"/>
    <n v="8207"/>
    <x v="0"/>
    <s v="US"/>
    <s v="USD"/>
    <n v="1474649070"/>
    <n v="1469465070"/>
    <b v="0"/>
    <n v="54"/>
    <b v="1"/>
    <s v="theater/plays"/>
    <n v="109.42666666666668"/>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2:59:00"/>
  </r>
  <r>
    <n v="3635"/>
    <s v="Mary's Son"/>
    <s v="Mary's Son is a pop opera about Jesus and the hope he brings to all people."/>
    <n v="3500"/>
    <n v="1276"/>
    <x v="2"/>
    <s v="US"/>
    <s v="USD"/>
    <n v="1461186676"/>
    <n v="1458594676"/>
    <b v="0"/>
    <n v="10"/>
    <b v="0"/>
    <s v="theater/musical"/>
    <n v="36.45714285714285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4:54:00"/>
  </r>
  <r>
    <n v="3666"/>
    <s v="Israel LÃ³pez @ Ojai Playwrights Conference"/>
    <s v="Artistic Internship @ Ojai Playwrights Conference"/>
    <n v="1200"/>
    <n v="1200"/>
    <x v="0"/>
    <s v="US"/>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6:38:16"/>
  </r>
  <r>
    <n v="3735"/>
    <s v="Women Beware Women"/>
    <s v="Young Actor's taking on a Jacobean tragedy. Family, betrayal, love, lust, sex and death."/>
    <n v="150"/>
    <n v="20"/>
    <x v="2"/>
    <s v="GB"/>
    <s v="GBP"/>
    <n v="1432831089"/>
    <n v="1430239089"/>
    <b v="0"/>
    <n v="2"/>
    <b v="0"/>
    <s v="theater/plays"/>
    <n v="13.333333333333334"/>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3: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3764705882352941"/>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1:00:00"/>
  </r>
  <r>
    <n v="3773"/>
    <s v="Dundee: A Hip-Hopera"/>
    <s v="A dramatic hip-hopera, inspired from monologues written by the performers."/>
    <n v="5000"/>
    <n v="5410"/>
    <x v="0"/>
    <s v="US"/>
    <s v="USD"/>
    <n v="1479175680"/>
    <n v="1476317247"/>
    <b v="0"/>
    <n v="57"/>
    <b v="1"/>
    <s v="theater/musical"/>
    <n v="108.2"/>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0.27999999999999997"/>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3:24:44"/>
  </r>
  <r>
    <n v="3850"/>
    <s v="The Vagina Monologues 2015"/>
    <s v="V-Day is a global activist movement to end violence against women and girls."/>
    <n v="1000"/>
    <n v="38"/>
    <x v="2"/>
    <s v="US"/>
    <s v="USD"/>
    <n v="1420081143"/>
    <n v="1417489143"/>
    <b v="1"/>
    <n v="4"/>
    <b v="0"/>
    <s v="theater/plays"/>
    <n v="3.8"/>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5:09:38"/>
  </r>
  <r>
    <n v="3854"/>
    <s v="The Case Of Soghomon Tehlirian"/>
    <s v="A play dedicated to the 100th anniversary of the Armenian Genocide."/>
    <n v="11000"/>
    <n v="1788"/>
    <x v="2"/>
    <s v="US"/>
    <s v="USD"/>
    <n v="1431206058"/>
    <n v="1428614058"/>
    <b v="0"/>
    <n v="20"/>
    <b v="0"/>
    <s v="theater/plays"/>
    <n v="16.254545454545454"/>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1.3333333333333334E-2"/>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4:32:19"/>
  </r>
  <r>
    <n v="3868"/>
    <s v="1000 words (Canceled)"/>
    <s v="New collection of music by Scott Evan Davis!"/>
    <n v="5000"/>
    <n v="10"/>
    <x v="1"/>
    <s v="GB"/>
    <s v="GBP"/>
    <n v="1410191405"/>
    <n v="1408031405"/>
    <b v="0"/>
    <n v="1"/>
    <b v="0"/>
    <s v="theater/musical"/>
    <n v="0.2"/>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3:12:24"/>
  </r>
  <r>
    <n v="3891"/>
    <s v="Out of the Box: A Mime Story"/>
    <s v="A comedy about a mime who dreams of becoming a stand up comedian."/>
    <n v="800"/>
    <n v="260"/>
    <x v="2"/>
    <s v="US"/>
    <s v="USD"/>
    <n v="1427086740"/>
    <n v="1424488244"/>
    <b v="0"/>
    <n v="7"/>
    <b v="0"/>
    <s v="theater/plays"/>
    <n v="32.5"/>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0.03"/>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4:51:49"/>
  </r>
  <r>
    <n v="4000"/>
    <s v="The Escorts"/>
    <s v="An Enticing Trip into the World of Assisted Dying"/>
    <n v="8000"/>
    <n v="10"/>
    <x v="2"/>
    <s v="US"/>
    <s v="USD"/>
    <n v="1462631358"/>
    <n v="1457450958"/>
    <b v="0"/>
    <n v="1"/>
    <b v="0"/>
    <s v="theater/plays"/>
    <n v="0.125"/>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9:05:47"/>
  </r>
  <r>
    <n v="4004"/>
    <s v="South Florida Tours"/>
    <s v="Help Launch The Queen Into South Florida!"/>
    <n v="500"/>
    <n v="1"/>
    <x v="2"/>
    <s v="US"/>
    <s v="USD"/>
    <n v="1412740457"/>
    <n v="1410148457"/>
    <b v="0"/>
    <n v="1"/>
    <b v="0"/>
    <s v="theater/plays"/>
    <n v="0.2"/>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1:07:54"/>
  </r>
  <r>
    <n v="4018"/>
    <s v="Time Please Fringe"/>
    <s v="Funding for a production of Time Please at the Brighton Fringe 2017... and beyond."/>
    <n v="1500"/>
    <n v="130"/>
    <x v="2"/>
    <s v="GB"/>
    <s v="GBP"/>
    <n v="1475877108"/>
    <n v="1473285108"/>
    <b v="0"/>
    <n v="4"/>
    <b v="0"/>
    <s v="theater/plays"/>
    <n v="8.6666666666666679"/>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6:44:10"/>
  </r>
  <r>
    <n v="4035"/>
    <s v="The Lost Boy"/>
    <s v="&quot;Stories are where you go to look for the truth of your own life.&quot; (Frank Delaney)"/>
    <n v="10000"/>
    <n v="3685"/>
    <x v="2"/>
    <s v="US"/>
    <s v="USD"/>
    <n v="1413925887"/>
    <n v="1411333887"/>
    <b v="0"/>
    <n v="25"/>
    <b v="0"/>
    <s v="theater/plays"/>
    <n v="36.85"/>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2:00:00"/>
  </r>
  <r>
    <n v="4041"/>
    <s v="In the Land of Gold"/>
    <s v="A bold, colouful, vibrant play centred around the last remaining monarchy of Africa."/>
    <n v="5000"/>
    <n v="21"/>
    <x v="2"/>
    <s v="GB"/>
    <s v="GBP"/>
    <n v="1473160954"/>
    <n v="1467976954"/>
    <b v="0"/>
    <n v="2"/>
    <b v="0"/>
    <s v="theater/plays"/>
    <n v="0.42"/>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9FC0C3-1505-6D46-84DF-E97E0D79BC26}" name="PivotTable2" cacheId="4"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0">
  <location ref="A4:F15"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axis="axisPage" compact="0" outline="0" multipleItemSelectionAllowed="1" showAll="0">
      <items count="22">
        <item x="15"/>
        <item x="2"/>
        <item x="18"/>
        <item x="5"/>
        <item x="16"/>
        <item x="12"/>
        <item x="8"/>
        <item x="3"/>
        <item x="6"/>
        <item x="1"/>
        <item x="7"/>
        <item x="17"/>
        <item x="13"/>
        <item x="19"/>
        <item x="14"/>
        <item x="9"/>
        <item x="10"/>
        <item x="4"/>
        <item x="11"/>
        <item x="20"/>
        <item x="0"/>
        <item t="default"/>
      </items>
    </pivotField>
    <pivotField compact="0" outline="0" showAll="0">
      <items count="14">
        <item x="2"/>
        <item x="5"/>
        <item x="11"/>
        <item x="7"/>
        <item x="3"/>
        <item x="1"/>
        <item x="6"/>
        <item x="10"/>
        <item x="8"/>
        <item x="4"/>
        <item x="9"/>
        <item x="1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23">
    <chartFormat chart="2" format="49" series="1">
      <pivotArea type="data" outline="0" fieldPosition="0">
        <references count="1">
          <reference field="5" count="1" selected="0">
            <x v="0"/>
          </reference>
        </references>
      </pivotArea>
    </chartFormat>
    <chartFormat chart="2" format="50" series="1">
      <pivotArea type="data" outline="0" fieldPosition="0">
        <references count="1">
          <reference field="5" count="1" selected="0">
            <x v="1"/>
          </reference>
        </references>
      </pivotArea>
    </chartFormat>
    <chartFormat chart="2" format="51" series="1">
      <pivotArea type="data" outline="0" fieldPosition="0">
        <references count="1">
          <reference field="5" count="1" selected="0">
            <x v="2"/>
          </reference>
        </references>
      </pivotArea>
    </chartFormat>
    <chartFormat chart="2" format="52" series="1">
      <pivotArea type="data" outline="0" fieldPosition="0">
        <references count="1">
          <reference field="5" count="1" selected="0">
            <x v="3"/>
          </reference>
        </references>
      </pivotArea>
    </chartFormat>
    <chartFormat chart="1" format="45" series="1">
      <pivotArea type="data" outline="0" fieldPosition="0">
        <references count="1">
          <reference field="5" count="1" selected="0">
            <x v="0"/>
          </reference>
        </references>
      </pivotArea>
    </chartFormat>
    <chartFormat chart="1" format="46" series="1">
      <pivotArea type="data" outline="0" fieldPosition="0">
        <references count="1">
          <reference field="5" count="1" selected="0">
            <x v="1"/>
          </reference>
        </references>
      </pivotArea>
    </chartFormat>
    <chartFormat chart="1" format="47" series="1">
      <pivotArea type="data" outline="0" fieldPosition="0">
        <references count="1">
          <reference field="5" count="1" selected="0">
            <x v="2"/>
          </reference>
        </references>
      </pivotArea>
    </chartFormat>
    <chartFormat chart="1" format="48" series="1">
      <pivotArea type="data" outline="0" fieldPosition="0">
        <references count="1">
          <reference field="5" count="1" selected="0">
            <x v="3"/>
          </reference>
        </references>
      </pivotArea>
    </chartFormat>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1">
          <reference field="4294967294" count="1" selected="0">
            <x v="0"/>
          </reference>
        </references>
      </pivotArea>
    </chartFormat>
    <chartFormat chart="2" format="53" series="1">
      <pivotArea type="data" outline="0" fieldPosition="0">
        <references count="1">
          <reference field="4294967294" count="1" selected="0">
            <x v="0"/>
          </reference>
        </references>
      </pivotArea>
    </chartFormat>
    <chartFormat chart="1" format="49" series="1">
      <pivotArea type="data" outline="0" fieldPosition="0">
        <references count="1">
          <reference field="4294967294" count="1" selected="0">
            <x v="0"/>
          </reference>
        </references>
      </pivotArea>
    </chartFormat>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9" format="0" series="1">
      <pivotArea type="data" outline="0" fieldPosition="0">
        <references count="2">
          <reference field="4294967294" count="1" selected="0">
            <x v="0"/>
          </reference>
          <reference field="5" count="1" selected="0">
            <x v="0"/>
          </reference>
        </references>
      </pivotArea>
    </chartFormat>
    <chartFormat chart="9" format="1" series="1">
      <pivotArea type="data" outline="0" fieldPosition="0">
        <references count="2">
          <reference field="4294967294" count="1" selected="0">
            <x v="0"/>
          </reference>
          <reference field="5" count="1" selected="0">
            <x v="1"/>
          </reference>
        </references>
      </pivotArea>
    </chartFormat>
    <chartFormat chart="9" format="2" series="1">
      <pivotArea type="data" outline="0" fieldPosition="0">
        <references count="2">
          <reference field="4294967294" count="1" selected="0">
            <x v="0"/>
          </reference>
          <reference field="5" count="1" selected="0">
            <x v="2"/>
          </reference>
        </references>
      </pivotArea>
    </chartFormat>
    <chartFormat chart="9"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51EC92-3F6D-7E4D-9342-74F7A6B7B697}"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70FFC6-45D4-F240-A3AD-B76EA09308F0}"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0929A9A-26EE-4E4C-AB1D-C8A462449DD3}" sourceName="state">
  <pivotTables>
    <pivotTable tabId="3" name="PivotTable2"/>
    <pivotTable tabId="4" name="PivotTable1"/>
  </pivotTables>
  <data>
    <tabular pivotCacheId="1853162394">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D67DBA9-29F6-564C-B1B1-8B323CC671B9}" sourceName="country">
  <pivotTables>
    <pivotTable tabId="3" name="PivotTable2"/>
    <pivotTable tabId="4" name="PivotTable1"/>
  </pivotTables>
  <data>
    <tabular pivotCacheId="1853162394">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179E32-A5CE-474E-8A6A-F7384F9DFED0}" sourceName="Category ">
  <pivotTables>
    <pivotTable tabId="3" name="PivotTable2"/>
    <pivotTable tabId="4" name="PivotTable1"/>
  </pivotTables>
  <data>
    <tabular pivotCacheId="1853162394">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06201D2-A5D0-8548-B5C4-D5925231350E}" sourceName="Sub-Category">
  <pivotTables>
    <pivotTable tabId="4" name="PivotTable1"/>
  </pivotTables>
  <data>
    <tabular pivotCacheId="1853162394">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2134007-5E7B-614B-B0CD-DBC2D2A6AB52}" sourceName="state">
  <pivotTables>
    <pivotTable tabId="5" name="PivotTable3"/>
  </pivotTables>
  <data>
    <tabular pivotCacheId="859130991">
      <items count="4">
        <i x="1" s="1"/>
        <i x="2" s="1"/>
        <i x="3"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BB20C64-081B-1041-A451-B7C0BCB062A4}" sourceName="Category ">
  <pivotTables>
    <pivotTable tabId="5" name="PivotTable3"/>
  </pivotTables>
  <data>
    <tabular pivotCacheId="859130991">
      <items count="9">
        <i x="0" s="1"/>
        <i x="7" s="1"/>
        <i x="6" s="1"/>
        <i x="5" s="1"/>
        <i x="4" s="1"/>
        <i x="8" s="1"/>
        <i x="3"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_Creation_Formula" xr10:uid="{EB759FA9-9C92-A44A-8582-708A72E060E9}" sourceName="Years (Date Creation Formula)">
  <pivotTables>
    <pivotTable tabId="5" name="PivotTable3"/>
  </pivotTables>
  <data>
    <tabular pivotCacheId="859130991">
      <items count="11">
        <i x="1" s="1"/>
        <i x="2" s="1"/>
        <i x="3" s="1"/>
        <i x="4" s="1"/>
        <i x="5" s="1"/>
        <i x="6" s="1"/>
        <i x="7" s="1"/>
        <i x="8" s="1"/>
        <i x="9" s="1"/>
        <i x="0" s="1" nd="1"/>
        <i x="10"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ion_Formula" xr10:uid="{7744C66B-D9FB-8A4C-849D-02D12C991454}" sourceName="Date Creation Formula">
  <pivotTables>
    <pivotTable tabId="5" name="PivotTable3"/>
  </pivotTables>
  <data>
    <tabular pivotCacheId="859130991">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7A46505-0CE2-E14D-A248-25A8DCF11D3C}" cache="Slicer_state" caption="state" rowHeight="230716"/>
  <slicer name="country" xr10:uid="{62A2FDA6-2AAA-8947-B959-F602A2C69EE8}" cache="Slicer_country" caption="country" rowHeight="230716"/>
  <slicer name="Category " xr10:uid="{0024CDD8-6785-5147-B3F2-A988906B11BE}" cache="Slicer_Category" caption="Category " startItem="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E39D35E5-79E0-0442-A0AB-03B2CE6CD0D9}" cache="Slicer_state" caption="state" rowHeight="230716"/>
  <slicer name="country 1" xr10:uid="{BF838B57-6BE7-474D-8FE7-D42B1B6B0CF3}" cache="Slicer_country" caption="country" rowHeight="230716"/>
  <slicer name="Category  1" xr10:uid="{29934E8B-4E6B-3A48-85A8-4C342207E61D}" cache="Slicer_Category" caption="Category " rowHeight="230716"/>
  <slicer name="Sub-Category" xr10:uid="{9A5D52BC-C960-694A-AB9B-8C360E3EE092}"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48FE0725-CB52-4247-BE47-1BABD5897FC5}" cache="Slicer_state1" caption="state" rowHeight="230716"/>
  <slicer name="Category  2" xr10:uid="{D31DAAFE-E397-C045-BA6D-8F74FD5D11AE}" cache="Slicer_Category1" caption="Category " rowHeight="230716"/>
  <slicer name="Years (Date Creation Formula)" xr10:uid="{6311687F-759A-8549-A791-6CC0F323E176}" cache="Slicer_Years__Date_Creation_Formula" caption="Years (Date Creation Formula)" rowHeight="230716"/>
  <slicer name="Date Creation Formula" xr10:uid="{FBA6FA4B-85FE-0447-B457-2B7256092F91}" cache="Slicer_Date_Creation_Formula" caption="Date Creation Formula"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DDC799-2AD9-9A43-A5B3-BDBE04648932}" name="Table1" displayName="Table1" ref="A1:T184" totalsRowShown="0">
  <autoFilter ref="A1:T184" xr:uid="{5A970EFA-D0A3-9540-A2D3-ADC9DD84062C}"/>
  <tableColumns count="20">
    <tableColumn id="1" xr3:uid="{18C5F792-D506-384E-B1C9-20FA6B1A1E85}" name="id"/>
    <tableColumn id="2" xr3:uid="{87CF8F8E-456D-1A46-98F9-21DE951D2253}" name="name"/>
    <tableColumn id="3" xr3:uid="{134DCDC4-0784-C942-9713-33E1438F73A8}" name="blurb"/>
    <tableColumn id="4" xr3:uid="{EFBF7A92-F65E-F040-B228-F22B3D37922F}" name="goal"/>
    <tableColumn id="5" xr3:uid="{129C28C6-3E63-3244-BC31-F8764FDFD29B}" name="pledged"/>
    <tableColumn id="6" xr3:uid="{4B072750-4F05-B94F-8C56-6657EF985236}" name="state"/>
    <tableColumn id="7" xr3:uid="{5D375742-D458-2745-8C0E-8ED066DA7189}" name="country"/>
    <tableColumn id="8" xr3:uid="{BDA95427-F097-894B-B7F8-8B7961326A86}" name="currency"/>
    <tableColumn id="9" xr3:uid="{20A073B7-99D6-724A-BACF-4DE6179DB5BB}" name="deadline"/>
    <tableColumn id="10" xr3:uid="{069E66D7-68E0-C64D-882E-CDC30A3051DA}" name="launched_at"/>
    <tableColumn id="11" xr3:uid="{AE024C2B-7079-CB46-BA72-FF305D565AFB}" name="staff_pick"/>
    <tableColumn id="12" xr3:uid="{04B9EBC6-7E0B-2E41-803F-0B2B2E116CAA}" name="backers_count"/>
    <tableColumn id="13" xr3:uid="{879C611A-C2FD-A246-8BB0-B0908DA05F49}" name="spotlight"/>
    <tableColumn id="14" xr3:uid="{F3849591-8C05-CA4C-BA7D-90DED47880BE}" name="Category and Sub-Category"/>
    <tableColumn id="15" xr3:uid="{7D064861-8552-7148-A2F0-6D2AD9F0434B}" name="Percent funded"/>
    <tableColumn id="16" xr3:uid="{29E5E7D2-C1B7-874F-A69D-0CDE82D18423}" name="Average Donation"/>
    <tableColumn id="17" xr3:uid="{6A095B29-7E70-7842-948C-CCF216F90D5A}" name="Category "/>
    <tableColumn id="18" xr3:uid="{24810CE8-DF75-7448-9D15-5193BC1855CF}" name="Sub-Category"/>
    <tableColumn id="19" xr3:uid="{4DEA9368-0631-6246-82A4-D3B7B112DF18}" name="Date Creation Formula" dataDxfId="5"/>
    <tableColumn id="20" xr3:uid="{327C2704-C5A5-EE4A-BC02-BF3D9C1543DC}" name="Date Ended Conversion"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68C02-34E4-7D4B-826F-9AEE1D7FABCB}">
  <sheetPr codeName="Sheet2"/>
  <dimension ref="A2:F15"/>
  <sheetViews>
    <sheetView topLeftCell="B1" workbookViewId="0">
      <selection activeCell="G17" sqref="G17"/>
    </sheetView>
  </sheetViews>
  <sheetFormatPr baseColWidth="10" defaultRowHeight="15" x14ac:dyDescent="0.2"/>
  <cols>
    <col min="1" max="1" width="11.83203125" bestFit="1" customWidth="1"/>
    <col min="2" max="5" width="8.83203125" bestFit="1" customWidth="1"/>
    <col min="6" max="6" width="10" bestFit="1" customWidth="1"/>
    <col min="7" max="9" width="14.83203125" bestFit="1" customWidth="1"/>
    <col min="10" max="10" width="16" bestFit="1" customWidth="1"/>
    <col min="11" max="11" width="19.1640625" bestFit="1" customWidth="1"/>
    <col min="12" max="12" width="4" bestFit="1" customWidth="1"/>
    <col min="13" max="13" width="8.83203125" bestFit="1" customWidth="1"/>
    <col min="14" max="14" width="18.33203125" bestFit="1" customWidth="1"/>
    <col min="15" max="15" width="16" bestFit="1" customWidth="1"/>
    <col min="16" max="16" width="19.5" bestFit="1" customWidth="1"/>
    <col min="17" max="82" width="24.6640625" bestFit="1" customWidth="1"/>
    <col min="83" max="83" width="18.33203125" bestFit="1" customWidth="1"/>
    <col min="84" max="84" width="16" bestFit="1" customWidth="1"/>
  </cols>
  <sheetData>
    <row r="2" spans="1:6" x14ac:dyDescent="0.2">
      <c r="A2" s="8" t="s">
        <v>8223</v>
      </c>
      <c r="B2" t="s">
        <v>8362</v>
      </c>
    </row>
    <row r="4" spans="1:6" x14ac:dyDescent="0.2">
      <c r="A4" s="8" t="s">
        <v>8360</v>
      </c>
      <c r="B4" s="8" t="s">
        <v>8218</v>
      </c>
    </row>
    <row r="5" spans="1:6" x14ac:dyDescent="0.2">
      <c r="A5" s="8" t="s">
        <v>8359</v>
      </c>
      <c r="B5" t="s">
        <v>8220</v>
      </c>
      <c r="C5" t="s">
        <v>8221</v>
      </c>
      <c r="D5" t="s">
        <v>8222</v>
      </c>
      <c r="E5" t="s">
        <v>8219</v>
      </c>
      <c r="F5" t="s">
        <v>8361</v>
      </c>
    </row>
    <row r="6" spans="1:6" x14ac:dyDescent="0.2">
      <c r="A6" t="s">
        <v>8309</v>
      </c>
      <c r="B6" s="7">
        <v>40</v>
      </c>
      <c r="C6" s="7">
        <v>180</v>
      </c>
      <c r="D6" s="7"/>
      <c r="E6" s="7">
        <v>300</v>
      </c>
      <c r="F6" s="7">
        <v>520</v>
      </c>
    </row>
    <row r="7" spans="1:6" x14ac:dyDescent="0.2">
      <c r="A7" t="s">
        <v>8335</v>
      </c>
      <c r="B7" s="7">
        <v>20</v>
      </c>
      <c r="C7" s="7">
        <v>140</v>
      </c>
      <c r="D7" s="7">
        <v>6</v>
      </c>
      <c r="E7" s="7">
        <v>34</v>
      </c>
      <c r="F7" s="7">
        <v>200</v>
      </c>
    </row>
    <row r="8" spans="1:6" x14ac:dyDescent="0.2">
      <c r="A8" t="s">
        <v>8316</v>
      </c>
      <c r="B8" s="7"/>
      <c r="C8" s="7">
        <v>140</v>
      </c>
      <c r="D8" s="7"/>
      <c r="E8" s="7">
        <v>80</v>
      </c>
      <c r="F8" s="7">
        <v>220</v>
      </c>
    </row>
    <row r="9" spans="1:6" x14ac:dyDescent="0.2">
      <c r="A9" t="s">
        <v>8331</v>
      </c>
      <c r="B9" s="7">
        <v>24</v>
      </c>
      <c r="C9" s="7"/>
      <c r="D9" s="7"/>
      <c r="E9" s="7"/>
      <c r="F9" s="7">
        <v>24</v>
      </c>
    </row>
    <row r="10" spans="1:6" x14ac:dyDescent="0.2">
      <c r="A10" t="s">
        <v>8325</v>
      </c>
      <c r="B10" s="7">
        <v>20</v>
      </c>
      <c r="C10" s="7">
        <v>120</v>
      </c>
      <c r="D10" s="7">
        <v>20</v>
      </c>
      <c r="E10" s="7">
        <v>540</v>
      </c>
      <c r="F10" s="7">
        <v>700</v>
      </c>
    </row>
    <row r="11" spans="1:6" x14ac:dyDescent="0.2">
      <c r="A11" t="s">
        <v>8337</v>
      </c>
      <c r="B11" s="7"/>
      <c r="C11" s="7">
        <v>117</v>
      </c>
      <c r="D11" s="7"/>
      <c r="E11" s="7">
        <v>103</v>
      </c>
      <c r="F11" s="7">
        <v>220</v>
      </c>
    </row>
    <row r="12" spans="1:6" x14ac:dyDescent="0.2">
      <c r="A12" t="s">
        <v>8322</v>
      </c>
      <c r="B12" s="7">
        <v>30</v>
      </c>
      <c r="C12" s="7">
        <v>127</v>
      </c>
      <c r="D12" s="7"/>
      <c r="E12" s="7">
        <v>80</v>
      </c>
      <c r="F12" s="7">
        <v>237</v>
      </c>
    </row>
    <row r="13" spans="1:6" x14ac:dyDescent="0.2">
      <c r="A13" t="s">
        <v>8319</v>
      </c>
      <c r="B13" s="7">
        <v>178</v>
      </c>
      <c r="C13" s="7">
        <v>213</v>
      </c>
      <c r="D13" s="7"/>
      <c r="E13" s="7">
        <v>209</v>
      </c>
      <c r="F13" s="7">
        <v>600</v>
      </c>
    </row>
    <row r="14" spans="1:6" x14ac:dyDescent="0.2">
      <c r="A14" t="s">
        <v>8317</v>
      </c>
      <c r="B14" s="7">
        <v>37</v>
      </c>
      <c r="C14" s="7">
        <v>493</v>
      </c>
      <c r="D14" s="7">
        <v>24</v>
      </c>
      <c r="E14" s="7">
        <v>839</v>
      </c>
      <c r="F14" s="7">
        <v>1393</v>
      </c>
    </row>
    <row r="15" spans="1:6" x14ac:dyDescent="0.2">
      <c r="A15" t="s">
        <v>8361</v>
      </c>
      <c r="B15" s="7">
        <v>349</v>
      </c>
      <c r="C15" s="7">
        <v>1530</v>
      </c>
      <c r="D15" s="7">
        <v>50</v>
      </c>
      <c r="E15" s="7">
        <v>2185</v>
      </c>
      <c r="F15"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BAE54-08D2-C84E-A724-77A24753D6FF}">
  <sheetPr codeName="Sheet3"/>
  <dimension ref="A1:F47"/>
  <sheetViews>
    <sheetView topLeftCell="A2" zoomScale="109" workbookViewId="0">
      <selection activeCell="Q2" sqref="Q2"/>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7" width="14" bestFit="1" customWidth="1"/>
    <col min="8" max="8" width="11.83203125" bestFit="1" customWidth="1"/>
    <col min="9" max="9" width="14" bestFit="1" customWidth="1"/>
    <col min="10" max="10" width="16" bestFit="1" customWidth="1"/>
    <col min="11" max="11" width="18.33203125" bestFit="1" customWidth="1"/>
  </cols>
  <sheetData>
    <row r="1" spans="1:6" x14ac:dyDescent="0.2">
      <c r="A1" s="8" t="s">
        <v>8223</v>
      </c>
      <c r="B1" t="s">
        <v>8362</v>
      </c>
    </row>
    <row r="2" spans="1:6" x14ac:dyDescent="0.2">
      <c r="A2" s="8" t="s">
        <v>8359</v>
      </c>
      <c r="B2" t="s">
        <v>8362</v>
      </c>
    </row>
    <row r="4" spans="1:6" x14ac:dyDescent="0.2">
      <c r="A4" s="8" t="s">
        <v>8360</v>
      </c>
      <c r="B4" s="8" t="s">
        <v>8364</v>
      </c>
    </row>
    <row r="5" spans="1:6" x14ac:dyDescent="0.2">
      <c r="A5" s="8" t="s">
        <v>8363</v>
      </c>
      <c r="B5" t="s">
        <v>8220</v>
      </c>
      <c r="C5" t="s">
        <v>8221</v>
      </c>
      <c r="D5" t="s">
        <v>8222</v>
      </c>
      <c r="E5" t="s">
        <v>8219</v>
      </c>
      <c r="F5" t="s">
        <v>8361</v>
      </c>
    </row>
    <row r="6" spans="1:6" x14ac:dyDescent="0.2">
      <c r="A6" s="9" t="s">
        <v>8315</v>
      </c>
      <c r="B6" s="7"/>
      <c r="C6" s="7">
        <v>100</v>
      </c>
      <c r="D6" s="7"/>
      <c r="E6" s="7"/>
      <c r="F6" s="7">
        <v>100</v>
      </c>
    </row>
    <row r="7" spans="1:6" x14ac:dyDescent="0.2">
      <c r="A7" s="9" t="s">
        <v>8343</v>
      </c>
      <c r="B7" s="7">
        <v>20</v>
      </c>
      <c r="C7" s="7"/>
      <c r="D7" s="7"/>
      <c r="E7" s="7"/>
      <c r="F7" s="7">
        <v>20</v>
      </c>
    </row>
    <row r="8" spans="1:6" x14ac:dyDescent="0.2">
      <c r="A8" s="9" t="s">
        <v>8332</v>
      </c>
      <c r="B8" s="7">
        <v>24</v>
      </c>
      <c r="C8" s="7"/>
      <c r="D8" s="7"/>
      <c r="E8" s="7"/>
      <c r="F8" s="7">
        <v>24</v>
      </c>
    </row>
    <row r="9" spans="1:6" x14ac:dyDescent="0.2">
      <c r="A9" s="9" t="s">
        <v>8357</v>
      </c>
      <c r="B9" s="7"/>
      <c r="C9" s="7">
        <v>40</v>
      </c>
      <c r="D9" s="7"/>
      <c r="E9" s="7"/>
      <c r="F9" s="7">
        <v>40</v>
      </c>
    </row>
    <row r="10" spans="1:6" x14ac:dyDescent="0.2">
      <c r="A10" s="9" t="s">
        <v>8353</v>
      </c>
      <c r="B10" s="7"/>
      <c r="C10" s="7"/>
      <c r="D10" s="7"/>
      <c r="E10" s="7">
        <v>40</v>
      </c>
      <c r="F10" s="7">
        <v>40</v>
      </c>
    </row>
    <row r="11" spans="1:6" x14ac:dyDescent="0.2">
      <c r="A11" s="9" t="s">
        <v>8314</v>
      </c>
      <c r="B11" s="7"/>
      <c r="C11" s="7"/>
      <c r="D11" s="7"/>
      <c r="E11" s="7">
        <v>180</v>
      </c>
      <c r="F11" s="7">
        <v>180</v>
      </c>
    </row>
    <row r="12" spans="1:6" x14ac:dyDescent="0.2">
      <c r="A12" s="9" t="s">
        <v>8313</v>
      </c>
      <c r="B12" s="7"/>
      <c r="C12" s="7">
        <v>80</v>
      </c>
      <c r="D12" s="7"/>
      <c r="E12" s="7"/>
      <c r="F12" s="7">
        <v>80</v>
      </c>
    </row>
    <row r="13" spans="1:6" x14ac:dyDescent="0.2">
      <c r="A13" s="9" t="s">
        <v>8330</v>
      </c>
      <c r="B13" s="7"/>
      <c r="C13" s="7"/>
      <c r="D13" s="7"/>
      <c r="E13" s="7">
        <v>40</v>
      </c>
      <c r="F13" s="7">
        <v>40</v>
      </c>
    </row>
    <row r="14" spans="1:6" x14ac:dyDescent="0.2">
      <c r="A14" s="9" t="s">
        <v>8346</v>
      </c>
      <c r="B14" s="7"/>
      <c r="C14" s="7">
        <v>40</v>
      </c>
      <c r="D14" s="7">
        <v>20</v>
      </c>
      <c r="E14" s="7"/>
      <c r="F14" s="7">
        <v>60</v>
      </c>
    </row>
    <row r="15" spans="1:6" x14ac:dyDescent="0.2">
      <c r="A15" s="9" t="s">
        <v>8324</v>
      </c>
      <c r="B15" s="7"/>
      <c r="C15" s="7">
        <v>40</v>
      </c>
      <c r="D15" s="7"/>
      <c r="E15" s="7"/>
      <c r="F15" s="7">
        <v>40</v>
      </c>
    </row>
    <row r="16" spans="1:6" x14ac:dyDescent="0.2">
      <c r="A16" s="9" t="s">
        <v>8336</v>
      </c>
      <c r="B16" s="7">
        <v>20</v>
      </c>
      <c r="C16" s="7">
        <v>120</v>
      </c>
      <c r="D16" s="7"/>
      <c r="E16" s="7"/>
      <c r="F16" s="7">
        <v>140</v>
      </c>
    </row>
    <row r="17" spans="1:6" x14ac:dyDescent="0.2">
      <c r="A17" s="9" t="s">
        <v>8347</v>
      </c>
      <c r="B17" s="7"/>
      <c r="C17" s="7">
        <v>20</v>
      </c>
      <c r="D17" s="7"/>
      <c r="E17" s="7"/>
      <c r="F17" s="7">
        <v>20</v>
      </c>
    </row>
    <row r="18" spans="1:6" x14ac:dyDescent="0.2">
      <c r="A18" s="9" t="s">
        <v>8348</v>
      </c>
      <c r="B18" s="7"/>
      <c r="C18" s="7"/>
      <c r="D18" s="7"/>
      <c r="E18" s="7">
        <v>140</v>
      </c>
      <c r="F18" s="7">
        <v>140</v>
      </c>
    </row>
    <row r="19" spans="1:6" x14ac:dyDescent="0.2">
      <c r="A19" s="9" t="s">
        <v>8329</v>
      </c>
      <c r="B19" s="7"/>
      <c r="C19" s="7">
        <v>20</v>
      </c>
      <c r="D19" s="7"/>
      <c r="E19" s="7">
        <v>140</v>
      </c>
      <c r="F19" s="7">
        <v>160</v>
      </c>
    </row>
    <row r="20" spans="1:6" x14ac:dyDescent="0.2">
      <c r="A20" s="9" t="s">
        <v>8328</v>
      </c>
      <c r="B20" s="7"/>
      <c r="C20" s="7">
        <v>60</v>
      </c>
      <c r="D20" s="7"/>
      <c r="E20" s="7"/>
      <c r="F20" s="7">
        <v>60</v>
      </c>
    </row>
    <row r="21" spans="1:6" x14ac:dyDescent="0.2">
      <c r="A21" s="9" t="s">
        <v>8355</v>
      </c>
      <c r="B21" s="7"/>
      <c r="C21" s="7">
        <v>11</v>
      </c>
      <c r="D21" s="7"/>
      <c r="E21" s="7">
        <v>9</v>
      </c>
      <c r="F21" s="7">
        <v>20</v>
      </c>
    </row>
    <row r="22" spans="1:6" x14ac:dyDescent="0.2">
      <c r="A22" s="9" t="s">
        <v>8327</v>
      </c>
      <c r="B22" s="7"/>
      <c r="C22" s="7"/>
      <c r="D22" s="7"/>
      <c r="E22" s="7">
        <v>20</v>
      </c>
      <c r="F22" s="7">
        <v>20</v>
      </c>
    </row>
    <row r="23" spans="1:6" x14ac:dyDescent="0.2">
      <c r="A23" s="9" t="s">
        <v>8334</v>
      </c>
      <c r="B23" s="7"/>
      <c r="C23" s="7">
        <v>40</v>
      </c>
      <c r="D23" s="7"/>
      <c r="E23" s="7"/>
      <c r="F23" s="7">
        <v>40</v>
      </c>
    </row>
    <row r="24" spans="1:6" x14ac:dyDescent="0.2">
      <c r="A24" s="9" t="s">
        <v>8358</v>
      </c>
      <c r="B24" s="7">
        <v>20</v>
      </c>
      <c r="C24" s="7">
        <v>60</v>
      </c>
      <c r="D24" s="7"/>
      <c r="E24" s="7">
        <v>60</v>
      </c>
      <c r="F24" s="7">
        <v>140</v>
      </c>
    </row>
    <row r="25" spans="1:6" x14ac:dyDescent="0.2">
      <c r="A25" s="9" t="s">
        <v>8342</v>
      </c>
      <c r="B25" s="7"/>
      <c r="C25" s="7">
        <v>20</v>
      </c>
      <c r="D25" s="7"/>
      <c r="E25" s="7"/>
      <c r="F25" s="7">
        <v>20</v>
      </c>
    </row>
    <row r="26" spans="1:6" x14ac:dyDescent="0.2">
      <c r="A26" s="9" t="s">
        <v>8323</v>
      </c>
      <c r="B26" s="7"/>
      <c r="C26" s="7"/>
      <c r="D26" s="7"/>
      <c r="E26" s="7">
        <v>60</v>
      </c>
      <c r="F26" s="7">
        <v>60</v>
      </c>
    </row>
    <row r="27" spans="1:6" x14ac:dyDescent="0.2">
      <c r="A27" s="9" t="s">
        <v>8349</v>
      </c>
      <c r="B27" s="7"/>
      <c r="C27" s="7">
        <v>20</v>
      </c>
      <c r="D27" s="7"/>
      <c r="E27" s="7"/>
      <c r="F27" s="7">
        <v>20</v>
      </c>
    </row>
    <row r="28" spans="1:6" x14ac:dyDescent="0.2">
      <c r="A28" s="9" t="s">
        <v>8338</v>
      </c>
      <c r="B28" s="7"/>
      <c r="C28" s="7">
        <v>57</v>
      </c>
      <c r="D28" s="7"/>
      <c r="E28" s="7">
        <v>103</v>
      </c>
      <c r="F28" s="7">
        <v>160</v>
      </c>
    </row>
    <row r="29" spans="1:6" x14ac:dyDescent="0.2">
      <c r="A29" s="9" t="s">
        <v>8344</v>
      </c>
      <c r="B29" s="7"/>
      <c r="C29" s="7">
        <v>20</v>
      </c>
      <c r="D29" s="7"/>
      <c r="E29" s="7"/>
      <c r="F29" s="7">
        <v>20</v>
      </c>
    </row>
    <row r="30" spans="1:6" x14ac:dyDescent="0.2">
      <c r="A30" s="9" t="s">
        <v>8318</v>
      </c>
      <c r="B30" s="7"/>
      <c r="C30" s="7">
        <v>353</v>
      </c>
      <c r="D30" s="7">
        <v>19</v>
      </c>
      <c r="E30" s="7">
        <v>694</v>
      </c>
      <c r="F30" s="7">
        <v>1066</v>
      </c>
    </row>
    <row r="31" spans="1:6" x14ac:dyDescent="0.2">
      <c r="A31" s="9" t="s">
        <v>8345</v>
      </c>
      <c r="B31" s="7"/>
      <c r="C31" s="7"/>
      <c r="D31" s="7"/>
      <c r="E31" s="7">
        <v>40</v>
      </c>
      <c r="F31" s="7">
        <v>40</v>
      </c>
    </row>
    <row r="32" spans="1:6" x14ac:dyDescent="0.2">
      <c r="A32" s="9" t="s">
        <v>8341</v>
      </c>
      <c r="B32" s="7"/>
      <c r="C32" s="7"/>
      <c r="D32" s="7"/>
      <c r="E32" s="7">
        <v>20</v>
      </c>
      <c r="F32" s="7">
        <v>20</v>
      </c>
    </row>
    <row r="33" spans="1:6" x14ac:dyDescent="0.2">
      <c r="A33" s="9" t="s">
        <v>8352</v>
      </c>
      <c r="B33" s="7"/>
      <c r="C33" s="7">
        <v>20</v>
      </c>
      <c r="D33" s="7"/>
      <c r="E33" s="7"/>
      <c r="F33" s="7">
        <v>20</v>
      </c>
    </row>
    <row r="34" spans="1:6" x14ac:dyDescent="0.2">
      <c r="A34" s="9" t="s">
        <v>8326</v>
      </c>
      <c r="B34" s="7"/>
      <c r="C34" s="7"/>
      <c r="D34" s="7"/>
      <c r="E34" s="7">
        <v>260</v>
      </c>
      <c r="F34" s="7">
        <v>260</v>
      </c>
    </row>
    <row r="35" spans="1:6" x14ac:dyDescent="0.2">
      <c r="A35" s="9" t="s">
        <v>8312</v>
      </c>
      <c r="B35" s="7">
        <v>40</v>
      </c>
      <c r="C35" s="7"/>
      <c r="D35" s="7"/>
      <c r="E35" s="7"/>
      <c r="F35" s="7">
        <v>40</v>
      </c>
    </row>
    <row r="36" spans="1:6" x14ac:dyDescent="0.2">
      <c r="A36" s="9" t="s">
        <v>8311</v>
      </c>
      <c r="B36" s="7"/>
      <c r="C36" s="7"/>
      <c r="D36" s="7"/>
      <c r="E36" s="7">
        <v>60</v>
      </c>
      <c r="F36" s="7">
        <v>60</v>
      </c>
    </row>
    <row r="37" spans="1:6" x14ac:dyDescent="0.2">
      <c r="A37" s="9" t="s">
        <v>8351</v>
      </c>
      <c r="B37" s="7"/>
      <c r="C37" s="7"/>
      <c r="D37" s="7">
        <v>6</v>
      </c>
      <c r="E37" s="7">
        <v>34</v>
      </c>
      <c r="F37" s="7">
        <v>40</v>
      </c>
    </row>
    <row r="38" spans="1:6" x14ac:dyDescent="0.2">
      <c r="A38" s="9" t="s">
        <v>8354</v>
      </c>
      <c r="B38" s="7">
        <v>18</v>
      </c>
      <c r="C38" s="7">
        <v>2</v>
      </c>
      <c r="D38" s="7"/>
      <c r="E38" s="7">
        <v>40</v>
      </c>
      <c r="F38" s="7">
        <v>60</v>
      </c>
    </row>
    <row r="39" spans="1:6" x14ac:dyDescent="0.2">
      <c r="A39" s="9" t="s">
        <v>8356</v>
      </c>
      <c r="B39" s="7">
        <v>17</v>
      </c>
      <c r="C39" s="7">
        <v>80</v>
      </c>
      <c r="D39" s="7">
        <v>5</v>
      </c>
      <c r="E39" s="7">
        <v>85</v>
      </c>
      <c r="F39" s="7">
        <v>187</v>
      </c>
    </row>
    <row r="40" spans="1:6" x14ac:dyDescent="0.2">
      <c r="A40" s="9" t="s">
        <v>8350</v>
      </c>
      <c r="B40" s="7"/>
      <c r="C40" s="7"/>
      <c r="D40" s="7"/>
      <c r="E40" s="7">
        <v>80</v>
      </c>
      <c r="F40" s="7">
        <v>80</v>
      </c>
    </row>
    <row r="41" spans="1:6" x14ac:dyDescent="0.2">
      <c r="A41" s="9" t="s">
        <v>8310</v>
      </c>
      <c r="B41" s="7"/>
      <c r="C41" s="7"/>
      <c r="D41" s="7"/>
      <c r="E41" s="7">
        <v>60</v>
      </c>
      <c r="F41" s="7">
        <v>60</v>
      </c>
    </row>
    <row r="42" spans="1:6" x14ac:dyDescent="0.2">
      <c r="A42" s="9" t="s">
        <v>8340</v>
      </c>
      <c r="B42" s="7">
        <v>10</v>
      </c>
      <c r="C42" s="7">
        <v>47</v>
      </c>
      <c r="D42" s="7"/>
      <c r="E42" s="7"/>
      <c r="F42" s="7">
        <v>57</v>
      </c>
    </row>
    <row r="43" spans="1:6" x14ac:dyDescent="0.2">
      <c r="A43" s="9" t="s">
        <v>8333</v>
      </c>
      <c r="B43" s="7"/>
      <c r="C43" s="7">
        <v>100</v>
      </c>
      <c r="D43" s="7"/>
      <c r="E43" s="7"/>
      <c r="F43" s="7">
        <v>100</v>
      </c>
    </row>
    <row r="44" spans="1:6" x14ac:dyDescent="0.2">
      <c r="A44" s="9" t="s">
        <v>8321</v>
      </c>
      <c r="B44" s="7">
        <v>60</v>
      </c>
      <c r="C44" s="7">
        <v>120</v>
      </c>
      <c r="D44" s="7"/>
      <c r="E44" s="7">
        <v>20</v>
      </c>
      <c r="F44" s="7">
        <v>200</v>
      </c>
    </row>
    <row r="45" spans="1:6" x14ac:dyDescent="0.2">
      <c r="A45" s="9" t="s">
        <v>8320</v>
      </c>
      <c r="B45" s="7">
        <v>100</v>
      </c>
      <c r="C45" s="7">
        <v>60</v>
      </c>
      <c r="D45" s="7"/>
      <c r="E45" s="7"/>
      <c r="F45" s="7">
        <v>160</v>
      </c>
    </row>
    <row r="46" spans="1:6" x14ac:dyDescent="0.2">
      <c r="A46" s="9" t="s">
        <v>8339</v>
      </c>
      <c r="B46" s="7">
        <v>20</v>
      </c>
      <c r="C46" s="7"/>
      <c r="D46" s="7"/>
      <c r="E46" s="7"/>
      <c r="F46" s="7">
        <v>20</v>
      </c>
    </row>
    <row r="47" spans="1:6" x14ac:dyDescent="0.2">
      <c r="A47" s="9" t="s">
        <v>8361</v>
      </c>
      <c r="B47" s="7">
        <v>349</v>
      </c>
      <c r="C47" s="7">
        <v>1530</v>
      </c>
      <c r="D47" s="7">
        <v>50</v>
      </c>
      <c r="E47" s="7">
        <v>2185</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91FA5-E37E-D84D-A615-F98D41674529}">
  <sheetPr codeName="Sheet5"/>
  <dimension ref="A1:F18"/>
  <sheetViews>
    <sheetView workbookViewId="0">
      <selection activeCell="I16" sqref="I16"/>
    </sheetView>
  </sheetViews>
  <sheetFormatPr baseColWidth="10" defaultRowHeight="15" x14ac:dyDescent="0.2"/>
  <cols>
    <col min="1" max="1" width="23.6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31.33203125" bestFit="1" customWidth="1"/>
    <col min="8" max="8" width="11.83203125" bestFit="1" customWidth="1"/>
    <col min="9" max="9" width="31.33203125" bestFit="1" customWidth="1"/>
    <col min="10" max="10" width="16" bestFit="1" customWidth="1"/>
    <col min="11" max="11" width="35.6640625" bestFit="1" customWidth="1"/>
  </cols>
  <sheetData>
    <row r="1" spans="1:6" x14ac:dyDescent="0.2">
      <c r="A1" s="8" t="s">
        <v>8359</v>
      </c>
      <c r="B1" t="s">
        <v>8362</v>
      </c>
    </row>
    <row r="2" spans="1:6" x14ac:dyDescent="0.2">
      <c r="A2" s="8" t="s">
        <v>8379</v>
      </c>
      <c r="B2" t="s">
        <v>8362</v>
      </c>
    </row>
    <row r="4" spans="1:6" x14ac:dyDescent="0.2">
      <c r="A4" s="8" t="s">
        <v>8360</v>
      </c>
      <c r="B4" s="8" t="s">
        <v>8364</v>
      </c>
    </row>
    <row r="5" spans="1:6" x14ac:dyDescent="0.2">
      <c r="A5" s="8" t="s">
        <v>8363</v>
      </c>
      <c r="B5" t="s">
        <v>8220</v>
      </c>
      <c r="C5" t="s">
        <v>8221</v>
      </c>
      <c r="D5" t="s">
        <v>8222</v>
      </c>
      <c r="E5" t="s">
        <v>8219</v>
      </c>
      <c r="F5" t="s">
        <v>8361</v>
      </c>
    </row>
    <row r="6" spans="1:6" x14ac:dyDescent="0.2">
      <c r="A6" s="11" t="s">
        <v>8373</v>
      </c>
      <c r="B6" s="7">
        <v>34</v>
      </c>
      <c r="C6" s="7">
        <v>149</v>
      </c>
      <c r="D6" s="7">
        <v>2</v>
      </c>
      <c r="E6" s="7">
        <v>183</v>
      </c>
      <c r="F6" s="7">
        <v>368</v>
      </c>
    </row>
    <row r="7" spans="1:6" x14ac:dyDescent="0.2">
      <c r="A7" s="11" t="s">
        <v>8374</v>
      </c>
      <c r="B7" s="7">
        <v>27</v>
      </c>
      <c r="C7" s="7">
        <v>105</v>
      </c>
      <c r="D7" s="7">
        <v>18</v>
      </c>
      <c r="E7" s="7">
        <v>202</v>
      </c>
      <c r="F7" s="7">
        <v>352</v>
      </c>
    </row>
    <row r="8" spans="1:6" x14ac:dyDescent="0.2">
      <c r="A8" s="11" t="s">
        <v>8375</v>
      </c>
      <c r="B8" s="7">
        <v>28</v>
      </c>
      <c r="C8" s="7">
        <v>108</v>
      </c>
      <c r="D8" s="7">
        <v>30</v>
      </c>
      <c r="E8" s="7">
        <v>179</v>
      </c>
      <c r="F8" s="7">
        <v>345</v>
      </c>
    </row>
    <row r="9" spans="1:6" x14ac:dyDescent="0.2">
      <c r="A9" s="11" t="s">
        <v>8376</v>
      </c>
      <c r="B9" s="7">
        <v>27</v>
      </c>
      <c r="C9" s="7">
        <v>103</v>
      </c>
      <c r="D9" s="7"/>
      <c r="E9" s="7">
        <v>193</v>
      </c>
      <c r="F9" s="7">
        <v>323</v>
      </c>
    </row>
    <row r="10" spans="1:6" x14ac:dyDescent="0.2">
      <c r="A10" s="11" t="s">
        <v>8367</v>
      </c>
      <c r="B10" s="7">
        <v>26</v>
      </c>
      <c r="C10" s="7">
        <v>126</v>
      </c>
      <c r="D10" s="7"/>
      <c r="E10" s="7">
        <v>233</v>
      </c>
      <c r="F10" s="7">
        <v>385</v>
      </c>
    </row>
    <row r="11" spans="1:6" x14ac:dyDescent="0.2">
      <c r="A11" s="11" t="s">
        <v>8377</v>
      </c>
      <c r="B11" s="7">
        <v>27</v>
      </c>
      <c r="C11" s="7">
        <v>148</v>
      </c>
      <c r="D11" s="7"/>
      <c r="E11" s="7">
        <v>213</v>
      </c>
      <c r="F11" s="7">
        <v>388</v>
      </c>
    </row>
    <row r="12" spans="1:6" x14ac:dyDescent="0.2">
      <c r="A12" s="11" t="s">
        <v>8368</v>
      </c>
      <c r="B12" s="7">
        <v>44</v>
      </c>
      <c r="C12" s="7">
        <v>148</v>
      </c>
      <c r="D12" s="7"/>
      <c r="E12" s="7">
        <v>192</v>
      </c>
      <c r="F12" s="7">
        <v>384</v>
      </c>
    </row>
    <row r="13" spans="1:6" x14ac:dyDescent="0.2">
      <c r="A13" s="11" t="s">
        <v>8369</v>
      </c>
      <c r="B13" s="7">
        <v>32</v>
      </c>
      <c r="C13" s="7">
        <v>134</v>
      </c>
      <c r="D13" s="7"/>
      <c r="E13" s="7">
        <v>167</v>
      </c>
      <c r="F13" s="7">
        <v>333</v>
      </c>
    </row>
    <row r="14" spans="1:6" x14ac:dyDescent="0.2">
      <c r="A14" s="11" t="s">
        <v>8370</v>
      </c>
      <c r="B14" s="7">
        <v>24</v>
      </c>
      <c r="C14" s="7">
        <v>127</v>
      </c>
      <c r="D14" s="7"/>
      <c r="E14" s="7">
        <v>148</v>
      </c>
      <c r="F14" s="7">
        <v>299</v>
      </c>
    </row>
    <row r="15" spans="1:6" x14ac:dyDescent="0.2">
      <c r="A15" s="11" t="s">
        <v>8371</v>
      </c>
      <c r="B15" s="7">
        <v>20</v>
      </c>
      <c r="C15" s="7">
        <v>150</v>
      </c>
      <c r="D15" s="7"/>
      <c r="E15" s="7">
        <v>184</v>
      </c>
      <c r="F15" s="7">
        <v>354</v>
      </c>
    </row>
    <row r="16" spans="1:6" x14ac:dyDescent="0.2">
      <c r="A16" s="11" t="s">
        <v>8372</v>
      </c>
      <c r="B16" s="7">
        <v>37</v>
      </c>
      <c r="C16" s="7">
        <v>113</v>
      </c>
      <c r="D16" s="7"/>
      <c r="E16" s="7">
        <v>180</v>
      </c>
      <c r="F16" s="7">
        <v>330</v>
      </c>
    </row>
    <row r="17" spans="1:6" x14ac:dyDescent="0.2">
      <c r="A17" s="11" t="s">
        <v>8378</v>
      </c>
      <c r="B17" s="7">
        <v>23</v>
      </c>
      <c r="C17" s="7">
        <v>119</v>
      </c>
      <c r="D17" s="7"/>
      <c r="E17" s="7">
        <v>111</v>
      </c>
      <c r="F17" s="7">
        <v>253</v>
      </c>
    </row>
    <row r="18" spans="1:6" x14ac:dyDescent="0.2">
      <c r="A18" s="11" t="s">
        <v>8361</v>
      </c>
      <c r="B18" s="7">
        <v>349</v>
      </c>
      <c r="C18" s="7">
        <v>1530</v>
      </c>
      <c r="D18" s="7">
        <v>50</v>
      </c>
      <c r="E18" s="7">
        <v>2185</v>
      </c>
      <c r="F18"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DC749-9BD9-3C47-95EE-D72B1B2C1B2C}">
  <sheetPr codeName="Sheet6"/>
  <dimension ref="A1:H13"/>
  <sheetViews>
    <sheetView zoomScale="200" zoomScaleNormal="200" workbookViewId="0">
      <selection activeCell="A22" sqref="A22"/>
    </sheetView>
  </sheetViews>
  <sheetFormatPr baseColWidth="10" defaultRowHeight="15" x14ac:dyDescent="0.2"/>
  <cols>
    <col min="1" max="1" width="27.5" bestFit="1" customWidth="1"/>
    <col min="2" max="2" width="15.33203125" bestFit="1" customWidth="1"/>
    <col min="3" max="3" width="12.1640625" bestFit="1" customWidth="1"/>
    <col min="4" max="4" width="14.5" bestFit="1" customWidth="1"/>
    <col min="5" max="5" width="11.5" bestFit="1" customWidth="1"/>
    <col min="6" max="6" width="15" bestFit="1" customWidth="1"/>
    <col min="7" max="7" width="11.83203125" bestFit="1" customWidth="1"/>
    <col min="8" max="8" width="14.1640625" bestFit="1" customWidth="1"/>
  </cols>
  <sheetData>
    <row r="1" spans="1:8" x14ac:dyDescent="0.2">
      <c r="A1" t="s">
        <v>8380</v>
      </c>
      <c r="B1" t="s">
        <v>8381</v>
      </c>
      <c r="C1" t="s">
        <v>8382</v>
      </c>
      <c r="D1" t="s">
        <v>8383</v>
      </c>
      <c r="E1" t="s">
        <v>8384</v>
      </c>
      <c r="F1" t="s">
        <v>8385</v>
      </c>
      <c r="G1" t="s">
        <v>8386</v>
      </c>
      <c r="H1" t="s">
        <v>8387</v>
      </c>
    </row>
    <row r="2" spans="1:8" x14ac:dyDescent="0.2">
      <c r="A2" t="s">
        <v>8388</v>
      </c>
      <c r="B2">
        <f>COUNTIFS(StarterData!$F:$F,"successful",StarterData!$D:$D,"&lt;1000")</f>
        <v>322</v>
      </c>
      <c r="C2">
        <f>COUNTIFS(StarterData!$F:$F,"failed",StarterData!$D:$D,"&lt;1000")</f>
        <v>113</v>
      </c>
      <c r="D2">
        <f>COUNTIFS(StarterData!$F:$F,"canceled",StarterData!$D:$D,"&lt;1000")</f>
        <v>18</v>
      </c>
      <c r="E2">
        <f>SUM(B2:D2)</f>
        <v>453</v>
      </c>
      <c r="F2" s="13">
        <f>((B2/E2))</f>
        <v>0.71081677704194257</v>
      </c>
      <c r="G2" s="13">
        <f>((C2/E2))</f>
        <v>0.24944812362030905</v>
      </c>
      <c r="H2" s="13">
        <f>((D2/E2))</f>
        <v>3.9735099337748346E-2</v>
      </c>
    </row>
    <row r="3" spans="1:8" x14ac:dyDescent="0.2">
      <c r="A3" t="s">
        <v>8390</v>
      </c>
      <c r="B3">
        <f>COUNTIFS(StarterData!$F:$F,"successful",StarterData!$D:$D,"&gt;=1000",StarterData!$D:$D,"&lt;5000")</f>
        <v>932</v>
      </c>
      <c r="C3">
        <f>COUNTIFS(StarterData!$F:$F,"failed",StarterData!$D:$D,"&gt;=1000",StarterData!$D:$D,"&lt;5000")</f>
        <v>420</v>
      </c>
      <c r="D3">
        <f>COUNTIFS(StarterData!$F:$F,"canceled",StarterData!$D:$D,"&gt;=1000",StarterData!$D:$D,"&lt;5000")</f>
        <v>60</v>
      </c>
      <c r="E3">
        <f t="shared" ref="E3:E13" si="0">SUM(B3:D3)</f>
        <v>1412</v>
      </c>
      <c r="F3" s="13">
        <f t="shared" ref="F3:F13" si="1">((B3/E3))</f>
        <v>0.66005665722379603</v>
      </c>
      <c r="G3" s="13">
        <f t="shared" ref="G3:G13" si="2">((C3/E3))</f>
        <v>0.29745042492917845</v>
      </c>
      <c r="H3" s="13">
        <f t="shared" ref="H3:H13" si="3">((D3/E3))</f>
        <v>4.2492917847025496E-2</v>
      </c>
    </row>
    <row r="4" spans="1:8" x14ac:dyDescent="0.2">
      <c r="A4" t="s">
        <v>8389</v>
      </c>
      <c r="B4">
        <f>COUNTIFS(StarterData!$F:$F,"successful",StarterData!$D:$D,"&gt;=5000",StarterData!$D:$D,"&lt;10000")</f>
        <v>381</v>
      </c>
      <c r="C4">
        <f>COUNTIFS(StarterData!$F:$F,"failed",StarterData!$D:$D,"&gt;=5000",StarterData!$D:$D,"&lt;10000")</f>
        <v>283</v>
      </c>
      <c r="D4">
        <f>COUNTIFS(StarterData!$F:$F,"canceled",StarterData!$D:$D,"&gt;=5000",StarterData!$D:$D,"&lt;10000")</f>
        <v>52</v>
      </c>
      <c r="E4">
        <f t="shared" si="0"/>
        <v>716</v>
      </c>
      <c r="F4" s="13">
        <f t="shared" si="1"/>
        <v>0.53212290502793291</v>
      </c>
      <c r="G4" s="13">
        <f t="shared" si="2"/>
        <v>0.39525139664804471</v>
      </c>
      <c r="H4" s="13">
        <f t="shared" si="3"/>
        <v>7.2625698324022353E-2</v>
      </c>
    </row>
    <row r="5" spans="1:8" x14ac:dyDescent="0.2">
      <c r="A5" t="s">
        <v>8391</v>
      </c>
      <c r="B5">
        <f>COUNTIFS(StarterData!$F:$F,"successful",StarterData!$D:$D,"&gt;=10000",StarterData!$D:$D,"&lt;15000")</f>
        <v>168</v>
      </c>
      <c r="C5">
        <f>COUNTIFS(StarterData!$F:$F,"failed",StarterData!$D:$D,"&gt;=10000",StarterData!$D:$D,"&lt;15000")</f>
        <v>144</v>
      </c>
      <c r="D5">
        <f>COUNTIFS(StarterData!$F:$F,"canceled",StarterData!$D:$D,"&gt;=10000",StarterData!$D:$D,"&lt;15000")</f>
        <v>40</v>
      </c>
      <c r="E5">
        <f t="shared" si="0"/>
        <v>352</v>
      </c>
      <c r="F5" s="13">
        <f t="shared" si="1"/>
        <v>0.47727272727272729</v>
      </c>
      <c r="G5" s="13">
        <f t="shared" si="2"/>
        <v>0.40909090909090912</v>
      </c>
      <c r="H5" s="13">
        <f t="shared" si="3"/>
        <v>0.11363636363636363</v>
      </c>
    </row>
    <row r="6" spans="1:8" x14ac:dyDescent="0.2">
      <c r="A6" t="s">
        <v>8392</v>
      </c>
      <c r="B6">
        <f>COUNTIFS(StarterData!$F:$F,"successful",StarterData!$D:$D,"&gt;=15000",StarterData!$D:$D,"&lt;20000")</f>
        <v>94</v>
      </c>
      <c r="C6">
        <f>COUNTIFS(StarterData!$F:$F,"failed",StarterData!$D:$D,"&gt;=15000",StarterData!$D:$D,"&lt;20000")</f>
        <v>90</v>
      </c>
      <c r="D6">
        <f>COUNTIFS(StarterData!$F:$F,"canceled",StarterData!$D:$D,"&gt;=15000",StarterData!$D:$D,"&lt;20000")</f>
        <v>17</v>
      </c>
      <c r="E6">
        <f t="shared" si="0"/>
        <v>201</v>
      </c>
      <c r="F6" s="13">
        <f t="shared" si="1"/>
        <v>0.46766169154228854</v>
      </c>
      <c r="G6" s="13">
        <f t="shared" si="2"/>
        <v>0.44776119402985076</v>
      </c>
      <c r="H6" s="13">
        <f t="shared" si="3"/>
        <v>8.45771144278607E-2</v>
      </c>
    </row>
    <row r="7" spans="1:8" x14ac:dyDescent="0.2">
      <c r="A7" t="s">
        <v>8393</v>
      </c>
      <c r="B7">
        <f>COUNTIFS(StarterData!$F:$F,"successful",StarterData!$D:$D,"&gt;=20000",StarterData!$D:$D,"&lt;25000")</f>
        <v>62</v>
      </c>
      <c r="C7">
        <f>COUNTIFS(StarterData!$F:$F,"failed",StarterData!$D:$D,"&gt;=20000",StarterData!$D:$D,"&lt;25000")</f>
        <v>72</v>
      </c>
      <c r="D7">
        <f>COUNTIFS(StarterData!$F:$F,"canceled",StarterData!$D:$D,"&gt;=20000",StarterData!$D:$D,"&lt;25000")</f>
        <v>14</v>
      </c>
      <c r="E7">
        <f t="shared" si="0"/>
        <v>148</v>
      </c>
      <c r="F7" s="13">
        <f t="shared" si="1"/>
        <v>0.41891891891891891</v>
      </c>
      <c r="G7" s="13">
        <f t="shared" si="2"/>
        <v>0.48648648648648651</v>
      </c>
      <c r="H7" s="13">
        <f t="shared" si="3"/>
        <v>9.45945945945946E-2</v>
      </c>
    </row>
    <row r="8" spans="1:8" x14ac:dyDescent="0.2">
      <c r="A8" t="s">
        <v>8394</v>
      </c>
      <c r="B8">
        <f>COUNTIFS(StarterData!$F:$F,"successful",StarterData!$D:$D,"&gt;=25000",StarterData!$D:$D,"&lt;30000")</f>
        <v>55</v>
      </c>
      <c r="C8">
        <f>COUNTIFS(StarterData!$F:$F,"failed",StarterData!$D:$D,"&gt;=25000",StarterData!$D:$D,"&lt;30000")</f>
        <v>64</v>
      </c>
      <c r="D8">
        <f>COUNTIFS(StarterData!$F:$F,"canceled",StarterData!$D:$D,"&gt;=25000",StarterData!$D:$D,"&lt;30000")</f>
        <v>18</v>
      </c>
      <c r="E8">
        <f t="shared" si="0"/>
        <v>137</v>
      </c>
      <c r="F8" s="13">
        <f t="shared" si="1"/>
        <v>0.40145985401459855</v>
      </c>
      <c r="G8" s="13">
        <f t="shared" si="2"/>
        <v>0.46715328467153283</v>
      </c>
      <c r="H8" s="13">
        <f t="shared" si="3"/>
        <v>0.13138686131386862</v>
      </c>
    </row>
    <row r="9" spans="1:8" x14ac:dyDescent="0.2">
      <c r="A9" t="s">
        <v>8395</v>
      </c>
      <c r="B9">
        <f>COUNTIFS(StarterData!$F:$F,"successful",StarterData!$D:$D,"&gt;=30000",StarterData!$D:$D,"&lt;35000")</f>
        <v>32</v>
      </c>
      <c r="C9">
        <f>COUNTIFS(StarterData!$F:$F,"failed",StarterData!$D:$D,"&gt;=30000",StarterData!$D:$D,"&lt;35000")</f>
        <v>37</v>
      </c>
      <c r="D9">
        <f>COUNTIFS(StarterData!$F:$F,"canceled",StarterData!$D:$D,"&gt;=30000",StarterData!$D:$D,"&lt;35000")</f>
        <v>13</v>
      </c>
      <c r="E9">
        <f t="shared" si="0"/>
        <v>82</v>
      </c>
      <c r="F9" s="13">
        <f t="shared" si="1"/>
        <v>0.3902439024390244</v>
      </c>
      <c r="G9" s="13">
        <f t="shared" si="2"/>
        <v>0.45121951219512196</v>
      </c>
      <c r="H9" s="13">
        <f t="shared" si="3"/>
        <v>0.15853658536585366</v>
      </c>
    </row>
    <row r="10" spans="1:8" x14ac:dyDescent="0.2">
      <c r="A10" t="s">
        <v>8396</v>
      </c>
      <c r="B10">
        <f>COUNTIFS(StarterData!$F:$F,"successful",StarterData!$D:$D,"&gt;=35000",StarterData!$D:$D,"&lt;40000")</f>
        <v>26</v>
      </c>
      <c r="C10">
        <f>COUNTIFS(StarterData!$F:$F,"failed",StarterData!$D:$D,"&gt;=35000",StarterData!$D:$D,"&lt;40000")</f>
        <v>22</v>
      </c>
      <c r="D10">
        <f>COUNTIFS(StarterData!$F:$F,"canceled",StarterData!$D:$D,"&gt;=35000",StarterData!$D:$D,"&lt;40000")</f>
        <v>7</v>
      </c>
      <c r="E10">
        <f t="shared" si="0"/>
        <v>55</v>
      </c>
      <c r="F10" s="13">
        <f t="shared" si="1"/>
        <v>0.47272727272727272</v>
      </c>
      <c r="G10" s="13">
        <f t="shared" si="2"/>
        <v>0.4</v>
      </c>
      <c r="H10" s="13">
        <f t="shared" si="3"/>
        <v>0.12727272727272726</v>
      </c>
    </row>
    <row r="11" spans="1:8" x14ac:dyDescent="0.2">
      <c r="A11" t="s">
        <v>8397</v>
      </c>
      <c r="B11">
        <f>COUNTIFS(StarterData!$F:$F,"successful",StarterData!$D:$D,"&gt;=40000",StarterData!$D:$D,"&lt;45000")</f>
        <v>21</v>
      </c>
      <c r="C11">
        <f>COUNTIFS(StarterData!$F:$F,"failed",StarterData!$D:$D,"&gt;=40000",StarterData!$D:$D,"&lt;45000")</f>
        <v>16</v>
      </c>
      <c r="D11">
        <f>COUNTIFS(StarterData!$F:$F,"canceled",StarterData!$D:$D,"&gt;=40000",StarterData!$D:$D,"&lt;45000")</f>
        <v>6</v>
      </c>
      <c r="E11">
        <f t="shared" si="0"/>
        <v>43</v>
      </c>
      <c r="F11" s="13">
        <f t="shared" si="1"/>
        <v>0.48837209302325579</v>
      </c>
      <c r="G11" s="13">
        <f t="shared" si="2"/>
        <v>0.37209302325581395</v>
      </c>
      <c r="H11" s="13">
        <f t="shared" si="3"/>
        <v>0.13953488372093023</v>
      </c>
    </row>
    <row r="12" spans="1:8" x14ac:dyDescent="0.2">
      <c r="A12" t="s">
        <v>8398</v>
      </c>
      <c r="B12">
        <f>COUNTIFS(StarterData!$F:$F,"successful",StarterData!$D:$D,"&gt;=45000",StarterData!$D:$D,"&lt;50000")</f>
        <v>6</v>
      </c>
      <c r="C12">
        <f>COUNTIFS(StarterData!$F:$F,"failed",StarterData!$D:$D,"&gt;=45000",StarterData!$D:$D,"&lt;50000")</f>
        <v>11</v>
      </c>
      <c r="D12">
        <f>COUNTIFS(StarterData!$F:$F,"canceled",StarterData!$D:$D,"&gt;=45000",StarterData!$D:$D,"&lt;50000")</f>
        <v>4</v>
      </c>
      <c r="E12">
        <f t="shared" si="0"/>
        <v>21</v>
      </c>
      <c r="F12" s="13">
        <f t="shared" si="1"/>
        <v>0.2857142857142857</v>
      </c>
      <c r="G12" s="13">
        <f t="shared" si="2"/>
        <v>0.52380952380952384</v>
      </c>
      <c r="H12" s="13">
        <f t="shared" si="3"/>
        <v>0.19047619047619047</v>
      </c>
    </row>
    <row r="13" spans="1:8" x14ac:dyDescent="0.2">
      <c r="A13" t="s">
        <v>8399</v>
      </c>
      <c r="B13">
        <f>COUNTIFS(StarterData!$F:$F,"successful",StarterData!$D:$D,"&gt;=50000")</f>
        <v>86</v>
      </c>
      <c r="C13">
        <f>COUNTIFS(StarterData!$F:$F,"failed",StarterData!$D:$D,"&gt;=50000")</f>
        <v>258</v>
      </c>
      <c r="D13">
        <f>COUNTIFS(StarterData!$F:$F,"canceled",StarterData!$D:$D,"&gt;=50000")</f>
        <v>100</v>
      </c>
      <c r="E13">
        <f t="shared" si="0"/>
        <v>444</v>
      </c>
      <c r="F13" s="13">
        <f t="shared" si="1"/>
        <v>0.19369369369369369</v>
      </c>
      <c r="G13" s="13">
        <f t="shared" si="2"/>
        <v>0.58108108108108103</v>
      </c>
      <c r="H13" s="13">
        <f t="shared" si="3"/>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741CE-3B73-4345-8495-61C599892F10}">
  <sheetPr codeName="Sheet4"/>
  <dimension ref="A1:T184"/>
  <sheetViews>
    <sheetView topLeftCell="A3" workbookViewId="0">
      <selection activeCell="B14" sqref="B14"/>
    </sheetView>
  </sheetViews>
  <sheetFormatPr baseColWidth="10" defaultRowHeight="15" x14ac:dyDescent="0.2"/>
  <cols>
    <col min="10" max="10" width="13" customWidth="1"/>
    <col min="12" max="12" width="14.6640625" customWidth="1"/>
    <col min="14" max="14" width="24" customWidth="1"/>
    <col min="15" max="15" width="15.5" customWidth="1"/>
    <col min="16" max="16" width="17.33203125" customWidth="1"/>
    <col min="18" max="18" width="13.6640625" customWidth="1"/>
    <col min="19" max="19" width="20.83203125" customWidth="1"/>
    <col min="20" max="20" width="21.33203125" customWidth="1"/>
  </cols>
  <sheetData>
    <row r="1" spans="1:20"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8359</v>
      </c>
      <c r="R1" t="s">
        <v>8308</v>
      </c>
      <c r="S1" t="s">
        <v>8365</v>
      </c>
      <c r="T1" t="s">
        <v>8366</v>
      </c>
    </row>
    <row r="2" spans="1:20" x14ac:dyDescent="0.2">
      <c r="A2">
        <v>3832</v>
      </c>
      <c r="B2" t="s">
        <v>3829</v>
      </c>
      <c r="C2" t="s">
        <v>7941</v>
      </c>
      <c r="D2">
        <v>1200</v>
      </c>
      <c r="E2">
        <v>1256</v>
      </c>
      <c r="F2" t="s">
        <v>8219</v>
      </c>
      <c r="G2" t="s">
        <v>8224</v>
      </c>
      <c r="H2" t="s">
        <v>8246</v>
      </c>
      <c r="I2">
        <v>1455936335</v>
      </c>
      <c r="J2">
        <v>1452048335</v>
      </c>
      <c r="K2" t="b">
        <v>0</v>
      </c>
      <c r="L2">
        <v>9</v>
      </c>
      <c r="M2" t="b">
        <v>1</v>
      </c>
      <c r="N2" t="s">
        <v>8271</v>
      </c>
      <c r="O2">
        <v>104.66666666666666</v>
      </c>
      <c r="P2">
        <v>139.55555555555554</v>
      </c>
      <c r="Q2" t="s">
        <v>8317</v>
      </c>
      <c r="R2" t="s">
        <v>8318</v>
      </c>
      <c r="S2" s="12">
        <v>42374.906655092593</v>
      </c>
      <c r="T2" s="12">
        <v>42419.906655092593</v>
      </c>
    </row>
    <row r="3" spans="1:20" x14ac:dyDescent="0.2">
      <c r="A3">
        <v>1</v>
      </c>
      <c r="B3" t="s">
        <v>3</v>
      </c>
      <c r="C3" t="s">
        <v>4112</v>
      </c>
      <c r="D3">
        <v>10275</v>
      </c>
      <c r="E3">
        <v>14653</v>
      </c>
      <c r="F3" t="s">
        <v>8219</v>
      </c>
      <c r="G3" t="s">
        <v>8224</v>
      </c>
      <c r="H3" t="s">
        <v>8246</v>
      </c>
      <c r="I3">
        <v>1488464683</v>
      </c>
      <c r="J3">
        <v>1485872683</v>
      </c>
      <c r="K3" t="b">
        <v>0</v>
      </c>
      <c r="L3">
        <v>79</v>
      </c>
      <c r="M3" t="b">
        <v>1</v>
      </c>
      <c r="N3" t="s">
        <v>8265</v>
      </c>
      <c r="O3">
        <v>142.60827250608273</v>
      </c>
      <c r="P3">
        <v>185.48101265822785</v>
      </c>
      <c r="Q3" t="s">
        <v>8309</v>
      </c>
      <c r="R3" t="s">
        <v>8310</v>
      </c>
      <c r="S3" s="12">
        <v>42766.392164351855</v>
      </c>
      <c r="T3" s="12">
        <v>42796.392164351855</v>
      </c>
    </row>
    <row r="4" spans="1:20" x14ac:dyDescent="0.2">
      <c r="A4">
        <v>3827</v>
      </c>
      <c r="B4" t="s">
        <v>3824</v>
      </c>
      <c r="C4" t="s">
        <v>7936</v>
      </c>
      <c r="D4">
        <v>3000</v>
      </c>
      <c r="E4">
        <v>4580</v>
      </c>
      <c r="F4" t="s">
        <v>8219</v>
      </c>
      <c r="G4" t="s">
        <v>8225</v>
      </c>
      <c r="H4" t="s">
        <v>8247</v>
      </c>
      <c r="I4">
        <v>1427414400</v>
      </c>
      <c r="J4">
        <v>1422656201</v>
      </c>
      <c r="K4" t="b">
        <v>0</v>
      </c>
      <c r="L4">
        <v>65</v>
      </c>
      <c r="M4" t="b">
        <v>1</v>
      </c>
      <c r="N4" t="s">
        <v>8271</v>
      </c>
      <c r="O4">
        <v>152.66666666666666</v>
      </c>
      <c r="P4">
        <v>70.461538461538467</v>
      </c>
      <c r="Q4" t="s">
        <v>8317</v>
      </c>
      <c r="R4" t="s">
        <v>8318</v>
      </c>
      <c r="S4" s="12">
        <v>42034.719918981478</v>
      </c>
      <c r="T4" s="12">
        <v>42089.791666666664</v>
      </c>
    </row>
    <row r="5" spans="1:20" x14ac:dyDescent="0.2">
      <c r="C5" s="3"/>
      <c r="S5" s="12"/>
      <c r="T5" s="12"/>
    </row>
    <row r="6" spans="1:20" x14ac:dyDescent="0.2">
      <c r="A6">
        <v>3748</v>
      </c>
      <c r="B6" t="s">
        <v>3745</v>
      </c>
      <c r="C6" t="s">
        <v>7858</v>
      </c>
      <c r="D6">
        <v>5000</v>
      </c>
      <c r="E6">
        <v>5176</v>
      </c>
      <c r="F6" t="s">
        <v>8219</v>
      </c>
      <c r="G6" t="s">
        <v>8224</v>
      </c>
      <c r="H6" t="s">
        <v>8246</v>
      </c>
      <c r="I6">
        <v>1455602340</v>
      </c>
      <c r="J6">
        <v>1453827436</v>
      </c>
      <c r="K6" t="b">
        <v>0</v>
      </c>
      <c r="L6">
        <v>52</v>
      </c>
      <c r="M6" t="b">
        <v>1</v>
      </c>
      <c r="N6" t="s">
        <v>8305</v>
      </c>
      <c r="O6">
        <v>103.52</v>
      </c>
      <c r="P6">
        <v>99.538461538461533</v>
      </c>
      <c r="Q6" t="s">
        <v>8317</v>
      </c>
      <c r="R6" t="s">
        <v>8358</v>
      </c>
      <c r="S6" s="12">
        <v>42395.498101851852</v>
      </c>
      <c r="T6" s="12">
        <v>42416.040972222225</v>
      </c>
    </row>
    <row r="7" spans="1:20" x14ac:dyDescent="0.2">
      <c r="A7">
        <v>3722</v>
      </c>
      <c r="B7" t="s">
        <v>3719</v>
      </c>
      <c r="C7" t="s">
        <v>7832</v>
      </c>
      <c r="D7">
        <v>1500</v>
      </c>
      <c r="E7">
        <v>1668</v>
      </c>
      <c r="F7" t="s">
        <v>8219</v>
      </c>
      <c r="G7" t="s">
        <v>8229</v>
      </c>
      <c r="H7" t="s">
        <v>8251</v>
      </c>
      <c r="I7">
        <v>1455231540</v>
      </c>
      <c r="J7">
        <v>1452614847</v>
      </c>
      <c r="K7" t="b">
        <v>0</v>
      </c>
      <c r="L7">
        <v>35</v>
      </c>
      <c r="M7" t="b">
        <v>1</v>
      </c>
      <c r="N7" t="s">
        <v>8271</v>
      </c>
      <c r="O7">
        <v>111.20000000000002</v>
      </c>
      <c r="P7">
        <v>47.657142857142858</v>
      </c>
      <c r="Q7" t="s">
        <v>8317</v>
      </c>
      <c r="R7" t="s">
        <v>8318</v>
      </c>
      <c r="S7" s="12">
        <v>42381.463506944441</v>
      </c>
      <c r="T7" s="12">
        <v>42411.749305555553</v>
      </c>
    </row>
    <row r="8" spans="1:20" x14ac:dyDescent="0.2">
      <c r="A8">
        <v>3718</v>
      </c>
      <c r="B8" t="s">
        <v>3715</v>
      </c>
      <c r="C8" t="s">
        <v>7828</v>
      </c>
      <c r="D8">
        <v>500</v>
      </c>
      <c r="E8">
        <v>1197</v>
      </c>
      <c r="F8" t="s">
        <v>8219</v>
      </c>
      <c r="G8" t="s">
        <v>8225</v>
      </c>
      <c r="H8" t="s">
        <v>8247</v>
      </c>
      <c r="I8">
        <v>1425057075</v>
      </c>
      <c r="J8">
        <v>1422465075</v>
      </c>
      <c r="K8" t="b">
        <v>0</v>
      </c>
      <c r="L8">
        <v>46</v>
      </c>
      <c r="M8" t="b">
        <v>1</v>
      </c>
      <c r="N8" t="s">
        <v>8271</v>
      </c>
      <c r="O8">
        <v>239.4</v>
      </c>
      <c r="P8">
        <v>26.021739130434781</v>
      </c>
      <c r="Q8" t="s">
        <v>8317</v>
      </c>
      <c r="R8" t="s">
        <v>8318</v>
      </c>
      <c r="S8" s="12">
        <v>42032.5078125</v>
      </c>
      <c r="T8" s="12">
        <v>42062.5078125</v>
      </c>
    </row>
    <row r="9" spans="1:20" x14ac:dyDescent="0.2">
      <c r="A9">
        <v>3691</v>
      </c>
      <c r="B9" t="s">
        <v>3688</v>
      </c>
      <c r="C9" t="s">
        <v>7801</v>
      </c>
      <c r="D9">
        <v>40000</v>
      </c>
      <c r="E9">
        <v>51184</v>
      </c>
      <c r="F9" t="s">
        <v>8219</v>
      </c>
      <c r="G9" t="s">
        <v>8224</v>
      </c>
      <c r="H9" t="s">
        <v>8246</v>
      </c>
      <c r="I9">
        <v>1425272340</v>
      </c>
      <c r="J9">
        <v>1421426929</v>
      </c>
      <c r="K9" t="b">
        <v>0</v>
      </c>
      <c r="L9">
        <v>274</v>
      </c>
      <c r="M9" t="b">
        <v>1</v>
      </c>
      <c r="N9" t="s">
        <v>8271</v>
      </c>
      <c r="O9">
        <v>127.96000000000001</v>
      </c>
      <c r="P9">
        <v>186.80291970802921</v>
      </c>
      <c r="Q9" t="s">
        <v>8317</v>
      </c>
      <c r="R9" t="s">
        <v>8318</v>
      </c>
      <c r="S9" s="12">
        <v>42020.4922337963</v>
      </c>
      <c r="T9" s="12">
        <v>42064.999305555553</v>
      </c>
    </row>
    <row r="10" spans="1:20" x14ac:dyDescent="0.2">
      <c r="A10">
        <v>3681</v>
      </c>
      <c r="B10" t="s">
        <v>3678</v>
      </c>
      <c r="C10" t="s">
        <v>7791</v>
      </c>
      <c r="D10">
        <v>1000</v>
      </c>
      <c r="E10">
        <v>1119</v>
      </c>
      <c r="F10" t="s">
        <v>8219</v>
      </c>
      <c r="G10" t="s">
        <v>8224</v>
      </c>
      <c r="H10" t="s">
        <v>8246</v>
      </c>
      <c r="I10">
        <v>1452872290</v>
      </c>
      <c r="J10">
        <v>1452008290</v>
      </c>
      <c r="K10" t="b">
        <v>0</v>
      </c>
      <c r="L10">
        <v>18</v>
      </c>
      <c r="M10" t="b">
        <v>1</v>
      </c>
      <c r="N10" t="s">
        <v>8271</v>
      </c>
      <c r="O10">
        <v>111.9</v>
      </c>
      <c r="P10">
        <v>62.166666666666664</v>
      </c>
      <c r="Q10" t="s">
        <v>8317</v>
      </c>
      <c r="R10" t="s">
        <v>8318</v>
      </c>
      <c r="S10" s="12">
        <v>42374.443171296298</v>
      </c>
      <c r="T10" s="12">
        <v>42384.443171296298</v>
      </c>
    </row>
    <row r="11" spans="1:20" x14ac:dyDescent="0.2">
      <c r="A11">
        <v>3656</v>
      </c>
      <c r="B11" t="s">
        <v>3653</v>
      </c>
      <c r="C11" t="s">
        <v>7766</v>
      </c>
      <c r="D11">
        <v>5000</v>
      </c>
      <c r="E11">
        <v>5291</v>
      </c>
      <c r="F11" t="s">
        <v>8219</v>
      </c>
      <c r="G11" t="s">
        <v>8240</v>
      </c>
      <c r="H11" t="s">
        <v>8257</v>
      </c>
      <c r="I11">
        <v>1485989940</v>
      </c>
      <c r="J11">
        <v>1483393836</v>
      </c>
      <c r="K11" t="b">
        <v>0</v>
      </c>
      <c r="L11">
        <v>46</v>
      </c>
      <c r="M11" t="b">
        <v>1</v>
      </c>
      <c r="N11" t="s">
        <v>8271</v>
      </c>
      <c r="O11">
        <v>105.82000000000001</v>
      </c>
      <c r="P11">
        <v>115.02173913043478</v>
      </c>
      <c r="Q11" t="s">
        <v>8317</v>
      </c>
      <c r="R11" t="s">
        <v>8318</v>
      </c>
      <c r="S11" s="12">
        <v>42737.701805555553</v>
      </c>
      <c r="T11" s="12">
        <v>42767.749305555553</v>
      </c>
    </row>
    <row r="12" spans="1:20" x14ac:dyDescent="0.2">
      <c r="A12">
        <v>3650</v>
      </c>
      <c r="B12" t="s">
        <v>3648</v>
      </c>
      <c r="C12" t="s">
        <v>7760</v>
      </c>
      <c r="D12">
        <v>500</v>
      </c>
      <c r="E12">
        <v>500</v>
      </c>
      <c r="F12" t="s">
        <v>8219</v>
      </c>
      <c r="G12" t="s">
        <v>8225</v>
      </c>
      <c r="H12" t="s">
        <v>8247</v>
      </c>
      <c r="I12">
        <v>1454412584</v>
      </c>
      <c r="J12">
        <v>1452598184</v>
      </c>
      <c r="K12" t="b">
        <v>0</v>
      </c>
      <c r="L12">
        <v>17</v>
      </c>
      <c r="M12" t="b">
        <v>1</v>
      </c>
      <c r="N12" t="s">
        <v>8271</v>
      </c>
      <c r="O12">
        <v>100</v>
      </c>
      <c r="P12">
        <v>29.411764705882351</v>
      </c>
      <c r="Q12" t="s">
        <v>8317</v>
      </c>
      <c r="R12" t="s">
        <v>8318</v>
      </c>
      <c r="S12" s="12">
        <v>42381.270648148151</v>
      </c>
      <c r="T12" s="12">
        <v>42402.270648148151</v>
      </c>
    </row>
    <row r="13" spans="1:20" x14ac:dyDescent="0.2">
      <c r="A13">
        <v>3605</v>
      </c>
      <c r="B13" t="s">
        <v>3604</v>
      </c>
      <c r="C13" t="s">
        <v>7715</v>
      </c>
      <c r="D13">
        <v>250</v>
      </c>
      <c r="E13">
        <v>460</v>
      </c>
      <c r="F13" t="s">
        <v>8219</v>
      </c>
      <c r="G13" t="s">
        <v>8225</v>
      </c>
      <c r="H13" t="s">
        <v>8247</v>
      </c>
      <c r="I13">
        <v>1455390126</v>
      </c>
      <c r="J13">
        <v>1452798126</v>
      </c>
      <c r="K13" t="b">
        <v>0</v>
      </c>
      <c r="L13">
        <v>15</v>
      </c>
      <c r="M13" t="b">
        <v>1</v>
      </c>
      <c r="N13" t="s">
        <v>8271</v>
      </c>
      <c r="O13">
        <v>184</v>
      </c>
      <c r="P13">
        <v>30.666666666666668</v>
      </c>
      <c r="Q13" t="s">
        <v>8317</v>
      </c>
      <c r="R13" t="s">
        <v>8318</v>
      </c>
      <c r="S13" s="12">
        <v>42383.584791666668</v>
      </c>
      <c r="T13" s="12">
        <v>42413.584791666668</v>
      </c>
    </row>
    <row r="14" spans="1:20" x14ac:dyDescent="0.2">
      <c r="A14">
        <v>3580</v>
      </c>
      <c r="B14" t="s">
        <v>3579</v>
      </c>
      <c r="C14" t="s">
        <v>7690</v>
      </c>
      <c r="D14">
        <v>900</v>
      </c>
      <c r="E14">
        <v>1025</v>
      </c>
      <c r="F14" t="s">
        <v>8219</v>
      </c>
      <c r="G14" t="s">
        <v>8224</v>
      </c>
      <c r="H14" t="s">
        <v>8246</v>
      </c>
      <c r="I14">
        <v>1425185940</v>
      </c>
      <c r="J14">
        <v>1421900022</v>
      </c>
      <c r="K14" t="b">
        <v>0</v>
      </c>
      <c r="L14">
        <v>27</v>
      </c>
      <c r="M14" t="b">
        <v>1</v>
      </c>
      <c r="N14" t="s">
        <v>8271</v>
      </c>
      <c r="O14">
        <v>113.88888888888889</v>
      </c>
      <c r="P14">
        <v>37.962962962962962</v>
      </c>
      <c r="Q14" t="s">
        <v>8317</v>
      </c>
      <c r="R14" t="s">
        <v>8318</v>
      </c>
      <c r="S14" s="12">
        <v>42025.967847222222</v>
      </c>
      <c r="T14" s="12">
        <v>42063.999305555553</v>
      </c>
    </row>
    <row r="15" spans="1:20" x14ac:dyDescent="0.2">
      <c r="A15">
        <v>3554</v>
      </c>
      <c r="B15" t="s">
        <v>3553</v>
      </c>
      <c r="C15" t="s">
        <v>7664</v>
      </c>
      <c r="D15">
        <v>5000</v>
      </c>
      <c r="E15">
        <v>5671.11</v>
      </c>
      <c r="F15" t="s">
        <v>8219</v>
      </c>
      <c r="G15" t="s">
        <v>8224</v>
      </c>
      <c r="H15" t="s">
        <v>8246</v>
      </c>
      <c r="I15">
        <v>1423674000</v>
      </c>
      <c r="J15">
        <v>1421025159</v>
      </c>
      <c r="K15" t="b">
        <v>0</v>
      </c>
      <c r="L15">
        <v>53</v>
      </c>
      <c r="M15" t="b">
        <v>1</v>
      </c>
      <c r="N15" t="s">
        <v>8271</v>
      </c>
      <c r="O15">
        <v>113.42219999999999</v>
      </c>
      <c r="P15">
        <v>107.00207547169811</v>
      </c>
      <c r="Q15" t="s">
        <v>8317</v>
      </c>
      <c r="R15" t="s">
        <v>8318</v>
      </c>
      <c r="S15" s="12">
        <v>42015.842118055552</v>
      </c>
      <c r="T15" s="12">
        <v>42046.5</v>
      </c>
    </row>
    <row r="16" spans="1:20" x14ac:dyDescent="0.2">
      <c r="A16">
        <v>3514</v>
      </c>
      <c r="B16" t="s">
        <v>3513</v>
      </c>
      <c r="C16" t="s">
        <v>7624</v>
      </c>
      <c r="D16">
        <v>500</v>
      </c>
      <c r="E16">
        <v>550</v>
      </c>
      <c r="F16" t="s">
        <v>8219</v>
      </c>
      <c r="G16" t="s">
        <v>8224</v>
      </c>
      <c r="H16" t="s">
        <v>8246</v>
      </c>
      <c r="I16">
        <v>1422853140</v>
      </c>
      <c r="J16">
        <v>1421439552</v>
      </c>
      <c r="K16" t="b">
        <v>0</v>
      </c>
      <c r="L16">
        <v>10</v>
      </c>
      <c r="M16" t="b">
        <v>1</v>
      </c>
      <c r="N16" t="s">
        <v>8271</v>
      </c>
      <c r="O16">
        <v>110.00000000000001</v>
      </c>
      <c r="P16">
        <v>55</v>
      </c>
      <c r="Q16" t="s">
        <v>8317</v>
      </c>
      <c r="R16" t="s">
        <v>8318</v>
      </c>
      <c r="S16" s="12">
        <v>42020.638333333336</v>
      </c>
      <c r="T16" s="12">
        <v>42036.999305555553</v>
      </c>
    </row>
    <row r="17" spans="1:20" x14ac:dyDescent="0.2">
      <c r="A17">
        <v>3485</v>
      </c>
      <c r="B17" t="s">
        <v>3484</v>
      </c>
      <c r="C17" t="s">
        <v>7595</v>
      </c>
      <c r="D17">
        <v>1650</v>
      </c>
      <c r="E17">
        <v>1660</v>
      </c>
      <c r="F17" t="s">
        <v>8219</v>
      </c>
      <c r="G17" t="s">
        <v>8224</v>
      </c>
      <c r="H17" t="s">
        <v>8246</v>
      </c>
      <c r="I17">
        <v>1454431080</v>
      </c>
      <c r="J17">
        <v>1451839080</v>
      </c>
      <c r="K17" t="b">
        <v>0</v>
      </c>
      <c r="L17">
        <v>30</v>
      </c>
      <c r="M17" t="b">
        <v>1</v>
      </c>
      <c r="N17" t="s">
        <v>8271</v>
      </c>
      <c r="O17">
        <v>100.60606060606061</v>
      </c>
      <c r="P17">
        <v>55.333333333333336</v>
      </c>
      <c r="Q17" t="s">
        <v>8317</v>
      </c>
      <c r="R17" t="s">
        <v>8318</v>
      </c>
      <c r="S17" s="12">
        <v>42372.484722222223</v>
      </c>
      <c r="T17" s="12">
        <v>42402.484722222223</v>
      </c>
    </row>
    <row r="18" spans="1:20" x14ac:dyDescent="0.2">
      <c r="A18">
        <v>3458</v>
      </c>
      <c r="B18" t="s">
        <v>3457</v>
      </c>
      <c r="C18" t="s">
        <v>7568</v>
      </c>
      <c r="D18">
        <v>978</v>
      </c>
      <c r="E18">
        <v>1216</v>
      </c>
      <c r="F18" t="s">
        <v>8219</v>
      </c>
      <c r="G18" t="s">
        <v>8224</v>
      </c>
      <c r="H18" t="s">
        <v>8246</v>
      </c>
      <c r="I18">
        <v>1422937620</v>
      </c>
      <c r="J18">
        <v>1420606303</v>
      </c>
      <c r="K18" t="b">
        <v>0</v>
      </c>
      <c r="L18">
        <v>27</v>
      </c>
      <c r="M18" t="b">
        <v>1</v>
      </c>
      <c r="N18" t="s">
        <v>8271</v>
      </c>
      <c r="O18">
        <v>124.33537832310839</v>
      </c>
      <c r="P18">
        <v>45.037037037037038</v>
      </c>
      <c r="Q18" t="s">
        <v>8317</v>
      </c>
      <c r="R18" t="s">
        <v>8318</v>
      </c>
      <c r="S18" s="12">
        <v>42010.994247685187</v>
      </c>
      <c r="T18" s="12">
        <v>42037.977083333331</v>
      </c>
    </row>
    <row r="19" spans="1:20" x14ac:dyDescent="0.2">
      <c r="A19">
        <v>3457</v>
      </c>
      <c r="B19" t="s">
        <v>3456</v>
      </c>
      <c r="C19" t="s">
        <v>7567</v>
      </c>
      <c r="D19">
        <v>2000</v>
      </c>
      <c r="E19">
        <v>2804</v>
      </c>
      <c r="F19" t="s">
        <v>8219</v>
      </c>
      <c r="G19" t="s">
        <v>8224</v>
      </c>
      <c r="H19" t="s">
        <v>8246</v>
      </c>
      <c r="I19">
        <v>1423720740</v>
      </c>
      <c r="J19">
        <v>1421081857</v>
      </c>
      <c r="K19" t="b">
        <v>0</v>
      </c>
      <c r="L19">
        <v>55</v>
      </c>
      <c r="M19" t="b">
        <v>1</v>
      </c>
      <c r="N19" t="s">
        <v>8271</v>
      </c>
      <c r="O19">
        <v>140.19999999999999</v>
      </c>
      <c r="P19">
        <v>50.981818181818184</v>
      </c>
      <c r="Q19" t="s">
        <v>8317</v>
      </c>
      <c r="R19" t="s">
        <v>8318</v>
      </c>
      <c r="S19" s="12">
        <v>42016.498344907406</v>
      </c>
      <c r="T19" s="12">
        <v>42047.040972222225</v>
      </c>
    </row>
    <row r="20" spans="1:20" x14ac:dyDescent="0.2">
      <c r="A20">
        <v>3446</v>
      </c>
      <c r="B20" t="s">
        <v>3445</v>
      </c>
      <c r="C20" t="s">
        <v>7556</v>
      </c>
      <c r="D20">
        <v>1000</v>
      </c>
      <c r="E20">
        <v>1082</v>
      </c>
      <c r="F20" t="s">
        <v>8219</v>
      </c>
      <c r="G20" t="s">
        <v>8225</v>
      </c>
      <c r="H20" t="s">
        <v>8247</v>
      </c>
      <c r="I20">
        <v>1423138800</v>
      </c>
      <c r="J20">
        <v>1421092725</v>
      </c>
      <c r="K20" t="b">
        <v>0</v>
      </c>
      <c r="L20">
        <v>25</v>
      </c>
      <c r="M20" t="b">
        <v>1</v>
      </c>
      <c r="N20" t="s">
        <v>8271</v>
      </c>
      <c r="O20">
        <v>108.2</v>
      </c>
      <c r="P20">
        <v>43.28</v>
      </c>
      <c r="Q20" t="s">
        <v>8317</v>
      </c>
      <c r="R20" t="s">
        <v>8318</v>
      </c>
      <c r="S20" s="12">
        <v>42016.624131944445</v>
      </c>
      <c r="T20" s="12">
        <v>42040.305555555555</v>
      </c>
    </row>
    <row r="21" spans="1:20" x14ac:dyDescent="0.2">
      <c r="A21">
        <v>3439</v>
      </c>
      <c r="B21" t="s">
        <v>3438</v>
      </c>
      <c r="C21" t="s">
        <v>7549</v>
      </c>
      <c r="D21">
        <v>1200</v>
      </c>
      <c r="E21">
        <v>1616.14</v>
      </c>
      <c r="F21" t="s">
        <v>8219</v>
      </c>
      <c r="G21" t="s">
        <v>8224</v>
      </c>
      <c r="H21" t="s">
        <v>8246</v>
      </c>
      <c r="I21">
        <v>1453179540</v>
      </c>
      <c r="J21">
        <v>1452030730</v>
      </c>
      <c r="K21" t="b">
        <v>0</v>
      </c>
      <c r="L21">
        <v>18</v>
      </c>
      <c r="M21" t="b">
        <v>1</v>
      </c>
      <c r="N21" t="s">
        <v>8271</v>
      </c>
      <c r="O21">
        <v>134.67833333333334</v>
      </c>
      <c r="P21">
        <v>89.785555555555561</v>
      </c>
      <c r="Q21" t="s">
        <v>8317</v>
      </c>
      <c r="R21" t="s">
        <v>8318</v>
      </c>
      <c r="S21" s="12">
        <v>42374.702893518515</v>
      </c>
      <c r="T21" s="12">
        <v>42387.999305555553</v>
      </c>
    </row>
    <row r="22" spans="1:20" x14ac:dyDescent="0.2">
      <c r="A22">
        <v>3432</v>
      </c>
      <c r="B22" t="s">
        <v>3431</v>
      </c>
      <c r="C22" t="s">
        <v>7542</v>
      </c>
      <c r="D22">
        <v>2000</v>
      </c>
      <c r="E22">
        <v>2193</v>
      </c>
      <c r="F22" t="s">
        <v>8219</v>
      </c>
      <c r="G22" t="s">
        <v>8224</v>
      </c>
      <c r="H22" t="s">
        <v>8246</v>
      </c>
      <c r="I22">
        <v>1454709600</v>
      </c>
      <c r="J22">
        <v>1452520614</v>
      </c>
      <c r="K22" t="b">
        <v>0</v>
      </c>
      <c r="L22">
        <v>42</v>
      </c>
      <c r="M22" t="b">
        <v>1</v>
      </c>
      <c r="N22" t="s">
        <v>8271</v>
      </c>
      <c r="O22">
        <v>109.65</v>
      </c>
      <c r="P22">
        <v>52.214285714285715</v>
      </c>
      <c r="Q22" t="s">
        <v>8317</v>
      </c>
      <c r="R22" t="s">
        <v>8318</v>
      </c>
      <c r="S22" s="12">
        <v>42380.372847222221</v>
      </c>
      <c r="T22" s="12">
        <v>42405.708333333336</v>
      </c>
    </row>
    <row r="23" spans="1:20" x14ac:dyDescent="0.2">
      <c r="A23">
        <v>3424</v>
      </c>
      <c r="B23" t="s">
        <v>3423</v>
      </c>
      <c r="C23" t="s">
        <v>7534</v>
      </c>
      <c r="D23">
        <v>6000</v>
      </c>
      <c r="E23">
        <v>6215</v>
      </c>
      <c r="F23" t="s">
        <v>8219</v>
      </c>
      <c r="G23" t="s">
        <v>8224</v>
      </c>
      <c r="H23" t="s">
        <v>8246</v>
      </c>
      <c r="I23">
        <v>1423119540</v>
      </c>
      <c r="J23">
        <v>1421252084</v>
      </c>
      <c r="K23" t="b">
        <v>0</v>
      </c>
      <c r="L23">
        <v>76</v>
      </c>
      <c r="M23" t="b">
        <v>1</v>
      </c>
      <c r="N23" t="s">
        <v>8271</v>
      </c>
      <c r="O23">
        <v>103.58333333333334</v>
      </c>
      <c r="P23">
        <v>81.776315789473685</v>
      </c>
      <c r="Q23" t="s">
        <v>8317</v>
      </c>
      <c r="R23" t="s">
        <v>8318</v>
      </c>
      <c r="S23" s="12">
        <v>42018.468564814815</v>
      </c>
      <c r="T23" s="12">
        <v>42040.082638888889</v>
      </c>
    </row>
    <row r="24" spans="1:20" x14ac:dyDescent="0.2">
      <c r="A24">
        <v>3399</v>
      </c>
      <c r="B24" t="s">
        <v>3398</v>
      </c>
      <c r="C24" t="s">
        <v>7509</v>
      </c>
      <c r="D24">
        <v>1200</v>
      </c>
      <c r="E24">
        <v>1245</v>
      </c>
      <c r="F24" t="s">
        <v>8219</v>
      </c>
      <c r="G24" t="s">
        <v>8225</v>
      </c>
      <c r="H24" t="s">
        <v>8247</v>
      </c>
      <c r="I24">
        <v>1424556325</v>
      </c>
      <c r="J24">
        <v>1421964325</v>
      </c>
      <c r="K24" t="b">
        <v>0</v>
      </c>
      <c r="L24">
        <v>46</v>
      </c>
      <c r="M24" t="b">
        <v>1</v>
      </c>
      <c r="N24" t="s">
        <v>8271</v>
      </c>
      <c r="O24">
        <v>103.75000000000001</v>
      </c>
      <c r="P24">
        <v>27.065217391304348</v>
      </c>
      <c r="Q24" t="s">
        <v>8317</v>
      </c>
      <c r="R24" t="s">
        <v>8318</v>
      </c>
      <c r="S24" s="12">
        <v>42026.712094907409</v>
      </c>
      <c r="T24" s="12">
        <v>42056.712094907409</v>
      </c>
    </row>
    <row r="25" spans="1:20" x14ac:dyDescent="0.2">
      <c r="A25">
        <v>3397</v>
      </c>
      <c r="B25" t="s">
        <v>3396</v>
      </c>
      <c r="C25" t="s">
        <v>7507</v>
      </c>
      <c r="D25">
        <v>250</v>
      </c>
      <c r="E25">
        <v>280</v>
      </c>
      <c r="F25" t="s">
        <v>8219</v>
      </c>
      <c r="G25" t="s">
        <v>8225</v>
      </c>
      <c r="H25" t="s">
        <v>8247</v>
      </c>
      <c r="I25">
        <v>1455832800</v>
      </c>
      <c r="J25">
        <v>1452338929</v>
      </c>
      <c r="K25" t="b">
        <v>0</v>
      </c>
      <c r="L25">
        <v>24</v>
      </c>
      <c r="M25" t="b">
        <v>1</v>
      </c>
      <c r="N25" t="s">
        <v>8271</v>
      </c>
      <c r="O25">
        <v>112.00000000000001</v>
      </c>
      <c r="P25">
        <v>11.666666666666666</v>
      </c>
      <c r="Q25" t="s">
        <v>8317</v>
      </c>
      <c r="R25" t="s">
        <v>8318</v>
      </c>
      <c r="S25" s="12">
        <v>42378.270011574074</v>
      </c>
      <c r="T25" s="12">
        <v>42418.708333333336</v>
      </c>
    </row>
    <row r="26" spans="1:20" x14ac:dyDescent="0.2">
      <c r="A26">
        <v>3359</v>
      </c>
      <c r="B26" t="s">
        <v>3358</v>
      </c>
      <c r="C26" t="s">
        <v>7469</v>
      </c>
      <c r="D26">
        <v>4000</v>
      </c>
      <c r="E26">
        <v>4250</v>
      </c>
      <c r="F26" t="s">
        <v>8219</v>
      </c>
      <c r="G26" t="s">
        <v>8224</v>
      </c>
      <c r="H26" t="s">
        <v>8246</v>
      </c>
      <c r="I26">
        <v>1487985734</v>
      </c>
      <c r="J26">
        <v>1484097734</v>
      </c>
      <c r="K26" t="b">
        <v>0</v>
      </c>
      <c r="L26">
        <v>23</v>
      </c>
      <c r="M26" t="b">
        <v>1</v>
      </c>
      <c r="N26" t="s">
        <v>8271</v>
      </c>
      <c r="O26">
        <v>106.25</v>
      </c>
      <c r="P26">
        <v>184.78260869565219</v>
      </c>
      <c r="Q26" t="s">
        <v>8317</v>
      </c>
      <c r="R26" t="s">
        <v>8318</v>
      </c>
      <c r="S26" s="12">
        <v>42745.848773148151</v>
      </c>
      <c r="T26" s="12">
        <v>42790.848773148151</v>
      </c>
    </row>
    <row r="27" spans="1:20" x14ac:dyDescent="0.2">
      <c r="A27">
        <v>3313</v>
      </c>
      <c r="B27" t="s">
        <v>3313</v>
      </c>
      <c r="C27" t="s">
        <v>7423</v>
      </c>
      <c r="D27">
        <v>2000</v>
      </c>
      <c r="E27">
        <v>2321</v>
      </c>
      <c r="F27" t="s">
        <v>8219</v>
      </c>
      <c r="G27" t="s">
        <v>8224</v>
      </c>
      <c r="H27" t="s">
        <v>8246</v>
      </c>
      <c r="I27">
        <v>1453856400</v>
      </c>
      <c r="J27">
        <v>1452664317</v>
      </c>
      <c r="K27" t="b">
        <v>0</v>
      </c>
      <c r="L27">
        <v>29</v>
      </c>
      <c r="M27" t="b">
        <v>1</v>
      </c>
      <c r="N27" t="s">
        <v>8271</v>
      </c>
      <c r="O27">
        <v>116.05000000000001</v>
      </c>
      <c r="P27">
        <v>80.034482758620683</v>
      </c>
      <c r="Q27" t="s">
        <v>8317</v>
      </c>
      <c r="R27" t="s">
        <v>8318</v>
      </c>
      <c r="S27" s="12">
        <v>42382.036076388889</v>
      </c>
      <c r="T27" s="12">
        <v>42395.833333333336</v>
      </c>
    </row>
    <row r="28" spans="1:20" x14ac:dyDescent="0.2">
      <c r="A28">
        <v>3289</v>
      </c>
      <c r="B28" t="s">
        <v>3289</v>
      </c>
      <c r="C28" t="s">
        <v>7399</v>
      </c>
      <c r="D28">
        <v>500</v>
      </c>
      <c r="E28">
        <v>665.21</v>
      </c>
      <c r="F28" t="s">
        <v>8219</v>
      </c>
      <c r="G28" t="s">
        <v>8225</v>
      </c>
      <c r="H28" t="s">
        <v>8247</v>
      </c>
      <c r="I28">
        <v>1487580602</v>
      </c>
      <c r="J28">
        <v>1485161402</v>
      </c>
      <c r="K28" t="b">
        <v>0</v>
      </c>
      <c r="L28">
        <v>25</v>
      </c>
      <c r="M28" t="b">
        <v>1</v>
      </c>
      <c r="N28" t="s">
        <v>8271</v>
      </c>
      <c r="O28">
        <v>133.04200000000003</v>
      </c>
      <c r="P28">
        <v>26.608400000000003</v>
      </c>
      <c r="Q28" t="s">
        <v>8317</v>
      </c>
      <c r="R28" t="s">
        <v>8318</v>
      </c>
      <c r="S28" s="12">
        <v>42758.159745370373</v>
      </c>
      <c r="T28" s="12">
        <v>42786.159745370373</v>
      </c>
    </row>
    <row r="29" spans="1:20" x14ac:dyDescent="0.2">
      <c r="A29">
        <v>3285</v>
      </c>
      <c r="B29" t="s">
        <v>3285</v>
      </c>
      <c r="C29" t="s">
        <v>7395</v>
      </c>
      <c r="D29">
        <v>4999</v>
      </c>
      <c r="E29">
        <v>5604</v>
      </c>
      <c r="F29" t="s">
        <v>8219</v>
      </c>
      <c r="G29" t="s">
        <v>8224</v>
      </c>
      <c r="H29" t="s">
        <v>8246</v>
      </c>
      <c r="I29">
        <v>1488258000</v>
      </c>
      <c r="J29">
        <v>1485556626</v>
      </c>
      <c r="K29" t="b">
        <v>0</v>
      </c>
      <c r="L29">
        <v>81</v>
      </c>
      <c r="M29" t="b">
        <v>1</v>
      </c>
      <c r="N29" t="s">
        <v>8271</v>
      </c>
      <c r="O29">
        <v>112.10242048409683</v>
      </c>
      <c r="P29">
        <v>69.18518518518519</v>
      </c>
      <c r="Q29" t="s">
        <v>8317</v>
      </c>
      <c r="R29" t="s">
        <v>8318</v>
      </c>
      <c r="S29" s="12">
        <v>42762.734097222223</v>
      </c>
      <c r="T29" s="10">
        <v>42794</v>
      </c>
    </row>
    <row r="30" spans="1:20" x14ac:dyDescent="0.2">
      <c r="A30">
        <v>3284</v>
      </c>
      <c r="B30" t="s">
        <v>3284</v>
      </c>
      <c r="C30" t="s">
        <v>7394</v>
      </c>
      <c r="D30">
        <v>3000</v>
      </c>
      <c r="E30">
        <v>3048</v>
      </c>
      <c r="F30" t="s">
        <v>8219</v>
      </c>
      <c r="G30" t="s">
        <v>8224</v>
      </c>
      <c r="H30" t="s">
        <v>8246</v>
      </c>
      <c r="I30">
        <v>1454047140</v>
      </c>
      <c r="J30">
        <v>1452546853</v>
      </c>
      <c r="K30" t="b">
        <v>0</v>
      </c>
      <c r="L30">
        <v>15</v>
      </c>
      <c r="M30" t="b">
        <v>1</v>
      </c>
      <c r="N30" t="s">
        <v>8271</v>
      </c>
      <c r="O30">
        <v>101.6</v>
      </c>
      <c r="P30">
        <v>203.2</v>
      </c>
      <c r="Q30" t="s">
        <v>8317</v>
      </c>
      <c r="R30" t="s">
        <v>8318</v>
      </c>
      <c r="S30" s="12">
        <v>42380.676539351851</v>
      </c>
      <c r="T30" s="12">
        <v>42398.040972222225</v>
      </c>
    </row>
    <row r="31" spans="1:20" x14ac:dyDescent="0.2">
      <c r="A31">
        <v>3283</v>
      </c>
      <c r="B31" t="s">
        <v>3283</v>
      </c>
      <c r="C31" t="s">
        <v>7393</v>
      </c>
      <c r="D31">
        <v>800</v>
      </c>
      <c r="E31">
        <v>838</v>
      </c>
      <c r="F31" t="s">
        <v>8219</v>
      </c>
      <c r="G31" t="s">
        <v>8225</v>
      </c>
      <c r="H31" t="s">
        <v>8247</v>
      </c>
      <c r="I31">
        <v>1455138000</v>
      </c>
      <c r="J31">
        <v>1452448298</v>
      </c>
      <c r="K31" t="b">
        <v>0</v>
      </c>
      <c r="L31">
        <v>47</v>
      </c>
      <c r="M31" t="b">
        <v>1</v>
      </c>
      <c r="N31" t="s">
        <v>8271</v>
      </c>
      <c r="O31">
        <v>104.75000000000001</v>
      </c>
      <c r="P31">
        <v>17.829787234042552</v>
      </c>
      <c r="Q31" t="s">
        <v>8317</v>
      </c>
      <c r="R31" t="s">
        <v>8318</v>
      </c>
      <c r="S31" s="12">
        <v>42379.535856481481</v>
      </c>
      <c r="T31" s="12">
        <v>42410.666666666664</v>
      </c>
    </row>
    <row r="32" spans="1:20" x14ac:dyDescent="0.2">
      <c r="A32">
        <v>3275</v>
      </c>
      <c r="B32" t="s">
        <v>3275</v>
      </c>
      <c r="C32" t="s">
        <v>7385</v>
      </c>
      <c r="D32">
        <v>1800</v>
      </c>
      <c r="E32">
        <v>1805</v>
      </c>
      <c r="F32" t="s">
        <v>8219</v>
      </c>
      <c r="G32" t="s">
        <v>8224</v>
      </c>
      <c r="H32" t="s">
        <v>8246</v>
      </c>
      <c r="I32">
        <v>1423456200</v>
      </c>
      <c r="J32">
        <v>1421183271</v>
      </c>
      <c r="K32" t="b">
        <v>1</v>
      </c>
      <c r="L32">
        <v>12</v>
      </c>
      <c r="M32" t="b">
        <v>1</v>
      </c>
      <c r="N32" t="s">
        <v>8271</v>
      </c>
      <c r="O32">
        <v>100.27777777777777</v>
      </c>
      <c r="P32">
        <v>150.41666666666666</v>
      </c>
      <c r="Q32" t="s">
        <v>8317</v>
      </c>
      <c r="R32" t="s">
        <v>8318</v>
      </c>
      <c r="S32" s="12">
        <v>42017.672118055554</v>
      </c>
      <c r="T32" s="12">
        <v>42043.979166666664</v>
      </c>
    </row>
    <row r="33" spans="1:20" x14ac:dyDescent="0.2">
      <c r="A33">
        <v>31</v>
      </c>
      <c r="B33" t="s">
        <v>33</v>
      </c>
      <c r="C33" t="s">
        <v>4142</v>
      </c>
      <c r="D33">
        <v>13</v>
      </c>
      <c r="E33">
        <v>13</v>
      </c>
      <c r="F33" t="s">
        <v>8219</v>
      </c>
      <c r="G33" t="s">
        <v>8224</v>
      </c>
      <c r="H33" t="s">
        <v>8246</v>
      </c>
      <c r="I33">
        <v>1453748434</v>
      </c>
      <c r="J33">
        <v>1452193234</v>
      </c>
      <c r="K33" t="b">
        <v>0</v>
      </c>
      <c r="L33">
        <v>1</v>
      </c>
      <c r="M33" t="b">
        <v>1</v>
      </c>
      <c r="N33" t="s">
        <v>8265</v>
      </c>
      <c r="O33">
        <v>100</v>
      </c>
      <c r="P33">
        <v>13</v>
      </c>
      <c r="Q33" t="s">
        <v>8309</v>
      </c>
      <c r="R33" t="s">
        <v>8310</v>
      </c>
      <c r="S33" s="12">
        <v>42376.583726851852</v>
      </c>
      <c r="T33" s="12">
        <v>42394.583726851852</v>
      </c>
    </row>
    <row r="34" spans="1:20" x14ac:dyDescent="0.2">
      <c r="A34">
        <v>3274</v>
      </c>
      <c r="B34" t="s">
        <v>3274</v>
      </c>
      <c r="C34" t="s">
        <v>7384</v>
      </c>
      <c r="D34">
        <v>15500</v>
      </c>
      <c r="E34">
        <v>15705</v>
      </c>
      <c r="F34" t="s">
        <v>8219</v>
      </c>
      <c r="G34" t="s">
        <v>8224</v>
      </c>
      <c r="H34" t="s">
        <v>8246</v>
      </c>
      <c r="I34">
        <v>1458075600</v>
      </c>
      <c r="J34">
        <v>1454259272</v>
      </c>
      <c r="K34" t="b">
        <v>1</v>
      </c>
      <c r="L34">
        <v>286</v>
      </c>
      <c r="M34" t="b">
        <v>1</v>
      </c>
      <c r="N34" t="s">
        <v>8271</v>
      </c>
      <c r="O34">
        <v>101.32258064516128</v>
      </c>
      <c r="P34">
        <v>54.912587412587413</v>
      </c>
      <c r="Q34" t="s">
        <v>8317</v>
      </c>
      <c r="R34" t="s">
        <v>8318</v>
      </c>
      <c r="S34" s="12">
        <v>42400.496203703704</v>
      </c>
      <c r="T34" s="12">
        <v>42444.666666666664</v>
      </c>
    </row>
    <row r="35" spans="1:20" x14ac:dyDescent="0.2">
      <c r="A35">
        <v>3264</v>
      </c>
      <c r="B35" t="s">
        <v>3264</v>
      </c>
      <c r="C35" t="s">
        <v>7374</v>
      </c>
      <c r="D35">
        <v>2500</v>
      </c>
      <c r="E35">
        <v>2575</v>
      </c>
      <c r="F35" t="s">
        <v>8219</v>
      </c>
      <c r="G35" t="s">
        <v>8224</v>
      </c>
      <c r="H35" t="s">
        <v>8246</v>
      </c>
      <c r="I35">
        <v>1422482400</v>
      </c>
      <c r="J35">
        <v>1421089938</v>
      </c>
      <c r="K35" t="b">
        <v>1</v>
      </c>
      <c r="L35">
        <v>49</v>
      </c>
      <c r="M35" t="b">
        <v>1</v>
      </c>
      <c r="N35" t="s">
        <v>8271</v>
      </c>
      <c r="O35">
        <v>103</v>
      </c>
      <c r="P35">
        <v>52.551020408163268</v>
      </c>
      <c r="Q35" t="s">
        <v>8317</v>
      </c>
      <c r="R35" t="s">
        <v>8318</v>
      </c>
      <c r="S35" s="12">
        <v>42016.591874999998</v>
      </c>
      <c r="T35" s="12">
        <v>42032.708333333336</v>
      </c>
    </row>
    <row r="36" spans="1:20" x14ac:dyDescent="0.2">
      <c r="A36">
        <v>3257</v>
      </c>
      <c r="B36" t="s">
        <v>3257</v>
      </c>
      <c r="C36" t="s">
        <v>7367</v>
      </c>
      <c r="D36">
        <v>2000</v>
      </c>
      <c r="E36">
        <v>2125.9899999999998</v>
      </c>
      <c r="F36" t="s">
        <v>8219</v>
      </c>
      <c r="G36" t="s">
        <v>8225</v>
      </c>
      <c r="H36" t="s">
        <v>8247</v>
      </c>
      <c r="I36">
        <v>1487769952</v>
      </c>
      <c r="J36">
        <v>1485177952</v>
      </c>
      <c r="K36" t="b">
        <v>0</v>
      </c>
      <c r="L36">
        <v>41</v>
      </c>
      <c r="M36" t="b">
        <v>1</v>
      </c>
      <c r="N36" t="s">
        <v>8271</v>
      </c>
      <c r="O36">
        <v>106.29949999999999</v>
      </c>
      <c r="P36">
        <v>51.853414634146333</v>
      </c>
      <c r="Q36" t="s">
        <v>8317</v>
      </c>
      <c r="R36" t="s">
        <v>8318</v>
      </c>
      <c r="S36" s="12">
        <v>42758.3512962963</v>
      </c>
      <c r="T36" s="12">
        <v>42788.3512962963</v>
      </c>
    </row>
    <row r="37" spans="1:20" x14ac:dyDescent="0.2">
      <c r="A37">
        <v>3240</v>
      </c>
      <c r="B37" t="s">
        <v>3240</v>
      </c>
      <c r="C37" t="s">
        <v>7350</v>
      </c>
      <c r="D37">
        <v>3000</v>
      </c>
      <c r="E37">
        <v>3017</v>
      </c>
      <c r="F37" t="s">
        <v>8219</v>
      </c>
      <c r="G37" t="s">
        <v>8225</v>
      </c>
      <c r="H37" t="s">
        <v>8247</v>
      </c>
      <c r="I37">
        <v>1487286000</v>
      </c>
      <c r="J37">
        <v>1484843948</v>
      </c>
      <c r="K37" t="b">
        <v>0</v>
      </c>
      <c r="L37">
        <v>34</v>
      </c>
      <c r="M37" t="b">
        <v>1</v>
      </c>
      <c r="N37" t="s">
        <v>8271</v>
      </c>
      <c r="O37">
        <v>100.56666666666668</v>
      </c>
      <c r="P37">
        <v>88.735294117647058</v>
      </c>
      <c r="Q37" t="s">
        <v>8317</v>
      </c>
      <c r="R37" t="s">
        <v>8318</v>
      </c>
      <c r="S37" s="12">
        <v>42754.485509259262</v>
      </c>
      <c r="T37" s="12">
        <v>42782.75</v>
      </c>
    </row>
    <row r="38" spans="1:20" x14ac:dyDescent="0.2">
      <c r="A38">
        <v>3233</v>
      </c>
      <c r="B38" t="s">
        <v>3233</v>
      </c>
      <c r="C38" t="s">
        <v>7343</v>
      </c>
      <c r="D38">
        <v>5000</v>
      </c>
      <c r="E38">
        <v>5940</v>
      </c>
      <c r="F38" t="s">
        <v>8219</v>
      </c>
      <c r="G38" t="s">
        <v>8224</v>
      </c>
      <c r="H38" t="s">
        <v>8246</v>
      </c>
      <c r="I38">
        <v>1488482355</v>
      </c>
      <c r="J38">
        <v>1485890355</v>
      </c>
      <c r="K38" t="b">
        <v>0</v>
      </c>
      <c r="L38">
        <v>61</v>
      </c>
      <c r="M38" t="b">
        <v>1</v>
      </c>
      <c r="N38" t="s">
        <v>8271</v>
      </c>
      <c r="O38">
        <v>118.8</v>
      </c>
      <c r="P38">
        <v>97.377049180327873</v>
      </c>
      <c r="Q38" t="s">
        <v>8317</v>
      </c>
      <c r="R38" t="s">
        <v>8318</v>
      </c>
      <c r="S38" s="12">
        <v>42766.596701388888</v>
      </c>
      <c r="T38" s="12">
        <v>42796.596701388888</v>
      </c>
    </row>
    <row r="39" spans="1:20" x14ac:dyDescent="0.2">
      <c r="A39">
        <v>37</v>
      </c>
      <c r="B39" t="s">
        <v>39</v>
      </c>
      <c r="C39" t="s">
        <v>4148</v>
      </c>
      <c r="D39">
        <v>22000</v>
      </c>
      <c r="E39">
        <v>40357</v>
      </c>
      <c r="F39" t="s">
        <v>8219</v>
      </c>
      <c r="G39" t="s">
        <v>8224</v>
      </c>
      <c r="H39" t="s">
        <v>8246</v>
      </c>
      <c r="I39">
        <v>1425055079</v>
      </c>
      <c r="J39">
        <v>1422463079</v>
      </c>
      <c r="K39" t="b">
        <v>0</v>
      </c>
      <c r="L39">
        <v>253</v>
      </c>
      <c r="M39" t="b">
        <v>1</v>
      </c>
      <c r="N39" t="s">
        <v>8265</v>
      </c>
      <c r="O39">
        <v>183.44090909090909</v>
      </c>
      <c r="P39">
        <v>159.51383399209487</v>
      </c>
      <c r="Q39" t="s">
        <v>8309</v>
      </c>
      <c r="R39" t="s">
        <v>8310</v>
      </c>
      <c r="S39" s="12">
        <v>42032.484710648147</v>
      </c>
      <c r="T39" s="12">
        <v>42062.484710648147</v>
      </c>
    </row>
    <row r="40" spans="1:20" x14ac:dyDescent="0.2">
      <c r="A40">
        <v>3172</v>
      </c>
      <c r="B40" t="s">
        <v>3172</v>
      </c>
      <c r="C40" t="s">
        <v>7282</v>
      </c>
      <c r="D40">
        <v>2000</v>
      </c>
      <c r="E40">
        <v>2300</v>
      </c>
      <c r="F40" t="s">
        <v>8219</v>
      </c>
      <c r="G40" t="s">
        <v>8224</v>
      </c>
      <c r="H40" t="s">
        <v>8246</v>
      </c>
      <c r="I40">
        <v>1329240668</v>
      </c>
      <c r="J40">
        <v>1326648668</v>
      </c>
      <c r="K40" t="b">
        <v>1</v>
      </c>
      <c r="L40">
        <v>29</v>
      </c>
      <c r="M40" t="b">
        <v>1</v>
      </c>
      <c r="N40" t="s">
        <v>8271</v>
      </c>
      <c r="O40">
        <v>114.99999999999999</v>
      </c>
      <c r="P40">
        <v>79.310344827586206</v>
      </c>
      <c r="Q40" t="s">
        <v>8317</v>
      </c>
      <c r="R40" t="s">
        <v>8318</v>
      </c>
      <c r="S40" s="12">
        <v>40923.521620370368</v>
      </c>
      <c r="T40" s="12">
        <v>40953.521620370368</v>
      </c>
    </row>
    <row r="41" spans="1:20" x14ac:dyDescent="0.2">
      <c r="A41">
        <v>3044</v>
      </c>
      <c r="B41" t="s">
        <v>3044</v>
      </c>
      <c r="C41" t="s">
        <v>7154</v>
      </c>
      <c r="D41">
        <v>12000</v>
      </c>
      <c r="E41">
        <v>13121</v>
      </c>
      <c r="F41" t="s">
        <v>8219</v>
      </c>
      <c r="G41" t="s">
        <v>8224</v>
      </c>
      <c r="H41" t="s">
        <v>8246</v>
      </c>
      <c r="I41">
        <v>1454433998</v>
      </c>
      <c r="J41">
        <v>1453137998</v>
      </c>
      <c r="K41" t="b">
        <v>0</v>
      </c>
      <c r="L41">
        <v>156</v>
      </c>
      <c r="M41" t="b">
        <v>1</v>
      </c>
      <c r="N41" t="s">
        <v>8303</v>
      </c>
      <c r="O41">
        <v>109.34166666666667</v>
      </c>
      <c r="P41">
        <v>84.108974358974365</v>
      </c>
      <c r="Q41" t="s">
        <v>8317</v>
      </c>
      <c r="R41" t="s">
        <v>8356</v>
      </c>
      <c r="S41" s="12">
        <v>42387.518495370372</v>
      </c>
      <c r="T41" s="12">
        <v>42402.518495370372</v>
      </c>
    </row>
    <row r="42" spans="1:20" x14ac:dyDescent="0.2">
      <c r="A42">
        <v>3038</v>
      </c>
      <c r="B42" t="s">
        <v>3038</v>
      </c>
      <c r="C42" t="s">
        <v>7148</v>
      </c>
      <c r="D42">
        <v>1000</v>
      </c>
      <c r="E42">
        <v>1005</v>
      </c>
      <c r="F42" t="s">
        <v>8219</v>
      </c>
      <c r="G42" t="s">
        <v>8224</v>
      </c>
      <c r="H42" t="s">
        <v>8246</v>
      </c>
      <c r="I42">
        <v>1457071397</v>
      </c>
      <c r="J42">
        <v>1451887397</v>
      </c>
      <c r="K42" t="b">
        <v>0</v>
      </c>
      <c r="L42">
        <v>27</v>
      </c>
      <c r="M42" t="b">
        <v>1</v>
      </c>
      <c r="N42" t="s">
        <v>8303</v>
      </c>
      <c r="O42">
        <v>100.49999999999999</v>
      </c>
      <c r="P42">
        <v>37.222222222222221</v>
      </c>
      <c r="Q42" t="s">
        <v>8317</v>
      </c>
      <c r="R42" t="s">
        <v>8356</v>
      </c>
      <c r="S42" s="12">
        <v>42373.043946759259</v>
      </c>
      <c r="T42" s="12">
        <v>42433.043946759259</v>
      </c>
    </row>
    <row r="43" spans="1:20" x14ac:dyDescent="0.2">
      <c r="A43">
        <v>3012</v>
      </c>
      <c r="B43" t="s">
        <v>3012</v>
      </c>
      <c r="C43" t="s">
        <v>7122</v>
      </c>
      <c r="D43">
        <v>4000</v>
      </c>
      <c r="E43">
        <v>4685</v>
      </c>
      <c r="F43" t="s">
        <v>8219</v>
      </c>
      <c r="G43" t="s">
        <v>8224</v>
      </c>
      <c r="H43" t="s">
        <v>8246</v>
      </c>
      <c r="I43">
        <v>1423587130</v>
      </c>
      <c r="J43">
        <v>1421772730</v>
      </c>
      <c r="K43" t="b">
        <v>0</v>
      </c>
      <c r="L43">
        <v>55</v>
      </c>
      <c r="M43" t="b">
        <v>1</v>
      </c>
      <c r="N43" t="s">
        <v>8303</v>
      </c>
      <c r="O43">
        <v>117.12499999999999</v>
      </c>
      <c r="P43">
        <v>85.181818181818187</v>
      </c>
      <c r="Q43" t="s">
        <v>8317</v>
      </c>
      <c r="R43" t="s">
        <v>8356</v>
      </c>
      <c r="S43" s="12">
        <v>42024.494560185187</v>
      </c>
      <c r="T43" s="12">
        <v>42045.494560185187</v>
      </c>
    </row>
    <row r="44" spans="1:20" x14ac:dyDescent="0.2">
      <c r="A44">
        <v>3003</v>
      </c>
      <c r="B44" t="s">
        <v>3003</v>
      </c>
      <c r="C44" t="s">
        <v>7113</v>
      </c>
      <c r="D44">
        <v>3000</v>
      </c>
      <c r="E44">
        <v>3035</v>
      </c>
      <c r="F44" t="s">
        <v>8219</v>
      </c>
      <c r="G44" t="s">
        <v>8224</v>
      </c>
      <c r="H44" t="s">
        <v>8246</v>
      </c>
      <c r="I44">
        <v>1456811940</v>
      </c>
      <c r="J44">
        <v>1454098976</v>
      </c>
      <c r="K44" t="b">
        <v>0</v>
      </c>
      <c r="L44">
        <v>17</v>
      </c>
      <c r="M44" t="b">
        <v>1</v>
      </c>
      <c r="N44" t="s">
        <v>8303</v>
      </c>
      <c r="O44">
        <v>101.16666666666667</v>
      </c>
      <c r="P44">
        <v>178.52941176470588</v>
      </c>
      <c r="Q44" t="s">
        <v>8317</v>
      </c>
      <c r="R44" t="s">
        <v>8356</v>
      </c>
      <c r="S44" s="12">
        <v>42398.640925925924</v>
      </c>
      <c r="T44" s="12">
        <v>42430.040972222225</v>
      </c>
    </row>
    <row r="45" spans="1:20" x14ac:dyDescent="0.2">
      <c r="A45">
        <v>3000</v>
      </c>
      <c r="B45" t="s">
        <v>3000</v>
      </c>
      <c r="C45" t="s">
        <v>7110</v>
      </c>
      <c r="D45">
        <v>500</v>
      </c>
      <c r="E45">
        <v>500</v>
      </c>
      <c r="F45" t="s">
        <v>8219</v>
      </c>
      <c r="G45" t="s">
        <v>8224</v>
      </c>
      <c r="H45" t="s">
        <v>8246</v>
      </c>
      <c r="I45">
        <v>1485885600</v>
      </c>
      <c r="J45">
        <v>1484682670</v>
      </c>
      <c r="K45" t="b">
        <v>0</v>
      </c>
      <c r="L45">
        <v>8</v>
      </c>
      <c r="M45" t="b">
        <v>1</v>
      </c>
      <c r="N45" t="s">
        <v>8303</v>
      </c>
      <c r="O45">
        <v>100</v>
      </c>
      <c r="P45">
        <v>62.5</v>
      </c>
      <c r="Q45" t="s">
        <v>8317</v>
      </c>
      <c r="R45" t="s">
        <v>8356</v>
      </c>
      <c r="S45" s="12">
        <v>42752.61886574074</v>
      </c>
      <c r="T45" s="12">
        <v>42766.541666666664</v>
      </c>
    </row>
    <row r="46" spans="1:20" x14ac:dyDescent="0.2">
      <c r="A46">
        <v>2993</v>
      </c>
      <c r="B46" t="s">
        <v>2993</v>
      </c>
      <c r="C46" t="s">
        <v>7103</v>
      </c>
      <c r="D46">
        <v>1000</v>
      </c>
      <c r="E46">
        <v>1003</v>
      </c>
      <c r="F46" t="s">
        <v>8219</v>
      </c>
      <c r="G46" t="s">
        <v>8224</v>
      </c>
      <c r="H46" t="s">
        <v>8246</v>
      </c>
      <c r="I46">
        <v>1455998867</v>
      </c>
      <c r="J46">
        <v>1453406867</v>
      </c>
      <c r="K46" t="b">
        <v>0</v>
      </c>
      <c r="L46">
        <v>22</v>
      </c>
      <c r="M46" t="b">
        <v>1</v>
      </c>
      <c r="N46" t="s">
        <v>8303</v>
      </c>
      <c r="O46">
        <v>100.29999999999998</v>
      </c>
      <c r="P46">
        <v>45.590909090909093</v>
      </c>
      <c r="Q46" t="s">
        <v>8317</v>
      </c>
      <c r="R46" t="s">
        <v>8356</v>
      </c>
      <c r="S46" s="12">
        <v>42390.63040509259</v>
      </c>
      <c r="T46" s="12">
        <v>42420.63040509259</v>
      </c>
    </row>
    <row r="47" spans="1:20" x14ac:dyDescent="0.2">
      <c r="A47">
        <v>2991</v>
      </c>
      <c r="B47" t="s">
        <v>2991</v>
      </c>
      <c r="C47" t="s">
        <v>7101</v>
      </c>
      <c r="D47">
        <v>8500</v>
      </c>
      <c r="E47">
        <v>8780</v>
      </c>
      <c r="F47" t="s">
        <v>8219</v>
      </c>
      <c r="G47" t="s">
        <v>8224</v>
      </c>
      <c r="H47" t="s">
        <v>8246</v>
      </c>
      <c r="I47">
        <v>1485547530</v>
      </c>
      <c r="J47">
        <v>1483646730</v>
      </c>
      <c r="K47" t="b">
        <v>0</v>
      </c>
      <c r="L47">
        <v>93</v>
      </c>
      <c r="M47" t="b">
        <v>1</v>
      </c>
      <c r="N47" t="s">
        <v>8303</v>
      </c>
      <c r="O47">
        <v>103.29411764705883</v>
      </c>
      <c r="P47">
        <v>94.408602150537632</v>
      </c>
      <c r="Q47" t="s">
        <v>8317</v>
      </c>
      <c r="R47" t="s">
        <v>8356</v>
      </c>
      <c r="S47" s="12">
        <v>42740.628819444442</v>
      </c>
      <c r="T47" s="12">
        <v>42762.628819444442</v>
      </c>
    </row>
    <row r="48" spans="1:20" x14ac:dyDescent="0.2">
      <c r="A48">
        <v>2982</v>
      </c>
      <c r="B48" t="s">
        <v>2982</v>
      </c>
      <c r="C48" t="s">
        <v>7092</v>
      </c>
      <c r="D48">
        <v>5000</v>
      </c>
      <c r="E48">
        <v>5103</v>
      </c>
      <c r="F48" t="s">
        <v>8219</v>
      </c>
      <c r="G48" t="s">
        <v>8225</v>
      </c>
      <c r="H48" t="s">
        <v>8247</v>
      </c>
      <c r="I48">
        <v>1455208143</v>
      </c>
      <c r="J48">
        <v>1452616143</v>
      </c>
      <c r="K48" t="b">
        <v>1</v>
      </c>
      <c r="L48">
        <v>59</v>
      </c>
      <c r="M48" t="b">
        <v>1</v>
      </c>
      <c r="N48" t="s">
        <v>8303</v>
      </c>
      <c r="O48">
        <v>102.06</v>
      </c>
      <c r="P48">
        <v>86.491525423728817</v>
      </c>
      <c r="Q48" t="s">
        <v>8317</v>
      </c>
      <c r="R48" t="s">
        <v>8356</v>
      </c>
      <c r="S48" s="12">
        <v>42381.478506944448</v>
      </c>
      <c r="T48" s="12">
        <v>42411.478506944448</v>
      </c>
    </row>
    <row r="49" spans="1:20" x14ac:dyDescent="0.2">
      <c r="A49">
        <v>2977</v>
      </c>
      <c r="B49" t="s">
        <v>2977</v>
      </c>
      <c r="C49" t="s">
        <v>7087</v>
      </c>
      <c r="D49">
        <v>3000</v>
      </c>
      <c r="E49">
        <v>3407</v>
      </c>
      <c r="F49" t="s">
        <v>8219</v>
      </c>
      <c r="G49" t="s">
        <v>8224</v>
      </c>
      <c r="H49" t="s">
        <v>8246</v>
      </c>
      <c r="I49">
        <v>1427076840</v>
      </c>
      <c r="J49">
        <v>1421960934</v>
      </c>
      <c r="K49" t="b">
        <v>0</v>
      </c>
      <c r="L49">
        <v>30</v>
      </c>
      <c r="M49" t="b">
        <v>1</v>
      </c>
      <c r="N49" t="s">
        <v>8271</v>
      </c>
      <c r="O49">
        <v>113.56666666666666</v>
      </c>
      <c r="P49">
        <v>113.56666666666666</v>
      </c>
      <c r="Q49" t="s">
        <v>8317</v>
      </c>
      <c r="R49" t="s">
        <v>8318</v>
      </c>
      <c r="S49" s="12">
        <v>42026.672847222224</v>
      </c>
      <c r="T49" s="12">
        <v>42085.884722222225</v>
      </c>
    </row>
    <row r="50" spans="1:20" x14ac:dyDescent="0.2">
      <c r="A50">
        <v>48</v>
      </c>
      <c r="B50" t="s">
        <v>50</v>
      </c>
      <c r="C50" t="s">
        <v>4159</v>
      </c>
      <c r="D50">
        <v>2000</v>
      </c>
      <c r="E50">
        <v>2159</v>
      </c>
      <c r="F50" t="s">
        <v>8219</v>
      </c>
      <c r="G50" t="s">
        <v>8225</v>
      </c>
      <c r="H50" t="s">
        <v>8247</v>
      </c>
      <c r="I50">
        <v>1425211200</v>
      </c>
      <c r="J50">
        <v>1422534260</v>
      </c>
      <c r="K50" t="b">
        <v>0</v>
      </c>
      <c r="L50">
        <v>38</v>
      </c>
      <c r="M50" t="b">
        <v>1</v>
      </c>
      <c r="N50" t="s">
        <v>8265</v>
      </c>
      <c r="O50">
        <v>107.94999999999999</v>
      </c>
      <c r="P50">
        <v>56.815789473684212</v>
      </c>
      <c r="Q50" t="s">
        <v>8309</v>
      </c>
      <c r="R50" t="s">
        <v>8310</v>
      </c>
      <c r="S50" s="12">
        <v>42033.308564814812</v>
      </c>
      <c r="T50" s="12">
        <v>42064.291666666664</v>
      </c>
    </row>
    <row r="51" spans="1:20" x14ac:dyDescent="0.2">
      <c r="A51">
        <v>2932</v>
      </c>
      <c r="B51" t="s">
        <v>2932</v>
      </c>
      <c r="C51" t="s">
        <v>7042</v>
      </c>
      <c r="D51">
        <v>3100</v>
      </c>
      <c r="E51">
        <v>3258</v>
      </c>
      <c r="F51" t="s">
        <v>8219</v>
      </c>
      <c r="G51" t="s">
        <v>8226</v>
      </c>
      <c r="H51" t="s">
        <v>8248</v>
      </c>
      <c r="I51">
        <v>1424516400</v>
      </c>
      <c r="J51">
        <v>1421812637</v>
      </c>
      <c r="K51" t="b">
        <v>0</v>
      </c>
      <c r="L51">
        <v>38</v>
      </c>
      <c r="M51" t="b">
        <v>1</v>
      </c>
      <c r="N51" t="s">
        <v>8305</v>
      </c>
      <c r="O51">
        <v>105.0967741935484</v>
      </c>
      <c r="P51">
        <v>85.736842105263165</v>
      </c>
      <c r="Q51" t="s">
        <v>8317</v>
      </c>
      <c r="R51" t="s">
        <v>8358</v>
      </c>
      <c r="S51" s="12">
        <v>42024.956446759257</v>
      </c>
      <c r="T51" s="12">
        <v>42056.25</v>
      </c>
    </row>
    <row r="52" spans="1:20" x14ac:dyDescent="0.2">
      <c r="A52">
        <v>2923</v>
      </c>
      <c r="B52" t="s">
        <v>2923</v>
      </c>
      <c r="C52" t="s">
        <v>7033</v>
      </c>
      <c r="D52">
        <v>300</v>
      </c>
      <c r="E52">
        <v>300</v>
      </c>
      <c r="F52" t="s">
        <v>8219</v>
      </c>
      <c r="G52" t="s">
        <v>8224</v>
      </c>
      <c r="H52" t="s">
        <v>8246</v>
      </c>
      <c r="I52">
        <v>1422068400</v>
      </c>
      <c r="J52">
        <v>1420774779</v>
      </c>
      <c r="K52" t="b">
        <v>0</v>
      </c>
      <c r="L52">
        <v>10</v>
      </c>
      <c r="M52" t="b">
        <v>1</v>
      </c>
      <c r="N52" t="s">
        <v>8305</v>
      </c>
      <c r="O52">
        <v>100</v>
      </c>
      <c r="P52">
        <v>30</v>
      </c>
      <c r="Q52" t="s">
        <v>8317</v>
      </c>
      <c r="R52" t="s">
        <v>8358</v>
      </c>
      <c r="S52" s="12">
        <v>42012.944201388891</v>
      </c>
      <c r="T52" s="12">
        <v>42027.916666666664</v>
      </c>
    </row>
    <row r="53" spans="1:20" x14ac:dyDescent="0.2">
      <c r="A53">
        <v>2836</v>
      </c>
      <c r="B53" t="s">
        <v>2836</v>
      </c>
      <c r="C53" t="s">
        <v>6946</v>
      </c>
      <c r="D53">
        <v>450</v>
      </c>
      <c r="E53">
        <v>485</v>
      </c>
      <c r="F53" t="s">
        <v>8219</v>
      </c>
      <c r="G53" t="s">
        <v>8224</v>
      </c>
      <c r="H53" t="s">
        <v>8246</v>
      </c>
      <c r="I53">
        <v>1487393940</v>
      </c>
      <c r="J53">
        <v>1484115418</v>
      </c>
      <c r="K53" t="b">
        <v>0</v>
      </c>
      <c r="L53">
        <v>11</v>
      </c>
      <c r="M53" t="b">
        <v>1</v>
      </c>
      <c r="N53" t="s">
        <v>8271</v>
      </c>
      <c r="O53">
        <v>107.77777777777777</v>
      </c>
      <c r="P53">
        <v>44.090909090909093</v>
      </c>
      <c r="Q53" t="s">
        <v>8317</v>
      </c>
      <c r="R53" t="s">
        <v>8318</v>
      </c>
      <c r="S53" s="12">
        <v>42746.053449074076</v>
      </c>
      <c r="T53" s="12">
        <v>42783.999305555553</v>
      </c>
    </row>
    <row r="54" spans="1:20" x14ac:dyDescent="0.2">
      <c r="A54">
        <v>2834</v>
      </c>
      <c r="B54" t="s">
        <v>2834</v>
      </c>
      <c r="C54" t="s">
        <v>6944</v>
      </c>
      <c r="D54">
        <v>800</v>
      </c>
      <c r="E54">
        <v>1360</v>
      </c>
      <c r="F54" t="s">
        <v>8219</v>
      </c>
      <c r="G54" t="s">
        <v>8225</v>
      </c>
      <c r="H54" t="s">
        <v>8247</v>
      </c>
      <c r="I54">
        <v>1422658930</v>
      </c>
      <c r="J54">
        <v>1421362930</v>
      </c>
      <c r="K54" t="b">
        <v>0</v>
      </c>
      <c r="L54">
        <v>21</v>
      </c>
      <c r="M54" t="b">
        <v>1</v>
      </c>
      <c r="N54" t="s">
        <v>8271</v>
      </c>
      <c r="O54">
        <v>170</v>
      </c>
      <c r="P54">
        <v>64.761904761904759</v>
      </c>
      <c r="Q54" t="s">
        <v>8317</v>
      </c>
      <c r="R54" t="s">
        <v>8318</v>
      </c>
      <c r="S54" s="12">
        <v>42019.751504629632</v>
      </c>
      <c r="T54" s="12">
        <v>42034.751504629632</v>
      </c>
    </row>
    <row r="55" spans="1:20" x14ac:dyDescent="0.2">
      <c r="A55">
        <v>2817</v>
      </c>
      <c r="B55" t="s">
        <v>2817</v>
      </c>
      <c r="C55" t="s">
        <v>6927</v>
      </c>
      <c r="D55">
        <v>600</v>
      </c>
      <c r="E55">
        <v>780</v>
      </c>
      <c r="F55" t="s">
        <v>8219</v>
      </c>
      <c r="G55" t="s">
        <v>8225</v>
      </c>
      <c r="H55" t="s">
        <v>8247</v>
      </c>
      <c r="I55">
        <v>1425136462</v>
      </c>
      <c r="J55">
        <v>1421680462</v>
      </c>
      <c r="K55" t="b">
        <v>0</v>
      </c>
      <c r="L55">
        <v>33</v>
      </c>
      <c r="M55" t="b">
        <v>1</v>
      </c>
      <c r="N55" t="s">
        <v>8271</v>
      </c>
      <c r="O55">
        <v>130</v>
      </c>
      <c r="P55">
        <v>23.636363636363637</v>
      </c>
      <c r="Q55" t="s">
        <v>8317</v>
      </c>
      <c r="R55" t="s">
        <v>8318</v>
      </c>
      <c r="S55" s="12">
        <v>42023.42664351852</v>
      </c>
      <c r="T55" s="12">
        <v>42063.42664351852</v>
      </c>
    </row>
    <row r="56" spans="1:20" x14ac:dyDescent="0.2">
      <c r="A56">
        <v>2811</v>
      </c>
      <c r="B56" t="s">
        <v>2811</v>
      </c>
      <c r="C56" t="s">
        <v>6921</v>
      </c>
      <c r="D56">
        <v>10000</v>
      </c>
      <c r="E56">
        <v>10027</v>
      </c>
      <c r="F56" t="s">
        <v>8219</v>
      </c>
      <c r="G56" t="s">
        <v>8225</v>
      </c>
      <c r="H56" t="s">
        <v>8247</v>
      </c>
      <c r="I56">
        <v>1424692503</v>
      </c>
      <c r="J56">
        <v>1422100503</v>
      </c>
      <c r="K56" t="b">
        <v>0</v>
      </c>
      <c r="L56">
        <v>108</v>
      </c>
      <c r="M56" t="b">
        <v>1</v>
      </c>
      <c r="N56" t="s">
        <v>8271</v>
      </c>
      <c r="O56">
        <v>100.27</v>
      </c>
      <c r="P56">
        <v>92.842592592592595</v>
      </c>
      <c r="Q56" t="s">
        <v>8317</v>
      </c>
      <c r="R56" t="s">
        <v>8318</v>
      </c>
      <c r="S56" s="12">
        <v>42028.288229166668</v>
      </c>
      <c r="T56" s="12">
        <v>42058.288229166668</v>
      </c>
    </row>
    <row r="57" spans="1:20" x14ac:dyDescent="0.2">
      <c r="A57">
        <v>2790</v>
      </c>
      <c r="B57" t="s">
        <v>2790</v>
      </c>
      <c r="C57" t="s">
        <v>6900</v>
      </c>
      <c r="D57">
        <v>3000</v>
      </c>
      <c r="E57">
        <v>3160</v>
      </c>
      <c r="F57" t="s">
        <v>8219</v>
      </c>
      <c r="G57" t="s">
        <v>8224</v>
      </c>
      <c r="H57" t="s">
        <v>8246</v>
      </c>
      <c r="I57">
        <v>1423693903</v>
      </c>
      <c r="J57">
        <v>1421101903</v>
      </c>
      <c r="K57" t="b">
        <v>0</v>
      </c>
      <c r="L57">
        <v>66</v>
      </c>
      <c r="M57" t="b">
        <v>1</v>
      </c>
      <c r="N57" t="s">
        <v>8271</v>
      </c>
      <c r="O57">
        <v>105.33333333333333</v>
      </c>
      <c r="P57">
        <v>47.878787878787875</v>
      </c>
      <c r="Q57" t="s">
        <v>8317</v>
      </c>
      <c r="R57" t="s">
        <v>8318</v>
      </c>
      <c r="S57" s="12">
        <v>42016.730358796296</v>
      </c>
      <c r="T57" s="12">
        <v>42046.730358796296</v>
      </c>
    </row>
    <row r="58" spans="1:20" x14ac:dyDescent="0.2">
      <c r="A58">
        <v>2782</v>
      </c>
      <c r="B58" t="s">
        <v>2782</v>
      </c>
      <c r="C58" t="s">
        <v>6892</v>
      </c>
      <c r="D58">
        <v>1000</v>
      </c>
      <c r="E58">
        <v>1200</v>
      </c>
      <c r="F58" t="s">
        <v>8219</v>
      </c>
      <c r="G58" t="s">
        <v>8224</v>
      </c>
      <c r="H58" t="s">
        <v>8246</v>
      </c>
      <c r="I58">
        <v>1424149140</v>
      </c>
      <c r="J58">
        <v>1421964718</v>
      </c>
      <c r="K58" t="b">
        <v>0</v>
      </c>
      <c r="L58">
        <v>18</v>
      </c>
      <c r="M58" t="b">
        <v>1</v>
      </c>
      <c r="N58" t="s">
        <v>8271</v>
      </c>
      <c r="O58">
        <v>120</v>
      </c>
      <c r="P58">
        <v>66.666666666666671</v>
      </c>
      <c r="Q58" t="s">
        <v>8317</v>
      </c>
      <c r="R58" t="s">
        <v>8318</v>
      </c>
      <c r="S58" s="12">
        <v>42026.716643518521</v>
      </c>
      <c r="T58" s="12">
        <v>42051.999305555553</v>
      </c>
    </row>
    <row r="59" spans="1:20" x14ac:dyDescent="0.2">
      <c r="A59">
        <v>2781</v>
      </c>
      <c r="B59" t="s">
        <v>2781</v>
      </c>
      <c r="C59" t="s">
        <v>6891</v>
      </c>
      <c r="D59">
        <v>1250</v>
      </c>
      <c r="E59">
        <v>1316</v>
      </c>
      <c r="F59" t="s">
        <v>8219</v>
      </c>
      <c r="G59" t="s">
        <v>8224</v>
      </c>
      <c r="H59" t="s">
        <v>8246</v>
      </c>
      <c r="I59">
        <v>1423724400</v>
      </c>
      <c r="J59">
        <v>1421274954</v>
      </c>
      <c r="K59" t="b">
        <v>0</v>
      </c>
      <c r="L59">
        <v>28</v>
      </c>
      <c r="M59" t="b">
        <v>1</v>
      </c>
      <c r="N59" t="s">
        <v>8271</v>
      </c>
      <c r="O59">
        <v>105.28</v>
      </c>
      <c r="P59">
        <v>47</v>
      </c>
      <c r="Q59" t="s">
        <v>8317</v>
      </c>
      <c r="R59" t="s">
        <v>8318</v>
      </c>
      <c r="S59" s="12">
        <v>42018.733263888891</v>
      </c>
      <c r="T59" s="12">
        <v>42047.083333333336</v>
      </c>
    </row>
    <row r="60" spans="1:20" x14ac:dyDescent="0.2">
      <c r="A60">
        <v>2725</v>
      </c>
      <c r="B60" t="s">
        <v>2725</v>
      </c>
      <c r="C60" t="s">
        <v>6835</v>
      </c>
      <c r="D60">
        <v>40000</v>
      </c>
      <c r="E60">
        <v>57817</v>
      </c>
      <c r="F60" t="s">
        <v>8219</v>
      </c>
      <c r="G60" t="s">
        <v>8229</v>
      </c>
      <c r="H60" t="s">
        <v>8251</v>
      </c>
      <c r="I60">
        <v>1488390735</v>
      </c>
      <c r="J60">
        <v>1484070735</v>
      </c>
      <c r="K60" t="b">
        <v>0</v>
      </c>
      <c r="L60">
        <v>113</v>
      </c>
      <c r="M60" t="b">
        <v>1</v>
      </c>
      <c r="N60" t="s">
        <v>8295</v>
      </c>
      <c r="O60">
        <v>144.54249999999999</v>
      </c>
      <c r="P60">
        <v>511.65486725663715</v>
      </c>
      <c r="Q60" t="s">
        <v>8319</v>
      </c>
      <c r="R60" t="s">
        <v>8348</v>
      </c>
      <c r="S60" s="12">
        <v>42745.53628472222</v>
      </c>
      <c r="T60" s="12">
        <v>42795.53628472222</v>
      </c>
    </row>
    <row r="61" spans="1:20" x14ac:dyDescent="0.2">
      <c r="A61">
        <v>2715</v>
      </c>
      <c r="B61" t="s">
        <v>2715</v>
      </c>
      <c r="C61" t="s">
        <v>6825</v>
      </c>
      <c r="D61">
        <v>12000</v>
      </c>
      <c r="E61">
        <v>31754.69</v>
      </c>
      <c r="F61" t="s">
        <v>8219</v>
      </c>
      <c r="G61" t="s">
        <v>8224</v>
      </c>
      <c r="H61" t="s">
        <v>8246</v>
      </c>
      <c r="I61">
        <v>1456047228</v>
      </c>
      <c r="J61">
        <v>1453109628</v>
      </c>
      <c r="K61" t="b">
        <v>1</v>
      </c>
      <c r="L61">
        <v>551</v>
      </c>
      <c r="M61" t="b">
        <v>1</v>
      </c>
      <c r="N61" t="s">
        <v>8303</v>
      </c>
      <c r="O61">
        <v>264.62241666666665</v>
      </c>
      <c r="P61">
        <v>57.631016333938291</v>
      </c>
      <c r="Q61" t="s">
        <v>8317</v>
      </c>
      <c r="R61" t="s">
        <v>8356</v>
      </c>
      <c r="S61" s="12">
        <v>42387.190138888887</v>
      </c>
      <c r="T61" s="12">
        <v>42421.190138888887</v>
      </c>
    </row>
    <row r="62" spans="1:20" x14ac:dyDescent="0.2">
      <c r="A62">
        <v>2667</v>
      </c>
      <c r="B62" t="s">
        <v>2667</v>
      </c>
      <c r="C62" t="s">
        <v>6777</v>
      </c>
      <c r="D62">
        <v>1500</v>
      </c>
      <c r="E62">
        <v>1660</v>
      </c>
      <c r="F62" t="s">
        <v>8219</v>
      </c>
      <c r="G62" t="s">
        <v>8224</v>
      </c>
      <c r="H62" t="s">
        <v>8246</v>
      </c>
      <c r="I62">
        <v>1455142416</v>
      </c>
      <c r="J62">
        <v>1452550416</v>
      </c>
      <c r="K62" t="b">
        <v>0</v>
      </c>
      <c r="L62">
        <v>18</v>
      </c>
      <c r="M62" t="b">
        <v>1</v>
      </c>
      <c r="N62" t="s">
        <v>8302</v>
      </c>
      <c r="O62">
        <v>110.66666666666667</v>
      </c>
      <c r="P62">
        <v>92.222222222222229</v>
      </c>
      <c r="Q62" t="s">
        <v>8319</v>
      </c>
      <c r="R62" t="s">
        <v>8355</v>
      </c>
      <c r="S62" s="12">
        <v>42380.717777777776</v>
      </c>
      <c r="T62" s="12">
        <v>42410.717777777776</v>
      </c>
    </row>
    <row r="63" spans="1:20" x14ac:dyDescent="0.2">
      <c r="A63">
        <v>2639</v>
      </c>
      <c r="B63" t="s">
        <v>2639</v>
      </c>
      <c r="C63" t="s">
        <v>6749</v>
      </c>
      <c r="D63">
        <v>300</v>
      </c>
      <c r="E63">
        <v>492</v>
      </c>
      <c r="F63" t="s">
        <v>8219</v>
      </c>
      <c r="G63" t="s">
        <v>8225</v>
      </c>
      <c r="H63" t="s">
        <v>8247</v>
      </c>
      <c r="I63">
        <v>1424378748</v>
      </c>
      <c r="J63">
        <v>1421786748</v>
      </c>
      <c r="K63" t="b">
        <v>0</v>
      </c>
      <c r="L63">
        <v>49</v>
      </c>
      <c r="M63" t="b">
        <v>1</v>
      </c>
      <c r="N63" t="s">
        <v>8301</v>
      </c>
      <c r="O63">
        <v>164</v>
      </c>
      <c r="P63">
        <v>10.040816326530612</v>
      </c>
      <c r="Q63" t="s">
        <v>8319</v>
      </c>
      <c r="R63" t="s">
        <v>8354</v>
      </c>
      <c r="S63" s="12">
        <v>42024.656805555554</v>
      </c>
      <c r="T63" s="12">
        <v>42054.656805555554</v>
      </c>
    </row>
    <row r="64" spans="1:20" x14ac:dyDescent="0.2">
      <c r="A64">
        <v>2633</v>
      </c>
      <c r="B64" t="s">
        <v>2633</v>
      </c>
      <c r="C64" t="s">
        <v>6743</v>
      </c>
      <c r="D64">
        <v>5000</v>
      </c>
      <c r="E64">
        <v>17731</v>
      </c>
      <c r="F64" t="s">
        <v>8219</v>
      </c>
      <c r="G64" t="s">
        <v>8224</v>
      </c>
      <c r="H64" t="s">
        <v>8246</v>
      </c>
      <c r="I64">
        <v>1393542000</v>
      </c>
      <c r="J64">
        <v>1390938332</v>
      </c>
      <c r="K64" t="b">
        <v>0</v>
      </c>
      <c r="L64">
        <v>199</v>
      </c>
      <c r="M64" t="b">
        <v>1</v>
      </c>
      <c r="N64" t="s">
        <v>8301</v>
      </c>
      <c r="O64">
        <v>354.62</v>
      </c>
      <c r="P64">
        <v>89.100502512562812</v>
      </c>
      <c r="Q64" t="s">
        <v>8319</v>
      </c>
      <c r="R64" t="s">
        <v>8354</v>
      </c>
      <c r="S64" s="12">
        <v>41667.614953703705</v>
      </c>
      <c r="T64" s="12">
        <v>41697.75</v>
      </c>
    </row>
    <row r="65" spans="1:20" x14ac:dyDescent="0.2">
      <c r="A65">
        <v>2545</v>
      </c>
      <c r="B65" t="s">
        <v>2545</v>
      </c>
      <c r="C65" t="s">
        <v>6655</v>
      </c>
      <c r="D65">
        <v>2000</v>
      </c>
      <c r="E65">
        <v>3906</v>
      </c>
      <c r="F65" t="s">
        <v>8219</v>
      </c>
      <c r="G65" t="s">
        <v>8224</v>
      </c>
      <c r="H65" t="s">
        <v>8246</v>
      </c>
      <c r="I65">
        <v>1424997000</v>
      </c>
      <c r="J65">
        <v>1421983138</v>
      </c>
      <c r="K65" t="b">
        <v>0</v>
      </c>
      <c r="L65">
        <v>61</v>
      </c>
      <c r="M65" t="b">
        <v>1</v>
      </c>
      <c r="N65" t="s">
        <v>8300</v>
      </c>
      <c r="O65">
        <v>195.3</v>
      </c>
      <c r="P65">
        <v>64.032786885245898</v>
      </c>
      <c r="Q65" t="s">
        <v>8325</v>
      </c>
      <c r="R65" t="s">
        <v>8353</v>
      </c>
      <c r="S65" s="12">
        <v>42026.929837962962</v>
      </c>
      <c r="T65" s="12">
        <v>42061.8125</v>
      </c>
    </row>
    <row r="66" spans="1:20" x14ac:dyDescent="0.2">
      <c r="A66">
        <v>2538</v>
      </c>
      <c r="B66" t="s">
        <v>2538</v>
      </c>
      <c r="C66" t="s">
        <v>6648</v>
      </c>
      <c r="D66">
        <v>18000</v>
      </c>
      <c r="E66">
        <v>20343.169999999998</v>
      </c>
      <c r="F66" t="s">
        <v>8219</v>
      </c>
      <c r="G66" t="s">
        <v>8224</v>
      </c>
      <c r="H66" t="s">
        <v>8246</v>
      </c>
      <c r="I66">
        <v>1361681940</v>
      </c>
      <c r="J66">
        <v>1359029661</v>
      </c>
      <c r="K66" t="b">
        <v>0</v>
      </c>
      <c r="L66">
        <v>185</v>
      </c>
      <c r="M66" t="b">
        <v>1</v>
      </c>
      <c r="N66" t="s">
        <v>8300</v>
      </c>
      <c r="O66">
        <v>113.01761111111111</v>
      </c>
      <c r="P66">
        <v>109.96308108108107</v>
      </c>
      <c r="Q66" t="s">
        <v>8325</v>
      </c>
      <c r="R66" t="s">
        <v>8353</v>
      </c>
      <c r="S66" s="12">
        <v>41298.301631944443</v>
      </c>
      <c r="T66" s="12">
        <v>41328.999305555553</v>
      </c>
    </row>
    <row r="67" spans="1:20" x14ac:dyDescent="0.2">
      <c r="A67">
        <v>2533</v>
      </c>
      <c r="B67" t="s">
        <v>2533</v>
      </c>
      <c r="C67" t="s">
        <v>6643</v>
      </c>
      <c r="D67">
        <v>7500</v>
      </c>
      <c r="E67">
        <v>8300</v>
      </c>
      <c r="F67" t="s">
        <v>8219</v>
      </c>
      <c r="G67" t="s">
        <v>8224</v>
      </c>
      <c r="H67" t="s">
        <v>8246</v>
      </c>
      <c r="I67">
        <v>1362160868</v>
      </c>
      <c r="J67">
        <v>1359568911</v>
      </c>
      <c r="K67" t="b">
        <v>0</v>
      </c>
      <c r="L67">
        <v>136</v>
      </c>
      <c r="M67" t="b">
        <v>1</v>
      </c>
      <c r="N67" t="s">
        <v>8300</v>
      </c>
      <c r="O67">
        <v>110.66666666666667</v>
      </c>
      <c r="P67">
        <v>61.029411764705884</v>
      </c>
      <c r="Q67" t="s">
        <v>8325</v>
      </c>
      <c r="R67" t="s">
        <v>8353</v>
      </c>
      <c r="S67" s="12">
        <v>41304.542951388888</v>
      </c>
      <c r="T67" s="12">
        <v>41334.542453703703</v>
      </c>
    </row>
    <row r="68" spans="1:20" x14ac:dyDescent="0.2">
      <c r="A68">
        <v>2498</v>
      </c>
      <c r="B68" t="s">
        <v>2498</v>
      </c>
      <c r="C68" t="s">
        <v>6608</v>
      </c>
      <c r="D68">
        <v>1000</v>
      </c>
      <c r="E68">
        <v>1056</v>
      </c>
      <c r="F68" t="s">
        <v>8219</v>
      </c>
      <c r="G68" t="s">
        <v>8224</v>
      </c>
      <c r="H68" t="s">
        <v>8246</v>
      </c>
      <c r="I68">
        <v>1422400387</v>
      </c>
      <c r="J68">
        <v>1421190787</v>
      </c>
      <c r="K68" t="b">
        <v>0</v>
      </c>
      <c r="L68">
        <v>20</v>
      </c>
      <c r="M68" t="b">
        <v>1</v>
      </c>
      <c r="N68" t="s">
        <v>8279</v>
      </c>
      <c r="O68">
        <v>105.60000000000001</v>
      </c>
      <c r="P68">
        <v>52.8</v>
      </c>
      <c r="Q68" t="s">
        <v>8325</v>
      </c>
      <c r="R68" t="s">
        <v>8329</v>
      </c>
      <c r="S68" s="12">
        <v>42017.759108796294</v>
      </c>
      <c r="T68" s="12">
        <v>42031.759108796294</v>
      </c>
    </row>
    <row r="69" spans="1:20" x14ac:dyDescent="0.2">
      <c r="A69">
        <v>2469</v>
      </c>
      <c r="B69" t="s">
        <v>2470</v>
      </c>
      <c r="C69" t="s">
        <v>6579</v>
      </c>
      <c r="D69">
        <v>1200</v>
      </c>
      <c r="E69">
        <v>1364</v>
      </c>
      <c r="F69" t="s">
        <v>8219</v>
      </c>
      <c r="G69" t="s">
        <v>8224</v>
      </c>
      <c r="H69" t="s">
        <v>8246</v>
      </c>
      <c r="I69">
        <v>1297160329</v>
      </c>
      <c r="J69">
        <v>1295000329</v>
      </c>
      <c r="K69" t="b">
        <v>0</v>
      </c>
      <c r="L69">
        <v>47</v>
      </c>
      <c r="M69" t="b">
        <v>1</v>
      </c>
      <c r="N69" t="s">
        <v>8279</v>
      </c>
      <c r="O69">
        <v>113.66666666666667</v>
      </c>
      <c r="P69">
        <v>29.021276595744681</v>
      </c>
      <c r="Q69" t="s">
        <v>8325</v>
      </c>
      <c r="R69" t="s">
        <v>8329</v>
      </c>
      <c r="S69" s="12">
        <v>40557.221400462964</v>
      </c>
      <c r="T69" s="12">
        <v>40582.221400462964</v>
      </c>
    </row>
    <row r="70" spans="1:20" ht="224" x14ac:dyDescent="0.2">
      <c r="A70">
        <v>68</v>
      </c>
      <c r="B70" t="s">
        <v>70</v>
      </c>
      <c r="C70" s="3" t="s">
        <v>4179</v>
      </c>
      <c r="D70">
        <v>600</v>
      </c>
      <c r="E70">
        <v>763</v>
      </c>
      <c r="F70" t="s">
        <v>8219</v>
      </c>
      <c r="G70" t="s">
        <v>8225</v>
      </c>
      <c r="H70" t="s">
        <v>8247</v>
      </c>
      <c r="I70">
        <v>1393162791</v>
      </c>
      <c r="J70">
        <v>1390570791</v>
      </c>
      <c r="K70" t="b">
        <v>0</v>
      </c>
      <c r="L70">
        <v>36</v>
      </c>
      <c r="M70" t="b">
        <v>1</v>
      </c>
      <c r="N70" t="s">
        <v>8266</v>
      </c>
      <c r="O70">
        <v>127.16666666666667</v>
      </c>
      <c r="P70">
        <v>21.194444444444443</v>
      </c>
      <c r="Q70" t="s">
        <v>8309</v>
      </c>
      <c r="R70" t="s">
        <v>8311</v>
      </c>
      <c r="S70" s="12">
        <v>41663.361006944448</v>
      </c>
      <c r="T70" s="12">
        <v>41693.361006944448</v>
      </c>
    </row>
    <row r="71" spans="1:20" x14ac:dyDescent="0.2">
      <c r="A71">
        <v>2456</v>
      </c>
      <c r="B71" t="s">
        <v>2457</v>
      </c>
      <c r="C71" t="s">
        <v>6566</v>
      </c>
      <c r="D71">
        <v>1500</v>
      </c>
      <c r="E71">
        <v>2713</v>
      </c>
      <c r="F71" t="s">
        <v>8219</v>
      </c>
      <c r="G71" t="s">
        <v>8224</v>
      </c>
      <c r="H71" t="s">
        <v>8246</v>
      </c>
      <c r="I71">
        <v>1488063839</v>
      </c>
      <c r="J71">
        <v>1485471839</v>
      </c>
      <c r="K71" t="b">
        <v>0</v>
      </c>
      <c r="L71">
        <v>67</v>
      </c>
      <c r="M71" t="b">
        <v>1</v>
      </c>
      <c r="N71" t="s">
        <v>8298</v>
      </c>
      <c r="O71">
        <v>180.86666666666667</v>
      </c>
      <c r="P71">
        <v>40.492537313432834</v>
      </c>
      <c r="Q71" t="s">
        <v>8335</v>
      </c>
      <c r="R71" t="s">
        <v>8351</v>
      </c>
      <c r="S71" s="12">
        <v>42761.752766203703</v>
      </c>
      <c r="T71" s="12">
        <v>42791.752766203703</v>
      </c>
    </row>
    <row r="72" spans="1:20" x14ac:dyDescent="0.2">
      <c r="A72">
        <v>2453</v>
      </c>
      <c r="B72" t="s">
        <v>2454</v>
      </c>
      <c r="C72" t="s">
        <v>6563</v>
      </c>
      <c r="D72">
        <v>3000</v>
      </c>
      <c r="E72">
        <v>4641</v>
      </c>
      <c r="F72" t="s">
        <v>8219</v>
      </c>
      <c r="G72" t="s">
        <v>8224</v>
      </c>
      <c r="H72" t="s">
        <v>8246</v>
      </c>
      <c r="I72">
        <v>1486053409</v>
      </c>
      <c r="J72">
        <v>1483461409</v>
      </c>
      <c r="K72" t="b">
        <v>0</v>
      </c>
      <c r="L72">
        <v>67</v>
      </c>
      <c r="M72" t="b">
        <v>1</v>
      </c>
      <c r="N72" t="s">
        <v>8298</v>
      </c>
      <c r="O72">
        <v>154.69999999999999</v>
      </c>
      <c r="P72">
        <v>69.268656716417908</v>
      </c>
      <c r="Q72" t="s">
        <v>8335</v>
      </c>
      <c r="R72" t="s">
        <v>8351</v>
      </c>
      <c r="S72" s="12">
        <v>42738.483900462961</v>
      </c>
      <c r="T72" s="12">
        <v>42768.483900462961</v>
      </c>
    </row>
    <row r="73" spans="1:20" x14ac:dyDescent="0.2">
      <c r="A73">
        <v>2336</v>
      </c>
      <c r="B73" t="s">
        <v>2337</v>
      </c>
      <c r="C73" t="s">
        <v>6446</v>
      </c>
      <c r="D73">
        <v>20000</v>
      </c>
      <c r="E73">
        <v>104146.51</v>
      </c>
      <c r="F73" t="s">
        <v>8219</v>
      </c>
      <c r="G73" t="s">
        <v>8224</v>
      </c>
      <c r="H73" t="s">
        <v>8246</v>
      </c>
      <c r="I73">
        <v>1394316695</v>
      </c>
      <c r="J73">
        <v>1390860695</v>
      </c>
      <c r="K73" t="b">
        <v>1</v>
      </c>
      <c r="L73">
        <v>2165</v>
      </c>
      <c r="M73" t="b">
        <v>1</v>
      </c>
      <c r="N73" t="s">
        <v>8298</v>
      </c>
      <c r="O73">
        <v>520.73254999999995</v>
      </c>
      <c r="P73">
        <v>48.104623556581984</v>
      </c>
      <c r="Q73" t="s">
        <v>8335</v>
      </c>
      <c r="R73" t="s">
        <v>8351</v>
      </c>
      <c r="S73" s="12">
        <v>41666.716377314813</v>
      </c>
      <c r="T73" s="12">
        <v>41706.716377314813</v>
      </c>
    </row>
    <row r="74" spans="1:20" x14ac:dyDescent="0.2">
      <c r="A74">
        <v>2332</v>
      </c>
      <c r="B74" t="s">
        <v>2333</v>
      </c>
      <c r="C74" t="s">
        <v>6442</v>
      </c>
      <c r="D74">
        <v>25000</v>
      </c>
      <c r="E74">
        <v>26577</v>
      </c>
      <c r="F74" t="s">
        <v>8219</v>
      </c>
      <c r="G74" t="s">
        <v>8224</v>
      </c>
      <c r="H74" t="s">
        <v>8246</v>
      </c>
      <c r="I74">
        <v>1423235071</v>
      </c>
      <c r="J74">
        <v>1420643071</v>
      </c>
      <c r="K74" t="b">
        <v>1</v>
      </c>
      <c r="L74">
        <v>352</v>
      </c>
      <c r="M74" t="b">
        <v>1</v>
      </c>
      <c r="N74" t="s">
        <v>8298</v>
      </c>
      <c r="O74">
        <v>106.30800000000001</v>
      </c>
      <c r="P74">
        <v>75.502840909090907</v>
      </c>
      <c r="Q74" t="s">
        <v>8335</v>
      </c>
      <c r="R74" t="s">
        <v>8351</v>
      </c>
      <c r="S74" s="12">
        <v>42011.419803240744</v>
      </c>
      <c r="T74" s="12">
        <v>42041.419803240744</v>
      </c>
    </row>
    <row r="75" spans="1:20" x14ac:dyDescent="0.2">
      <c r="A75">
        <v>2317</v>
      </c>
      <c r="B75" t="s">
        <v>2318</v>
      </c>
      <c r="C75" t="s">
        <v>6427</v>
      </c>
      <c r="D75">
        <v>400</v>
      </c>
      <c r="E75">
        <v>416</v>
      </c>
      <c r="F75" t="s">
        <v>8219</v>
      </c>
      <c r="G75" t="s">
        <v>8224</v>
      </c>
      <c r="H75" t="s">
        <v>8246</v>
      </c>
      <c r="I75">
        <v>1266210000</v>
      </c>
      <c r="J75">
        <v>1263474049</v>
      </c>
      <c r="K75" t="b">
        <v>1</v>
      </c>
      <c r="L75">
        <v>22</v>
      </c>
      <c r="M75" t="b">
        <v>1</v>
      </c>
      <c r="N75" t="s">
        <v>8279</v>
      </c>
      <c r="O75">
        <v>104</v>
      </c>
      <c r="P75">
        <v>18.90909090909091</v>
      </c>
      <c r="Q75" t="s">
        <v>8325</v>
      </c>
      <c r="R75" t="s">
        <v>8329</v>
      </c>
      <c r="S75" s="12">
        <v>40192.33390046296</v>
      </c>
      <c r="T75" s="10">
        <v>40224</v>
      </c>
    </row>
    <row r="76" spans="1:20" x14ac:dyDescent="0.2">
      <c r="A76">
        <v>2299</v>
      </c>
      <c r="B76" t="s">
        <v>2300</v>
      </c>
      <c r="C76" t="s">
        <v>6409</v>
      </c>
      <c r="D76">
        <v>300</v>
      </c>
      <c r="E76">
        <v>1050.5</v>
      </c>
      <c r="F76" t="s">
        <v>8219</v>
      </c>
      <c r="G76" t="s">
        <v>8224</v>
      </c>
      <c r="H76" t="s">
        <v>8246</v>
      </c>
      <c r="I76">
        <v>1296953209</v>
      </c>
      <c r="J76">
        <v>1295657209</v>
      </c>
      <c r="K76" t="b">
        <v>0</v>
      </c>
      <c r="L76">
        <v>14</v>
      </c>
      <c r="M76" t="b">
        <v>1</v>
      </c>
      <c r="N76" t="s">
        <v>8276</v>
      </c>
      <c r="O76">
        <v>350.16666666666663</v>
      </c>
      <c r="P76">
        <v>75.035714285714292</v>
      </c>
      <c r="Q76" t="s">
        <v>8325</v>
      </c>
      <c r="R76" t="s">
        <v>8326</v>
      </c>
      <c r="S76" s="12">
        <v>40564.824178240742</v>
      </c>
      <c r="T76" s="12">
        <v>40579.824178240742</v>
      </c>
    </row>
    <row r="77" spans="1:20" x14ac:dyDescent="0.2">
      <c r="A77">
        <v>2296</v>
      </c>
      <c r="B77" t="s">
        <v>2297</v>
      </c>
      <c r="C77" t="s">
        <v>6406</v>
      </c>
      <c r="D77">
        <v>7000</v>
      </c>
      <c r="E77">
        <v>10435</v>
      </c>
      <c r="F77" t="s">
        <v>8219</v>
      </c>
      <c r="G77" t="s">
        <v>8224</v>
      </c>
      <c r="H77" t="s">
        <v>8246</v>
      </c>
      <c r="I77">
        <v>1330018426</v>
      </c>
      <c r="J77">
        <v>1326994426</v>
      </c>
      <c r="K77" t="b">
        <v>0</v>
      </c>
      <c r="L77">
        <v>145</v>
      </c>
      <c r="M77" t="b">
        <v>1</v>
      </c>
      <c r="N77" t="s">
        <v>8276</v>
      </c>
      <c r="O77">
        <v>149.07142857142856</v>
      </c>
      <c r="P77">
        <v>71.965517241379317</v>
      </c>
      <c r="Q77" t="s">
        <v>8325</v>
      </c>
      <c r="R77" t="s">
        <v>8326</v>
      </c>
      <c r="S77" s="12">
        <v>40927.523449074077</v>
      </c>
      <c r="T77" s="12">
        <v>40962.523449074077</v>
      </c>
    </row>
    <row r="78" spans="1:20" x14ac:dyDescent="0.2">
      <c r="A78">
        <v>2279</v>
      </c>
      <c r="B78" t="s">
        <v>2280</v>
      </c>
      <c r="C78" t="s">
        <v>6389</v>
      </c>
      <c r="D78">
        <v>1000</v>
      </c>
      <c r="E78">
        <v>1538</v>
      </c>
      <c r="F78" t="s">
        <v>8219</v>
      </c>
      <c r="G78" t="s">
        <v>8224</v>
      </c>
      <c r="H78" t="s">
        <v>8246</v>
      </c>
      <c r="I78">
        <v>1423022400</v>
      </c>
      <c r="J78">
        <v>1421436099</v>
      </c>
      <c r="K78" t="b">
        <v>0</v>
      </c>
      <c r="L78">
        <v>32</v>
      </c>
      <c r="M78" t="b">
        <v>1</v>
      </c>
      <c r="N78" t="s">
        <v>8297</v>
      </c>
      <c r="O78">
        <v>153.80000000000001</v>
      </c>
      <c r="P78">
        <v>48.0625</v>
      </c>
      <c r="Q78" t="s">
        <v>8316</v>
      </c>
      <c r="R78" t="s">
        <v>8350</v>
      </c>
      <c r="S78" s="12">
        <v>42020.598368055558</v>
      </c>
      <c r="T78" s="12">
        <v>42038.958333333336</v>
      </c>
    </row>
    <row r="79" spans="1:20" x14ac:dyDescent="0.2">
      <c r="A79">
        <v>2277</v>
      </c>
      <c r="B79" t="s">
        <v>2278</v>
      </c>
      <c r="C79" t="s">
        <v>6387</v>
      </c>
      <c r="D79">
        <v>8500</v>
      </c>
      <c r="E79">
        <v>11992</v>
      </c>
      <c r="F79" t="s">
        <v>8219</v>
      </c>
      <c r="G79" t="s">
        <v>8224</v>
      </c>
      <c r="H79" t="s">
        <v>8246</v>
      </c>
      <c r="I79">
        <v>1330359423</v>
      </c>
      <c r="J79">
        <v>1327767423</v>
      </c>
      <c r="K79" t="b">
        <v>0</v>
      </c>
      <c r="L79">
        <v>207</v>
      </c>
      <c r="M79" t="b">
        <v>1</v>
      </c>
      <c r="N79" t="s">
        <v>8297</v>
      </c>
      <c r="O79">
        <v>141.08235294117648</v>
      </c>
      <c r="P79">
        <v>57.932367149758456</v>
      </c>
      <c r="Q79" t="s">
        <v>8316</v>
      </c>
      <c r="R79" t="s">
        <v>8350</v>
      </c>
      <c r="S79" s="12">
        <v>40936.470173611109</v>
      </c>
      <c r="T79" s="12">
        <v>40966.470173611109</v>
      </c>
    </row>
    <row r="80" spans="1:20" x14ac:dyDescent="0.2">
      <c r="A80">
        <v>2274</v>
      </c>
      <c r="B80" t="s">
        <v>2275</v>
      </c>
      <c r="C80" t="s">
        <v>6384</v>
      </c>
      <c r="D80">
        <v>2500</v>
      </c>
      <c r="E80">
        <v>2990</v>
      </c>
      <c r="F80" t="s">
        <v>8219</v>
      </c>
      <c r="G80" t="s">
        <v>8224</v>
      </c>
      <c r="H80" t="s">
        <v>8246</v>
      </c>
      <c r="I80">
        <v>1393156857</v>
      </c>
      <c r="J80">
        <v>1390564857</v>
      </c>
      <c r="K80" t="b">
        <v>0</v>
      </c>
      <c r="L80">
        <v>99</v>
      </c>
      <c r="M80" t="b">
        <v>1</v>
      </c>
      <c r="N80" t="s">
        <v>8297</v>
      </c>
      <c r="O80">
        <v>119.6</v>
      </c>
      <c r="P80">
        <v>30.202020202020201</v>
      </c>
      <c r="Q80" t="s">
        <v>8316</v>
      </c>
      <c r="R80" t="s">
        <v>8350</v>
      </c>
      <c r="S80" s="12">
        <v>41663.292326388888</v>
      </c>
      <c r="T80" s="12">
        <v>41693.292326388888</v>
      </c>
    </row>
    <row r="81" spans="1:20" x14ac:dyDescent="0.2">
      <c r="A81">
        <v>2263</v>
      </c>
      <c r="B81" t="s">
        <v>2264</v>
      </c>
      <c r="C81" t="s">
        <v>6373</v>
      </c>
      <c r="D81">
        <v>7500</v>
      </c>
      <c r="E81">
        <v>8666</v>
      </c>
      <c r="F81" t="s">
        <v>8219</v>
      </c>
      <c r="G81" t="s">
        <v>8235</v>
      </c>
      <c r="H81" t="s">
        <v>8255</v>
      </c>
      <c r="I81">
        <v>1422734313</v>
      </c>
      <c r="J81">
        <v>1420919913</v>
      </c>
      <c r="K81" t="b">
        <v>0</v>
      </c>
      <c r="L81">
        <v>60</v>
      </c>
      <c r="M81" t="b">
        <v>1</v>
      </c>
      <c r="N81" t="s">
        <v>8297</v>
      </c>
      <c r="O81">
        <v>115.54666666666667</v>
      </c>
      <c r="P81">
        <v>144.43333333333334</v>
      </c>
      <c r="Q81" t="s">
        <v>8316</v>
      </c>
      <c r="R81" t="s">
        <v>8350</v>
      </c>
      <c r="S81" s="12">
        <v>42014.623993055553</v>
      </c>
      <c r="T81" s="12">
        <v>42035.623993055553</v>
      </c>
    </row>
    <row r="82" spans="1:20" x14ac:dyDescent="0.2">
      <c r="A82">
        <v>2261</v>
      </c>
      <c r="B82" t="s">
        <v>2262</v>
      </c>
      <c r="C82" t="s">
        <v>6371</v>
      </c>
      <c r="D82">
        <v>1000</v>
      </c>
      <c r="E82">
        <v>7795</v>
      </c>
      <c r="F82" t="s">
        <v>8219</v>
      </c>
      <c r="G82" t="s">
        <v>8226</v>
      </c>
      <c r="H82" t="s">
        <v>8248</v>
      </c>
      <c r="I82">
        <v>1487093020</v>
      </c>
      <c r="J82">
        <v>1485278620</v>
      </c>
      <c r="K82" t="b">
        <v>0</v>
      </c>
      <c r="L82">
        <v>210</v>
      </c>
      <c r="M82" t="b">
        <v>1</v>
      </c>
      <c r="N82" t="s">
        <v>8297</v>
      </c>
      <c r="O82">
        <v>779.5</v>
      </c>
      <c r="P82">
        <v>37.11904761904762</v>
      </c>
      <c r="Q82" t="s">
        <v>8316</v>
      </c>
      <c r="R82" t="s">
        <v>8350</v>
      </c>
      <c r="S82" s="12">
        <v>42759.516435185185</v>
      </c>
      <c r="T82" s="12">
        <v>42780.516435185185</v>
      </c>
    </row>
    <row r="83" spans="1:20" x14ac:dyDescent="0.2">
      <c r="A83">
        <v>2254</v>
      </c>
      <c r="B83" t="s">
        <v>2255</v>
      </c>
      <c r="C83" t="s">
        <v>6364</v>
      </c>
      <c r="D83">
        <v>500</v>
      </c>
      <c r="E83">
        <v>2299</v>
      </c>
      <c r="F83" t="s">
        <v>8219</v>
      </c>
      <c r="G83" t="s">
        <v>8224</v>
      </c>
      <c r="H83" t="s">
        <v>8246</v>
      </c>
      <c r="I83">
        <v>1485271968</v>
      </c>
      <c r="J83">
        <v>1484667168</v>
      </c>
      <c r="K83" t="b">
        <v>0</v>
      </c>
      <c r="L83">
        <v>197</v>
      </c>
      <c r="M83" t="b">
        <v>1</v>
      </c>
      <c r="N83" t="s">
        <v>8297</v>
      </c>
      <c r="O83">
        <v>459.8</v>
      </c>
      <c r="P83">
        <v>11.67005076142132</v>
      </c>
      <c r="Q83" t="s">
        <v>8316</v>
      </c>
      <c r="R83" t="s">
        <v>8350</v>
      </c>
      <c r="S83" s="12">
        <v>42752.439444444448</v>
      </c>
      <c r="T83" s="12">
        <v>42759.439444444448</v>
      </c>
    </row>
    <row r="84" spans="1:20" x14ac:dyDescent="0.2">
      <c r="A84">
        <v>2245</v>
      </c>
      <c r="B84" t="s">
        <v>2246</v>
      </c>
      <c r="C84" t="s">
        <v>6355</v>
      </c>
      <c r="D84">
        <v>4000</v>
      </c>
      <c r="E84">
        <v>105881</v>
      </c>
      <c r="F84" t="s">
        <v>8219</v>
      </c>
      <c r="G84" t="s">
        <v>8224</v>
      </c>
      <c r="H84" t="s">
        <v>8246</v>
      </c>
      <c r="I84">
        <v>1393005600</v>
      </c>
      <c r="J84">
        <v>1390323617</v>
      </c>
      <c r="K84" t="b">
        <v>0</v>
      </c>
      <c r="L84">
        <v>1980</v>
      </c>
      <c r="M84" t="b">
        <v>1</v>
      </c>
      <c r="N84" t="s">
        <v>8297</v>
      </c>
      <c r="O84">
        <v>2647.0250000000001</v>
      </c>
      <c r="P84">
        <v>53.475252525252522</v>
      </c>
      <c r="Q84" t="s">
        <v>8316</v>
      </c>
      <c r="R84" t="s">
        <v>8350</v>
      </c>
      <c r="S84" s="12">
        <v>41660.500196759262</v>
      </c>
      <c r="T84" s="12">
        <v>41691.541666666664</v>
      </c>
    </row>
    <row r="85" spans="1:20" x14ac:dyDescent="0.2">
      <c r="A85">
        <v>2241</v>
      </c>
      <c r="B85" t="s">
        <v>2242</v>
      </c>
      <c r="C85" t="s">
        <v>6351</v>
      </c>
      <c r="D85">
        <v>1000</v>
      </c>
      <c r="E85">
        <v>8064</v>
      </c>
      <c r="F85" t="s">
        <v>8219</v>
      </c>
      <c r="G85" t="s">
        <v>8225</v>
      </c>
      <c r="H85" t="s">
        <v>8247</v>
      </c>
      <c r="I85">
        <v>1488484300</v>
      </c>
      <c r="J85">
        <v>1485892300</v>
      </c>
      <c r="K85" t="b">
        <v>0</v>
      </c>
      <c r="L85">
        <v>163</v>
      </c>
      <c r="M85" t="b">
        <v>1</v>
      </c>
      <c r="N85" t="s">
        <v>8297</v>
      </c>
      <c r="O85">
        <v>806.4</v>
      </c>
      <c r="P85">
        <v>49.472392638036808</v>
      </c>
      <c r="Q85" t="s">
        <v>8316</v>
      </c>
      <c r="R85" t="s">
        <v>8350</v>
      </c>
      <c r="S85" s="12">
        <v>42766.619212962964</v>
      </c>
      <c r="T85" s="12">
        <v>42796.619212962964</v>
      </c>
    </row>
    <row r="86" spans="1:20" x14ac:dyDescent="0.2">
      <c r="A86">
        <v>2236</v>
      </c>
      <c r="B86" t="s">
        <v>2237</v>
      </c>
      <c r="C86" t="s">
        <v>6346</v>
      </c>
      <c r="D86">
        <v>2800</v>
      </c>
      <c r="E86">
        <v>15039</v>
      </c>
      <c r="F86" t="s">
        <v>8219</v>
      </c>
      <c r="G86" t="s">
        <v>8224</v>
      </c>
      <c r="H86" t="s">
        <v>8246</v>
      </c>
      <c r="I86">
        <v>1454338123</v>
      </c>
      <c r="J86">
        <v>1451746123</v>
      </c>
      <c r="K86" t="b">
        <v>0</v>
      </c>
      <c r="L86">
        <v>680</v>
      </c>
      <c r="M86" t="b">
        <v>1</v>
      </c>
      <c r="N86" t="s">
        <v>8297</v>
      </c>
      <c r="O86">
        <v>537.10714285714289</v>
      </c>
      <c r="P86">
        <v>22.116176470588236</v>
      </c>
      <c r="Q86" t="s">
        <v>8316</v>
      </c>
      <c r="R86" t="s">
        <v>8350</v>
      </c>
      <c r="S86" s="12">
        <v>42371.408831018518</v>
      </c>
      <c r="T86" s="12">
        <v>42401.408831018518</v>
      </c>
    </row>
    <row r="87" spans="1:20" x14ac:dyDescent="0.2">
      <c r="A87">
        <v>2226</v>
      </c>
      <c r="B87" t="s">
        <v>2227</v>
      </c>
      <c r="C87" t="s">
        <v>6336</v>
      </c>
      <c r="D87">
        <v>18000</v>
      </c>
      <c r="E87">
        <v>19523.310000000001</v>
      </c>
      <c r="F87" t="s">
        <v>8219</v>
      </c>
      <c r="G87" t="s">
        <v>8224</v>
      </c>
      <c r="H87" t="s">
        <v>8246</v>
      </c>
      <c r="I87">
        <v>1455253140</v>
      </c>
      <c r="J87">
        <v>1452625822</v>
      </c>
      <c r="K87" t="b">
        <v>0</v>
      </c>
      <c r="L87">
        <v>321</v>
      </c>
      <c r="M87" t="b">
        <v>1</v>
      </c>
      <c r="N87" t="s">
        <v>8297</v>
      </c>
      <c r="O87">
        <v>108.46283333333334</v>
      </c>
      <c r="P87">
        <v>60.820280373831778</v>
      </c>
      <c r="Q87" t="s">
        <v>8316</v>
      </c>
      <c r="R87" t="s">
        <v>8350</v>
      </c>
      <c r="S87" s="12">
        <v>42381.590532407405</v>
      </c>
      <c r="T87" s="12">
        <v>42411.999305555553</v>
      </c>
    </row>
    <row r="88" spans="1:20" x14ac:dyDescent="0.2">
      <c r="A88">
        <v>2214</v>
      </c>
      <c r="B88" t="s">
        <v>2215</v>
      </c>
      <c r="C88" t="s">
        <v>6324</v>
      </c>
      <c r="D88">
        <v>600</v>
      </c>
      <c r="E88">
        <v>1755.01</v>
      </c>
      <c r="F88" t="s">
        <v>8219</v>
      </c>
      <c r="G88" t="s">
        <v>8224</v>
      </c>
      <c r="H88" t="s">
        <v>8246</v>
      </c>
      <c r="I88">
        <v>1391713248</v>
      </c>
      <c r="J88">
        <v>1389121248</v>
      </c>
      <c r="K88" t="b">
        <v>0</v>
      </c>
      <c r="L88">
        <v>24</v>
      </c>
      <c r="M88" t="b">
        <v>1</v>
      </c>
      <c r="N88" t="s">
        <v>8280</v>
      </c>
      <c r="O88">
        <v>292.50166666666667</v>
      </c>
      <c r="P88">
        <v>73.125416666666666</v>
      </c>
      <c r="Q88" t="s">
        <v>8325</v>
      </c>
      <c r="R88" t="s">
        <v>8330</v>
      </c>
      <c r="S88" s="12">
        <v>41646.58388888889</v>
      </c>
      <c r="T88" s="12">
        <v>41676.58388888889</v>
      </c>
    </row>
    <row r="89" spans="1:20" x14ac:dyDescent="0.2">
      <c r="A89">
        <v>2201</v>
      </c>
      <c r="B89" t="s">
        <v>2202</v>
      </c>
      <c r="C89" t="s">
        <v>6311</v>
      </c>
      <c r="D89">
        <v>110</v>
      </c>
      <c r="E89">
        <v>420.99</v>
      </c>
      <c r="F89" t="s">
        <v>8219</v>
      </c>
      <c r="G89" t="s">
        <v>8225</v>
      </c>
      <c r="H89" t="s">
        <v>8247</v>
      </c>
      <c r="I89">
        <v>1358367565</v>
      </c>
      <c r="J89">
        <v>1357157965</v>
      </c>
      <c r="K89" t="b">
        <v>0</v>
      </c>
      <c r="L89">
        <v>28</v>
      </c>
      <c r="M89" t="b">
        <v>1</v>
      </c>
      <c r="N89" t="s">
        <v>8280</v>
      </c>
      <c r="O89">
        <v>382.71818181818185</v>
      </c>
      <c r="P89">
        <v>15.035357142857142</v>
      </c>
      <c r="Q89" t="s">
        <v>8325</v>
      </c>
      <c r="R89" t="s">
        <v>8330</v>
      </c>
      <c r="S89" s="12">
        <v>41276.638483796298</v>
      </c>
      <c r="T89" s="12">
        <v>41290.638483796298</v>
      </c>
    </row>
    <row r="90" spans="1:20" x14ac:dyDescent="0.2">
      <c r="A90">
        <v>2197</v>
      </c>
      <c r="B90" t="s">
        <v>2198</v>
      </c>
      <c r="C90" t="s">
        <v>6307</v>
      </c>
      <c r="D90">
        <v>30000</v>
      </c>
      <c r="E90">
        <v>285309.33</v>
      </c>
      <c r="F90" t="s">
        <v>8219</v>
      </c>
      <c r="G90" t="s">
        <v>8224</v>
      </c>
      <c r="H90" t="s">
        <v>8246</v>
      </c>
      <c r="I90">
        <v>1425132059</v>
      </c>
      <c r="J90">
        <v>1422540059</v>
      </c>
      <c r="K90" t="b">
        <v>0</v>
      </c>
      <c r="L90">
        <v>4330</v>
      </c>
      <c r="M90" t="b">
        <v>1</v>
      </c>
      <c r="N90" t="s">
        <v>8297</v>
      </c>
      <c r="O90">
        <v>951.03109999999992</v>
      </c>
      <c r="P90">
        <v>65.891300230946882</v>
      </c>
      <c r="Q90" t="s">
        <v>8316</v>
      </c>
      <c r="R90" t="s">
        <v>8350</v>
      </c>
      <c r="S90" s="12">
        <v>42033.37568287037</v>
      </c>
      <c r="T90" s="12">
        <v>42063.37568287037</v>
      </c>
    </row>
    <row r="91" spans="1:20" x14ac:dyDescent="0.2">
      <c r="A91">
        <v>2184</v>
      </c>
      <c r="B91" t="s">
        <v>2185</v>
      </c>
      <c r="C91" t="s">
        <v>6294</v>
      </c>
      <c r="D91">
        <v>10000</v>
      </c>
      <c r="E91">
        <v>28474</v>
      </c>
      <c r="F91" t="s">
        <v>8219</v>
      </c>
      <c r="G91" t="s">
        <v>8224</v>
      </c>
      <c r="H91" t="s">
        <v>8246</v>
      </c>
      <c r="I91">
        <v>1453737600</v>
      </c>
      <c r="J91">
        <v>1452530041</v>
      </c>
      <c r="K91" t="b">
        <v>1</v>
      </c>
      <c r="L91">
        <v>266</v>
      </c>
      <c r="M91" t="b">
        <v>1</v>
      </c>
      <c r="N91" t="s">
        <v>8297</v>
      </c>
      <c r="O91">
        <v>284.74</v>
      </c>
      <c r="P91">
        <v>107.04511278195488</v>
      </c>
      <c r="Q91" t="s">
        <v>8316</v>
      </c>
      <c r="R91" t="s">
        <v>8350</v>
      </c>
      <c r="S91" s="12">
        <v>42380.481956018521</v>
      </c>
      <c r="T91" s="12">
        <v>42394.458333333336</v>
      </c>
    </row>
    <row r="92" spans="1:20" x14ac:dyDescent="0.2">
      <c r="A92">
        <v>2183</v>
      </c>
      <c r="B92" t="s">
        <v>2184</v>
      </c>
      <c r="C92" t="s">
        <v>6293</v>
      </c>
      <c r="D92">
        <v>1800</v>
      </c>
      <c r="E92">
        <v>8807</v>
      </c>
      <c r="F92" t="s">
        <v>8219</v>
      </c>
      <c r="G92" t="s">
        <v>8224</v>
      </c>
      <c r="H92" t="s">
        <v>8246</v>
      </c>
      <c r="I92">
        <v>1486616400</v>
      </c>
      <c r="J92">
        <v>1484037977</v>
      </c>
      <c r="K92" t="b">
        <v>0</v>
      </c>
      <c r="L92">
        <v>279</v>
      </c>
      <c r="M92" t="b">
        <v>1</v>
      </c>
      <c r="N92" t="s">
        <v>8297</v>
      </c>
      <c r="O92">
        <v>489.27777777777777</v>
      </c>
      <c r="P92">
        <v>31.566308243727597</v>
      </c>
      <c r="Q92" t="s">
        <v>8316</v>
      </c>
      <c r="R92" t="s">
        <v>8350</v>
      </c>
      <c r="S92" s="12">
        <v>42745.157141203701</v>
      </c>
      <c r="T92" s="10">
        <v>42775</v>
      </c>
    </row>
    <row r="93" spans="1:20" x14ac:dyDescent="0.2">
      <c r="A93">
        <v>2168</v>
      </c>
      <c r="B93" t="s">
        <v>2169</v>
      </c>
      <c r="C93" t="s">
        <v>6278</v>
      </c>
      <c r="D93">
        <v>18000</v>
      </c>
      <c r="E93">
        <v>21884.69</v>
      </c>
      <c r="F93" t="s">
        <v>8219</v>
      </c>
      <c r="G93" t="s">
        <v>8224</v>
      </c>
      <c r="H93" t="s">
        <v>8246</v>
      </c>
      <c r="I93">
        <v>1486702800</v>
      </c>
      <c r="J93">
        <v>1484058261</v>
      </c>
      <c r="K93" t="b">
        <v>0</v>
      </c>
      <c r="L93">
        <v>340</v>
      </c>
      <c r="M93" t="b">
        <v>1</v>
      </c>
      <c r="N93" t="s">
        <v>8276</v>
      </c>
      <c r="O93">
        <v>121.5816111111111</v>
      </c>
      <c r="P93">
        <v>64.366735294117646</v>
      </c>
      <c r="Q93" t="s">
        <v>8325</v>
      </c>
      <c r="R93" t="s">
        <v>8326</v>
      </c>
      <c r="S93" s="12">
        <v>42745.391909722224</v>
      </c>
      <c r="T93" s="10">
        <v>42776</v>
      </c>
    </row>
    <row r="94" spans="1:20" x14ac:dyDescent="0.2">
      <c r="A94">
        <v>2115</v>
      </c>
      <c r="B94" t="s">
        <v>2116</v>
      </c>
      <c r="C94" t="s">
        <v>6225</v>
      </c>
      <c r="D94">
        <v>1500</v>
      </c>
      <c r="E94">
        <v>3385</v>
      </c>
      <c r="F94" t="s">
        <v>8219</v>
      </c>
      <c r="G94" t="s">
        <v>8224</v>
      </c>
      <c r="H94" t="s">
        <v>8246</v>
      </c>
      <c r="I94">
        <v>1298167001</v>
      </c>
      <c r="J94">
        <v>1295575001</v>
      </c>
      <c r="K94" t="b">
        <v>0</v>
      </c>
      <c r="L94">
        <v>36</v>
      </c>
      <c r="M94" t="b">
        <v>1</v>
      </c>
      <c r="N94" t="s">
        <v>8279</v>
      </c>
      <c r="O94">
        <v>225.66666666666669</v>
      </c>
      <c r="P94">
        <v>94.027777777777771</v>
      </c>
      <c r="Q94" t="s">
        <v>8325</v>
      </c>
      <c r="R94" t="s">
        <v>8329</v>
      </c>
      <c r="S94" s="12">
        <v>40563.872696759259</v>
      </c>
      <c r="T94" s="12">
        <v>40593.872696759259</v>
      </c>
    </row>
    <row r="95" spans="1:20" ht="208" x14ac:dyDescent="0.2">
      <c r="A95">
        <v>2094</v>
      </c>
      <c r="B95" t="s">
        <v>2095</v>
      </c>
      <c r="C95" s="3" t="s">
        <v>6204</v>
      </c>
      <c r="D95">
        <v>3500</v>
      </c>
      <c r="E95">
        <v>4219</v>
      </c>
      <c r="F95" t="s">
        <v>8219</v>
      </c>
      <c r="G95" t="s">
        <v>8224</v>
      </c>
      <c r="H95" t="s">
        <v>8246</v>
      </c>
      <c r="I95">
        <v>1330916400</v>
      </c>
      <c r="J95">
        <v>1327969730</v>
      </c>
      <c r="K95" t="b">
        <v>0</v>
      </c>
      <c r="L95">
        <v>72</v>
      </c>
      <c r="M95" t="b">
        <v>1</v>
      </c>
      <c r="N95" t="s">
        <v>8279</v>
      </c>
      <c r="O95">
        <v>120.54285714285714</v>
      </c>
      <c r="P95">
        <v>58.597222222222221</v>
      </c>
      <c r="Q95" t="s">
        <v>8325</v>
      </c>
      <c r="R95" t="s">
        <v>8329</v>
      </c>
      <c r="S95" s="12">
        <v>40938.811689814815</v>
      </c>
      <c r="T95" s="12">
        <v>40972.916666666664</v>
      </c>
    </row>
    <row r="96" spans="1:20" x14ac:dyDescent="0.2">
      <c r="A96">
        <v>2091</v>
      </c>
      <c r="B96" t="s">
        <v>2092</v>
      </c>
      <c r="C96" t="s">
        <v>6201</v>
      </c>
      <c r="D96">
        <v>18000</v>
      </c>
      <c r="E96">
        <v>21684.2</v>
      </c>
      <c r="F96" t="s">
        <v>8219</v>
      </c>
      <c r="G96" t="s">
        <v>8224</v>
      </c>
      <c r="H96" t="s">
        <v>8246</v>
      </c>
      <c r="I96">
        <v>1299009600</v>
      </c>
      <c r="J96">
        <v>1294818278</v>
      </c>
      <c r="K96" t="b">
        <v>0</v>
      </c>
      <c r="L96">
        <v>246</v>
      </c>
      <c r="M96" t="b">
        <v>1</v>
      </c>
      <c r="N96" t="s">
        <v>8279</v>
      </c>
      <c r="O96">
        <v>120.46777777777777</v>
      </c>
      <c r="P96">
        <v>88.147154471544724</v>
      </c>
      <c r="Q96" t="s">
        <v>8325</v>
      </c>
      <c r="R96" t="s">
        <v>8329</v>
      </c>
      <c r="S96" s="12">
        <v>40555.114328703705</v>
      </c>
      <c r="T96" s="12">
        <v>40603.625</v>
      </c>
    </row>
    <row r="97" spans="1:20" x14ac:dyDescent="0.2">
      <c r="A97">
        <v>95</v>
      </c>
      <c r="B97" t="s">
        <v>97</v>
      </c>
      <c r="C97" t="s">
        <v>4206</v>
      </c>
      <c r="D97">
        <v>350</v>
      </c>
      <c r="E97">
        <v>460</v>
      </c>
      <c r="F97" t="s">
        <v>8219</v>
      </c>
      <c r="G97" t="s">
        <v>8224</v>
      </c>
      <c r="H97" t="s">
        <v>8246</v>
      </c>
      <c r="I97">
        <v>1330214841</v>
      </c>
      <c r="J97">
        <v>1327622841</v>
      </c>
      <c r="K97" t="b">
        <v>0</v>
      </c>
      <c r="L97">
        <v>21</v>
      </c>
      <c r="M97" t="b">
        <v>1</v>
      </c>
      <c r="N97" t="s">
        <v>8266</v>
      </c>
      <c r="O97">
        <v>131.42857142857142</v>
      </c>
      <c r="P97">
        <v>21.904761904761905</v>
      </c>
      <c r="Q97" t="s">
        <v>8309</v>
      </c>
      <c r="R97" t="s">
        <v>8311</v>
      </c>
      <c r="S97" s="12">
        <v>40934.796770833331</v>
      </c>
      <c r="T97" s="12">
        <v>40964.796770833331</v>
      </c>
    </row>
    <row r="98" spans="1:20" x14ac:dyDescent="0.2">
      <c r="A98">
        <v>2090</v>
      </c>
      <c r="B98" t="s">
        <v>2091</v>
      </c>
      <c r="C98" t="s">
        <v>6200</v>
      </c>
      <c r="D98">
        <v>8000</v>
      </c>
      <c r="E98">
        <v>9203.23</v>
      </c>
      <c r="F98" t="s">
        <v>8219</v>
      </c>
      <c r="G98" t="s">
        <v>8224</v>
      </c>
      <c r="H98" t="s">
        <v>8246</v>
      </c>
      <c r="I98">
        <v>1361696955</v>
      </c>
      <c r="J98">
        <v>1359104955</v>
      </c>
      <c r="K98" t="b">
        <v>0</v>
      </c>
      <c r="L98">
        <v>160</v>
      </c>
      <c r="M98" t="b">
        <v>1</v>
      </c>
      <c r="N98" t="s">
        <v>8279</v>
      </c>
      <c r="O98">
        <v>115.040375</v>
      </c>
      <c r="P98">
        <v>57.520187499999999</v>
      </c>
      <c r="Q98" t="s">
        <v>8325</v>
      </c>
      <c r="R98" t="s">
        <v>8329</v>
      </c>
      <c r="S98" s="12">
        <v>41299.173090277778</v>
      </c>
      <c r="T98" s="12">
        <v>41329.173090277778</v>
      </c>
    </row>
    <row r="99" spans="1:20" x14ac:dyDescent="0.2">
      <c r="A99">
        <v>2058</v>
      </c>
      <c r="B99" t="s">
        <v>2059</v>
      </c>
      <c r="C99" t="s">
        <v>6168</v>
      </c>
      <c r="D99">
        <v>2560</v>
      </c>
      <c r="E99">
        <v>4308</v>
      </c>
      <c r="F99" t="s">
        <v>8219</v>
      </c>
      <c r="G99" t="s">
        <v>8225</v>
      </c>
      <c r="H99" t="s">
        <v>8247</v>
      </c>
      <c r="I99">
        <v>1425326400</v>
      </c>
      <c r="J99">
        <v>1421916830</v>
      </c>
      <c r="K99" t="b">
        <v>0</v>
      </c>
      <c r="L99">
        <v>410</v>
      </c>
      <c r="M99" t="b">
        <v>1</v>
      </c>
      <c r="N99" t="s">
        <v>8295</v>
      </c>
      <c r="O99">
        <v>168.28125</v>
      </c>
      <c r="P99">
        <v>10.507317073170732</v>
      </c>
      <c r="Q99" t="s">
        <v>8319</v>
      </c>
      <c r="R99" t="s">
        <v>8348</v>
      </c>
      <c r="S99" s="12">
        <v>42026.16238425926</v>
      </c>
      <c r="T99" s="12">
        <v>42065.625</v>
      </c>
    </row>
    <row r="100" spans="1:20" x14ac:dyDescent="0.2">
      <c r="A100">
        <v>2057</v>
      </c>
      <c r="B100" t="s">
        <v>2058</v>
      </c>
      <c r="C100" t="s">
        <v>6167</v>
      </c>
      <c r="D100">
        <v>15000</v>
      </c>
      <c r="E100">
        <v>30334.83</v>
      </c>
      <c r="F100" t="s">
        <v>8219</v>
      </c>
      <c r="G100" t="s">
        <v>8225</v>
      </c>
      <c r="H100" t="s">
        <v>8247</v>
      </c>
      <c r="I100">
        <v>1456487532</v>
      </c>
      <c r="J100">
        <v>1453895532</v>
      </c>
      <c r="K100" t="b">
        <v>0</v>
      </c>
      <c r="L100">
        <v>666</v>
      </c>
      <c r="M100" t="b">
        <v>1</v>
      </c>
      <c r="N100" t="s">
        <v>8295</v>
      </c>
      <c r="O100">
        <v>202.23220000000001</v>
      </c>
      <c r="P100">
        <v>45.547792792792798</v>
      </c>
      <c r="Q100" t="s">
        <v>8319</v>
      </c>
      <c r="R100" t="s">
        <v>8348</v>
      </c>
      <c r="S100" s="12">
        <v>42396.286249999997</v>
      </c>
      <c r="T100" s="12">
        <v>42426.286249999997</v>
      </c>
    </row>
    <row r="101" spans="1:20" x14ac:dyDescent="0.2">
      <c r="A101">
        <v>2052</v>
      </c>
      <c r="B101" t="s">
        <v>2053</v>
      </c>
      <c r="C101" t="s">
        <v>6162</v>
      </c>
      <c r="D101">
        <v>50000</v>
      </c>
      <c r="E101">
        <v>176524</v>
      </c>
      <c r="F101" t="s">
        <v>8219</v>
      </c>
      <c r="G101" t="s">
        <v>8224</v>
      </c>
      <c r="H101" t="s">
        <v>8246</v>
      </c>
      <c r="I101">
        <v>1455933653</v>
      </c>
      <c r="J101">
        <v>1452045653</v>
      </c>
      <c r="K101" t="b">
        <v>0</v>
      </c>
      <c r="L101">
        <v>541</v>
      </c>
      <c r="M101" t="b">
        <v>1</v>
      </c>
      <c r="N101" t="s">
        <v>8295</v>
      </c>
      <c r="O101">
        <v>353.048</v>
      </c>
      <c r="P101">
        <v>326.29205175600737</v>
      </c>
      <c r="Q101" t="s">
        <v>8319</v>
      </c>
      <c r="R101" t="s">
        <v>8348</v>
      </c>
      <c r="S101" s="12">
        <v>42374.875613425924</v>
      </c>
      <c r="T101" s="12">
        <v>42419.875613425924</v>
      </c>
    </row>
    <row r="102" spans="1:20" x14ac:dyDescent="0.2">
      <c r="A102">
        <v>2012</v>
      </c>
      <c r="B102" t="s">
        <v>2013</v>
      </c>
      <c r="C102" t="s">
        <v>6122</v>
      </c>
      <c r="D102">
        <v>5000</v>
      </c>
      <c r="E102">
        <v>11745</v>
      </c>
      <c r="F102" t="s">
        <v>8219</v>
      </c>
      <c r="G102" t="s">
        <v>8224</v>
      </c>
      <c r="H102" t="s">
        <v>8246</v>
      </c>
      <c r="I102">
        <v>1423165441</v>
      </c>
      <c r="J102">
        <v>1420573441</v>
      </c>
      <c r="K102" t="b">
        <v>1</v>
      </c>
      <c r="L102">
        <v>183</v>
      </c>
      <c r="M102" t="b">
        <v>1</v>
      </c>
      <c r="N102" t="s">
        <v>8295</v>
      </c>
      <c r="O102">
        <v>234.90000000000003</v>
      </c>
      <c r="P102">
        <v>64.180327868852459</v>
      </c>
      <c r="Q102" t="s">
        <v>8319</v>
      </c>
      <c r="R102" t="s">
        <v>8348</v>
      </c>
      <c r="S102" s="12">
        <v>42010.613900462966</v>
      </c>
      <c r="T102" s="12">
        <v>42040.613900462966</v>
      </c>
    </row>
    <row r="103" spans="1:20" x14ac:dyDescent="0.2">
      <c r="A103">
        <v>1954</v>
      </c>
      <c r="B103" t="s">
        <v>1955</v>
      </c>
      <c r="C103" t="s">
        <v>6064</v>
      </c>
      <c r="D103">
        <v>50000</v>
      </c>
      <c r="E103">
        <v>349474</v>
      </c>
      <c r="F103" t="s">
        <v>8219</v>
      </c>
      <c r="G103" t="s">
        <v>8224</v>
      </c>
      <c r="H103" t="s">
        <v>8246</v>
      </c>
      <c r="I103">
        <v>1457758800</v>
      </c>
      <c r="J103">
        <v>1453730176</v>
      </c>
      <c r="K103" t="b">
        <v>1</v>
      </c>
      <c r="L103">
        <v>415</v>
      </c>
      <c r="M103" t="b">
        <v>1</v>
      </c>
      <c r="N103" t="s">
        <v>8295</v>
      </c>
      <c r="O103">
        <v>698.94800000000009</v>
      </c>
      <c r="P103">
        <v>842.10602409638557</v>
      </c>
      <c r="Q103" t="s">
        <v>8319</v>
      </c>
      <c r="R103" t="s">
        <v>8348</v>
      </c>
      <c r="S103" s="12">
        <v>42394.372407407405</v>
      </c>
      <c r="T103" s="10">
        <v>42441</v>
      </c>
    </row>
    <row r="104" spans="1:20" x14ac:dyDescent="0.2">
      <c r="A104">
        <v>1932</v>
      </c>
      <c r="B104" t="s">
        <v>1933</v>
      </c>
      <c r="C104" t="s">
        <v>6042</v>
      </c>
      <c r="D104">
        <v>5250</v>
      </c>
      <c r="E104">
        <v>5617</v>
      </c>
      <c r="F104" t="s">
        <v>8219</v>
      </c>
      <c r="G104" t="s">
        <v>8224</v>
      </c>
      <c r="H104" t="s">
        <v>8246</v>
      </c>
      <c r="I104">
        <v>1327433173</v>
      </c>
      <c r="J104">
        <v>1325618773</v>
      </c>
      <c r="K104" t="b">
        <v>0</v>
      </c>
      <c r="L104">
        <v>80</v>
      </c>
      <c r="M104" t="b">
        <v>1</v>
      </c>
      <c r="N104" t="s">
        <v>8279</v>
      </c>
      <c r="O104">
        <v>106.99047619047619</v>
      </c>
      <c r="P104">
        <v>70.212500000000006</v>
      </c>
      <c r="Q104" t="s">
        <v>8325</v>
      </c>
      <c r="R104" t="s">
        <v>8329</v>
      </c>
      <c r="S104" s="12">
        <v>40911.601539351854</v>
      </c>
      <c r="T104" s="12">
        <v>40932.601539351854</v>
      </c>
    </row>
    <row r="105" spans="1:20" x14ac:dyDescent="0.2">
      <c r="A105">
        <v>1894</v>
      </c>
      <c r="B105" t="s">
        <v>1895</v>
      </c>
      <c r="C105" t="s">
        <v>6004</v>
      </c>
      <c r="D105">
        <v>1000</v>
      </c>
      <c r="E105">
        <v>1145</v>
      </c>
      <c r="F105" t="s">
        <v>8219</v>
      </c>
      <c r="G105" t="s">
        <v>8224</v>
      </c>
      <c r="H105" t="s">
        <v>8246</v>
      </c>
      <c r="I105">
        <v>1329082983</v>
      </c>
      <c r="J105">
        <v>1326404583</v>
      </c>
      <c r="K105" t="b">
        <v>0</v>
      </c>
      <c r="L105">
        <v>20</v>
      </c>
      <c r="M105" t="b">
        <v>1</v>
      </c>
      <c r="N105" t="s">
        <v>8279</v>
      </c>
      <c r="O105">
        <v>114.5</v>
      </c>
      <c r="P105">
        <v>57.25</v>
      </c>
      <c r="Q105" t="s">
        <v>8325</v>
      </c>
      <c r="R105" t="s">
        <v>8329</v>
      </c>
      <c r="S105" s="12">
        <v>40920.696562500001</v>
      </c>
      <c r="T105" s="12">
        <v>40951.696562500001</v>
      </c>
    </row>
    <row r="106" spans="1:20" x14ac:dyDescent="0.2">
      <c r="A106">
        <v>1889</v>
      </c>
      <c r="B106" t="s">
        <v>1890</v>
      </c>
      <c r="C106" t="s">
        <v>5999</v>
      </c>
      <c r="D106">
        <v>2000</v>
      </c>
      <c r="E106">
        <v>2132</v>
      </c>
      <c r="F106" t="s">
        <v>8219</v>
      </c>
      <c r="G106" t="s">
        <v>8224</v>
      </c>
      <c r="H106" t="s">
        <v>8246</v>
      </c>
      <c r="I106">
        <v>1363024946</v>
      </c>
      <c r="J106">
        <v>1359140546</v>
      </c>
      <c r="K106" t="b">
        <v>0</v>
      </c>
      <c r="L106">
        <v>44</v>
      </c>
      <c r="M106" t="b">
        <v>1</v>
      </c>
      <c r="N106" t="s">
        <v>8279</v>
      </c>
      <c r="O106">
        <v>106.60000000000001</v>
      </c>
      <c r="P106">
        <v>48.454545454545453</v>
      </c>
      <c r="Q106" t="s">
        <v>8325</v>
      </c>
      <c r="R106" t="s">
        <v>8329</v>
      </c>
      <c r="S106" s="12">
        <v>41299.585023148145</v>
      </c>
      <c r="T106" s="12">
        <v>41344.543356481481</v>
      </c>
    </row>
    <row r="107" spans="1:20" x14ac:dyDescent="0.2">
      <c r="A107">
        <v>1860</v>
      </c>
      <c r="B107" t="s">
        <v>1861</v>
      </c>
      <c r="C107" t="s">
        <v>5970</v>
      </c>
      <c r="D107">
        <v>750</v>
      </c>
      <c r="E107">
        <v>1001</v>
      </c>
      <c r="F107" t="s">
        <v>8219</v>
      </c>
      <c r="G107" t="s">
        <v>8224</v>
      </c>
      <c r="H107" t="s">
        <v>8246</v>
      </c>
      <c r="I107">
        <v>1391706084</v>
      </c>
      <c r="J107">
        <v>1389891684</v>
      </c>
      <c r="K107" t="b">
        <v>0</v>
      </c>
      <c r="L107">
        <v>19</v>
      </c>
      <c r="M107" t="b">
        <v>1</v>
      </c>
      <c r="N107" t="s">
        <v>8276</v>
      </c>
      <c r="O107">
        <v>133.46666666666667</v>
      </c>
      <c r="P107">
        <v>52.684210526315788</v>
      </c>
      <c r="Q107" t="s">
        <v>8325</v>
      </c>
      <c r="R107" t="s">
        <v>8326</v>
      </c>
      <c r="S107" s="12">
        <v>41655.500972222224</v>
      </c>
      <c r="T107" s="12">
        <v>41676.500972222224</v>
      </c>
    </row>
    <row r="108" spans="1:20" x14ac:dyDescent="0.2">
      <c r="A108">
        <v>1843</v>
      </c>
      <c r="B108" t="s">
        <v>1844</v>
      </c>
      <c r="C108" t="s">
        <v>5953</v>
      </c>
      <c r="D108">
        <v>10000</v>
      </c>
      <c r="E108">
        <v>12400.61</v>
      </c>
      <c r="F108" t="s">
        <v>8219</v>
      </c>
      <c r="G108" t="s">
        <v>8224</v>
      </c>
      <c r="H108" t="s">
        <v>8246</v>
      </c>
      <c r="I108">
        <v>1298245954</v>
      </c>
      <c r="J108">
        <v>1295653954</v>
      </c>
      <c r="K108" t="b">
        <v>0</v>
      </c>
      <c r="L108">
        <v>134</v>
      </c>
      <c r="M108" t="b">
        <v>1</v>
      </c>
      <c r="N108" t="s">
        <v>8276</v>
      </c>
      <c r="O108">
        <v>124.0061</v>
      </c>
      <c r="P108">
        <v>92.541865671641801</v>
      </c>
      <c r="Q108" t="s">
        <v>8325</v>
      </c>
      <c r="R108" t="s">
        <v>8326</v>
      </c>
      <c r="S108" s="12">
        <v>40564.786504629628</v>
      </c>
      <c r="T108" s="12">
        <v>40594.786504629628</v>
      </c>
    </row>
    <row r="109" spans="1:20" x14ac:dyDescent="0.2">
      <c r="A109">
        <v>1842</v>
      </c>
      <c r="B109" t="s">
        <v>1843</v>
      </c>
      <c r="C109" t="s">
        <v>5952</v>
      </c>
      <c r="D109">
        <v>2000</v>
      </c>
      <c r="E109">
        <v>2505</v>
      </c>
      <c r="F109" t="s">
        <v>8219</v>
      </c>
      <c r="G109" t="s">
        <v>8224</v>
      </c>
      <c r="H109" t="s">
        <v>8246</v>
      </c>
      <c r="I109">
        <v>1425275940</v>
      </c>
      <c r="J109">
        <v>1422371381</v>
      </c>
      <c r="K109" t="b">
        <v>0</v>
      </c>
      <c r="L109">
        <v>21</v>
      </c>
      <c r="M109" t="b">
        <v>1</v>
      </c>
      <c r="N109" t="s">
        <v>8276</v>
      </c>
      <c r="O109">
        <v>125.25</v>
      </c>
      <c r="P109">
        <v>119.28571428571429</v>
      </c>
      <c r="Q109" t="s">
        <v>8325</v>
      </c>
      <c r="R109" t="s">
        <v>8326</v>
      </c>
      <c r="S109" s="12">
        <v>42031.423391203702</v>
      </c>
      <c r="T109" s="12">
        <v>42065.040972222225</v>
      </c>
    </row>
    <row r="110" spans="1:20" x14ac:dyDescent="0.2">
      <c r="A110">
        <v>1837</v>
      </c>
      <c r="B110" t="s">
        <v>1838</v>
      </c>
      <c r="C110" t="s">
        <v>5947</v>
      </c>
      <c r="D110">
        <v>600</v>
      </c>
      <c r="E110">
        <v>1841</v>
      </c>
      <c r="F110" t="s">
        <v>8219</v>
      </c>
      <c r="G110" t="s">
        <v>8224</v>
      </c>
      <c r="H110" t="s">
        <v>8246</v>
      </c>
      <c r="I110">
        <v>1332029335</v>
      </c>
      <c r="J110">
        <v>1326848935</v>
      </c>
      <c r="K110" t="b">
        <v>0</v>
      </c>
      <c r="L110">
        <v>30</v>
      </c>
      <c r="M110" t="b">
        <v>1</v>
      </c>
      <c r="N110" t="s">
        <v>8276</v>
      </c>
      <c r="O110">
        <v>306.83333333333331</v>
      </c>
      <c r="P110">
        <v>61.366666666666667</v>
      </c>
      <c r="Q110" t="s">
        <v>8325</v>
      </c>
      <c r="R110" t="s">
        <v>8326</v>
      </c>
      <c r="S110" s="12">
        <v>40925.839525462965</v>
      </c>
      <c r="T110" s="12">
        <v>40985.797858796293</v>
      </c>
    </row>
    <row r="111" spans="1:20" x14ac:dyDescent="0.2">
      <c r="A111">
        <v>109</v>
      </c>
      <c r="B111" t="s">
        <v>111</v>
      </c>
      <c r="C111" t="s">
        <v>4220</v>
      </c>
      <c r="D111">
        <v>1000</v>
      </c>
      <c r="E111">
        <v>2195</v>
      </c>
      <c r="F111" t="s">
        <v>8219</v>
      </c>
      <c r="G111" t="s">
        <v>8224</v>
      </c>
      <c r="H111" t="s">
        <v>8246</v>
      </c>
      <c r="I111">
        <v>1298680630</v>
      </c>
      <c r="J111">
        <v>1296088630</v>
      </c>
      <c r="K111" t="b">
        <v>0</v>
      </c>
      <c r="L111">
        <v>47</v>
      </c>
      <c r="M111" t="b">
        <v>1</v>
      </c>
      <c r="N111" t="s">
        <v>8266</v>
      </c>
      <c r="O111">
        <v>219.49999999999997</v>
      </c>
      <c r="P111">
        <v>46.702127659574465</v>
      </c>
      <c r="Q111" t="s">
        <v>8309</v>
      </c>
      <c r="R111" t="s">
        <v>8311</v>
      </c>
      <c r="S111" s="12">
        <v>40569.817476851851</v>
      </c>
      <c r="T111" s="12">
        <v>40599.817476851851</v>
      </c>
    </row>
    <row r="112" spans="1:20" x14ac:dyDescent="0.2">
      <c r="A112">
        <v>1836</v>
      </c>
      <c r="B112" t="s">
        <v>1837</v>
      </c>
      <c r="C112" t="s">
        <v>5946</v>
      </c>
      <c r="D112">
        <v>5000</v>
      </c>
      <c r="E112">
        <v>10017</v>
      </c>
      <c r="F112" t="s">
        <v>8219</v>
      </c>
      <c r="G112" t="s">
        <v>8224</v>
      </c>
      <c r="H112" t="s">
        <v>8246</v>
      </c>
      <c r="I112">
        <v>1361129129</v>
      </c>
      <c r="J112">
        <v>1359660329</v>
      </c>
      <c r="K112" t="b">
        <v>0</v>
      </c>
      <c r="L112">
        <v>55</v>
      </c>
      <c r="M112" t="b">
        <v>1</v>
      </c>
      <c r="N112" t="s">
        <v>8276</v>
      </c>
      <c r="O112">
        <v>200.34</v>
      </c>
      <c r="P112">
        <v>182.12727272727273</v>
      </c>
      <c r="Q112" t="s">
        <v>8325</v>
      </c>
      <c r="R112" t="s">
        <v>8326</v>
      </c>
      <c r="S112" s="12">
        <v>41305.601030092592</v>
      </c>
      <c r="T112" s="12">
        <v>41322.601030092592</v>
      </c>
    </row>
    <row r="113" spans="1:20" x14ac:dyDescent="0.2">
      <c r="A113">
        <v>1833</v>
      </c>
      <c r="B113" t="s">
        <v>1834</v>
      </c>
      <c r="C113" t="s">
        <v>5943</v>
      </c>
      <c r="D113">
        <v>400</v>
      </c>
      <c r="E113">
        <v>1050</v>
      </c>
      <c r="F113" t="s">
        <v>8219</v>
      </c>
      <c r="G113" t="s">
        <v>8224</v>
      </c>
      <c r="H113" t="s">
        <v>8246</v>
      </c>
      <c r="I113">
        <v>1362211140</v>
      </c>
      <c r="J113">
        <v>1359421403</v>
      </c>
      <c r="K113" t="b">
        <v>0</v>
      </c>
      <c r="L113">
        <v>25</v>
      </c>
      <c r="M113" t="b">
        <v>1</v>
      </c>
      <c r="N113" t="s">
        <v>8276</v>
      </c>
      <c r="O113">
        <v>262.5</v>
      </c>
      <c r="P113">
        <v>42</v>
      </c>
      <c r="Q113" t="s">
        <v>8325</v>
      </c>
      <c r="R113" t="s">
        <v>8326</v>
      </c>
      <c r="S113" s="12">
        <v>41302.835682870369</v>
      </c>
      <c r="T113" s="12">
        <v>41335.124305555553</v>
      </c>
    </row>
    <row r="114" spans="1:20" x14ac:dyDescent="0.2">
      <c r="A114">
        <v>1830</v>
      </c>
      <c r="B114" t="s">
        <v>1831</v>
      </c>
      <c r="C114" t="s">
        <v>5940</v>
      </c>
      <c r="D114">
        <v>15000</v>
      </c>
      <c r="E114">
        <v>15230</v>
      </c>
      <c r="F114" t="s">
        <v>8219</v>
      </c>
      <c r="G114" t="s">
        <v>8224</v>
      </c>
      <c r="H114" t="s">
        <v>8246</v>
      </c>
      <c r="I114">
        <v>1393259107</v>
      </c>
      <c r="J114">
        <v>1390667107</v>
      </c>
      <c r="K114" t="b">
        <v>0</v>
      </c>
      <c r="L114">
        <v>226</v>
      </c>
      <c r="M114" t="b">
        <v>1</v>
      </c>
      <c r="N114" t="s">
        <v>8276</v>
      </c>
      <c r="O114">
        <v>101.53333333333335</v>
      </c>
      <c r="P114">
        <v>67.389380530973455</v>
      </c>
      <c r="Q114" t="s">
        <v>8325</v>
      </c>
      <c r="R114" t="s">
        <v>8326</v>
      </c>
      <c r="S114" s="12">
        <v>41664.475775462961</v>
      </c>
      <c r="T114" s="12">
        <v>41694.475775462961</v>
      </c>
    </row>
    <row r="115" spans="1:20" x14ac:dyDescent="0.2">
      <c r="A115">
        <v>1827</v>
      </c>
      <c r="B115" t="s">
        <v>1828</v>
      </c>
      <c r="C115" t="s">
        <v>5937</v>
      </c>
      <c r="D115">
        <v>8000</v>
      </c>
      <c r="E115">
        <v>8053</v>
      </c>
      <c r="F115" t="s">
        <v>8219</v>
      </c>
      <c r="G115" t="s">
        <v>8224</v>
      </c>
      <c r="H115" t="s">
        <v>8246</v>
      </c>
      <c r="I115">
        <v>1299138561</v>
      </c>
      <c r="J115">
        <v>1294818561</v>
      </c>
      <c r="K115" t="b">
        <v>0</v>
      </c>
      <c r="L115">
        <v>96</v>
      </c>
      <c r="M115" t="b">
        <v>1</v>
      </c>
      <c r="N115" t="s">
        <v>8276</v>
      </c>
      <c r="O115">
        <v>100.66250000000001</v>
      </c>
      <c r="P115">
        <v>83.885416666666671</v>
      </c>
      <c r="Q115" t="s">
        <v>8325</v>
      </c>
      <c r="R115" t="s">
        <v>8326</v>
      </c>
      <c r="S115" s="12">
        <v>40555.117604166669</v>
      </c>
      <c r="T115" s="12">
        <v>40605.117604166669</v>
      </c>
    </row>
    <row r="116" spans="1:20" x14ac:dyDescent="0.2">
      <c r="A116">
        <v>1826</v>
      </c>
      <c r="B116" t="s">
        <v>1827</v>
      </c>
      <c r="C116" t="s">
        <v>5936</v>
      </c>
      <c r="D116">
        <v>2000</v>
      </c>
      <c r="E116">
        <v>2020</v>
      </c>
      <c r="F116" t="s">
        <v>8219</v>
      </c>
      <c r="G116" t="s">
        <v>8224</v>
      </c>
      <c r="H116" t="s">
        <v>8246</v>
      </c>
      <c r="I116">
        <v>1392675017</v>
      </c>
      <c r="J116">
        <v>1390083017</v>
      </c>
      <c r="K116" t="b">
        <v>0</v>
      </c>
      <c r="L116">
        <v>38</v>
      </c>
      <c r="M116" t="b">
        <v>1</v>
      </c>
      <c r="N116" t="s">
        <v>8276</v>
      </c>
      <c r="O116">
        <v>101</v>
      </c>
      <c r="P116">
        <v>53.157894736842103</v>
      </c>
      <c r="Q116" t="s">
        <v>8325</v>
      </c>
      <c r="R116" t="s">
        <v>8326</v>
      </c>
      <c r="S116" s="12">
        <v>41657.715474537035</v>
      </c>
      <c r="T116" s="12">
        <v>41687.715474537035</v>
      </c>
    </row>
    <row r="117" spans="1:20" x14ac:dyDescent="0.2">
      <c r="A117">
        <v>115</v>
      </c>
      <c r="B117" t="s">
        <v>117</v>
      </c>
      <c r="C117" t="s">
        <v>4226</v>
      </c>
      <c r="D117">
        <v>450</v>
      </c>
      <c r="E117">
        <v>632</v>
      </c>
      <c r="F117" t="s">
        <v>8219</v>
      </c>
      <c r="G117" t="s">
        <v>8224</v>
      </c>
      <c r="H117" t="s">
        <v>8246</v>
      </c>
      <c r="I117">
        <v>1328377444</v>
      </c>
      <c r="J117">
        <v>1326217444</v>
      </c>
      <c r="K117" t="b">
        <v>0</v>
      </c>
      <c r="L117">
        <v>22</v>
      </c>
      <c r="M117" t="b">
        <v>1</v>
      </c>
      <c r="N117" t="s">
        <v>8266</v>
      </c>
      <c r="O117">
        <v>140.44444444444443</v>
      </c>
      <c r="P117">
        <v>28.727272727272727</v>
      </c>
      <c r="Q117" t="s">
        <v>8309</v>
      </c>
      <c r="R117" t="s">
        <v>8311</v>
      </c>
      <c r="S117" s="12">
        <v>40918.530601851853</v>
      </c>
      <c r="T117" s="12">
        <v>40943.530601851853</v>
      </c>
    </row>
    <row r="118" spans="1:20" x14ac:dyDescent="0.2">
      <c r="A118">
        <v>1821</v>
      </c>
      <c r="B118" t="s">
        <v>1822</v>
      </c>
      <c r="C118" t="s">
        <v>5931</v>
      </c>
      <c r="D118">
        <v>2500</v>
      </c>
      <c r="E118">
        <v>3372.25</v>
      </c>
      <c r="F118" t="s">
        <v>8219</v>
      </c>
      <c r="G118" t="s">
        <v>8224</v>
      </c>
      <c r="H118" t="s">
        <v>8246</v>
      </c>
      <c r="I118">
        <v>1330760367</v>
      </c>
      <c r="J118">
        <v>1326872367</v>
      </c>
      <c r="K118" t="b">
        <v>0</v>
      </c>
      <c r="L118">
        <v>57</v>
      </c>
      <c r="M118" t="b">
        <v>1</v>
      </c>
      <c r="N118" t="s">
        <v>8276</v>
      </c>
      <c r="O118">
        <v>134.88999999999999</v>
      </c>
      <c r="P118">
        <v>59.162280701754383</v>
      </c>
      <c r="Q118" t="s">
        <v>8325</v>
      </c>
      <c r="R118" t="s">
        <v>8326</v>
      </c>
      <c r="S118" s="12">
        <v>40926.110729166663</v>
      </c>
      <c r="T118" s="12">
        <v>40971.110729166663</v>
      </c>
    </row>
    <row r="119" spans="1:20" x14ac:dyDescent="0.2">
      <c r="A119">
        <v>1749</v>
      </c>
      <c r="B119" t="s">
        <v>1750</v>
      </c>
      <c r="C119" t="s">
        <v>5859</v>
      </c>
      <c r="D119">
        <v>10050</v>
      </c>
      <c r="E119">
        <v>12410.5</v>
      </c>
      <c r="F119" t="s">
        <v>8219</v>
      </c>
      <c r="G119" t="s">
        <v>8243</v>
      </c>
      <c r="H119" t="s">
        <v>8249</v>
      </c>
      <c r="I119">
        <v>1488394800</v>
      </c>
      <c r="J119">
        <v>1485213921</v>
      </c>
      <c r="K119" t="b">
        <v>0</v>
      </c>
      <c r="L119">
        <v>131</v>
      </c>
      <c r="M119" t="b">
        <v>1</v>
      </c>
      <c r="N119" t="s">
        <v>8285</v>
      </c>
      <c r="O119">
        <v>123.48756218905473</v>
      </c>
      <c r="P119">
        <v>94.736641221374043</v>
      </c>
      <c r="Q119" t="s">
        <v>8337</v>
      </c>
      <c r="R119" t="s">
        <v>8338</v>
      </c>
      <c r="S119" s="12">
        <v>42758.767604166664</v>
      </c>
      <c r="T119" s="12">
        <v>42795.583333333336</v>
      </c>
    </row>
    <row r="120" spans="1:20" x14ac:dyDescent="0.2">
      <c r="A120">
        <v>1744</v>
      </c>
      <c r="B120" t="s">
        <v>1745</v>
      </c>
      <c r="C120" t="s">
        <v>5854</v>
      </c>
      <c r="D120">
        <v>5500</v>
      </c>
      <c r="E120">
        <v>6515</v>
      </c>
      <c r="F120" t="s">
        <v>8219</v>
      </c>
      <c r="G120" t="s">
        <v>8225</v>
      </c>
      <c r="H120" t="s">
        <v>8247</v>
      </c>
      <c r="I120">
        <v>1425821477</v>
      </c>
      <c r="J120">
        <v>1421937077</v>
      </c>
      <c r="K120" t="b">
        <v>0</v>
      </c>
      <c r="L120">
        <v>70</v>
      </c>
      <c r="M120" t="b">
        <v>1</v>
      </c>
      <c r="N120" t="s">
        <v>8285</v>
      </c>
      <c r="O120">
        <v>118.45454545454545</v>
      </c>
      <c r="P120">
        <v>93.071428571428569</v>
      </c>
      <c r="Q120" t="s">
        <v>8337</v>
      </c>
      <c r="R120" t="s">
        <v>8338</v>
      </c>
      <c r="S120" s="12">
        <v>42026.396724537037</v>
      </c>
      <c r="T120" s="12">
        <v>42071.355057870373</v>
      </c>
    </row>
    <row r="121" spans="1:20" x14ac:dyDescent="0.2">
      <c r="A121">
        <v>1678</v>
      </c>
      <c r="B121" t="s">
        <v>1679</v>
      </c>
      <c r="C121" t="s">
        <v>5788</v>
      </c>
      <c r="D121">
        <v>1500</v>
      </c>
      <c r="E121">
        <v>1776</v>
      </c>
      <c r="F121" t="s">
        <v>8219</v>
      </c>
      <c r="G121" t="s">
        <v>8224</v>
      </c>
      <c r="H121" t="s">
        <v>8246</v>
      </c>
      <c r="I121">
        <v>1391718671</v>
      </c>
      <c r="J121">
        <v>1390509071</v>
      </c>
      <c r="K121" t="b">
        <v>0</v>
      </c>
      <c r="L121">
        <v>49</v>
      </c>
      <c r="M121" t="b">
        <v>1</v>
      </c>
      <c r="N121" t="s">
        <v>8292</v>
      </c>
      <c r="O121">
        <v>118.39999999999999</v>
      </c>
      <c r="P121">
        <v>36.244897959183675</v>
      </c>
      <c r="Q121" t="s">
        <v>8325</v>
      </c>
      <c r="R121" t="s">
        <v>8345</v>
      </c>
      <c r="S121" s="12">
        <v>41662.646655092591</v>
      </c>
      <c r="T121" s="12">
        <v>41676.646655092591</v>
      </c>
    </row>
    <row r="122" spans="1:20" x14ac:dyDescent="0.2">
      <c r="A122">
        <v>1665</v>
      </c>
      <c r="B122" t="s">
        <v>1666</v>
      </c>
      <c r="C122" t="s">
        <v>5775</v>
      </c>
      <c r="D122">
        <v>3500</v>
      </c>
      <c r="E122">
        <v>4181</v>
      </c>
      <c r="F122" t="s">
        <v>8219</v>
      </c>
      <c r="G122" t="s">
        <v>8224</v>
      </c>
      <c r="H122" t="s">
        <v>8246</v>
      </c>
      <c r="I122">
        <v>1298343600</v>
      </c>
      <c r="J122">
        <v>1295624113</v>
      </c>
      <c r="K122" t="b">
        <v>0</v>
      </c>
      <c r="L122">
        <v>93</v>
      </c>
      <c r="M122" t="b">
        <v>1</v>
      </c>
      <c r="N122" t="s">
        <v>8292</v>
      </c>
      <c r="O122">
        <v>119.45714285714286</v>
      </c>
      <c r="P122">
        <v>44.956989247311824</v>
      </c>
      <c r="Q122" t="s">
        <v>8325</v>
      </c>
      <c r="R122" t="s">
        <v>8345</v>
      </c>
      <c r="S122" s="12">
        <v>40564.441122685188</v>
      </c>
      <c r="T122" s="12">
        <v>40595.916666666664</v>
      </c>
    </row>
    <row r="123" spans="1:20" x14ac:dyDescent="0.2">
      <c r="A123">
        <v>1664</v>
      </c>
      <c r="B123" t="s">
        <v>1665</v>
      </c>
      <c r="C123" t="s">
        <v>5774</v>
      </c>
      <c r="D123">
        <v>2500</v>
      </c>
      <c r="E123">
        <v>3060.22</v>
      </c>
      <c r="F123" t="s">
        <v>8219</v>
      </c>
      <c r="G123" t="s">
        <v>8224</v>
      </c>
      <c r="H123" t="s">
        <v>8246</v>
      </c>
      <c r="I123">
        <v>1331870340</v>
      </c>
      <c r="J123">
        <v>1328033818</v>
      </c>
      <c r="K123" t="b">
        <v>0</v>
      </c>
      <c r="L123">
        <v>89</v>
      </c>
      <c r="M123" t="b">
        <v>1</v>
      </c>
      <c r="N123" t="s">
        <v>8292</v>
      </c>
      <c r="O123">
        <v>122.40879999999999</v>
      </c>
      <c r="P123">
        <v>34.384494382022467</v>
      </c>
      <c r="Q123" t="s">
        <v>8325</v>
      </c>
      <c r="R123" t="s">
        <v>8345</v>
      </c>
      <c r="S123" s="12">
        <v>40939.553449074076</v>
      </c>
      <c r="T123" s="12">
        <v>40983.957638888889</v>
      </c>
    </row>
    <row r="124" spans="1:20" x14ac:dyDescent="0.2">
      <c r="A124">
        <v>1663</v>
      </c>
      <c r="B124" t="s">
        <v>1664</v>
      </c>
      <c r="C124" t="s">
        <v>5773</v>
      </c>
      <c r="D124">
        <v>1000</v>
      </c>
      <c r="E124">
        <v>1080</v>
      </c>
      <c r="F124" t="s">
        <v>8219</v>
      </c>
      <c r="G124" t="s">
        <v>8224</v>
      </c>
      <c r="H124" t="s">
        <v>8246</v>
      </c>
      <c r="I124">
        <v>1422750707</v>
      </c>
      <c r="J124">
        <v>1420158707</v>
      </c>
      <c r="K124" t="b">
        <v>0</v>
      </c>
      <c r="L124">
        <v>32</v>
      </c>
      <c r="M124" t="b">
        <v>1</v>
      </c>
      <c r="N124" t="s">
        <v>8292</v>
      </c>
      <c r="O124">
        <v>108</v>
      </c>
      <c r="P124">
        <v>33.75</v>
      </c>
      <c r="Q124" t="s">
        <v>8325</v>
      </c>
      <c r="R124" t="s">
        <v>8345</v>
      </c>
      <c r="S124" s="12">
        <v>42005.813738425924</v>
      </c>
      <c r="T124" s="12">
        <v>42035.813738425924</v>
      </c>
    </row>
    <row r="125" spans="1:20" x14ac:dyDescent="0.2">
      <c r="A125">
        <v>1638</v>
      </c>
      <c r="B125" t="s">
        <v>1639</v>
      </c>
      <c r="C125" t="s">
        <v>5748</v>
      </c>
      <c r="D125">
        <v>1000</v>
      </c>
      <c r="E125">
        <v>1050</v>
      </c>
      <c r="F125" t="s">
        <v>8219</v>
      </c>
      <c r="G125" t="s">
        <v>8224</v>
      </c>
      <c r="H125" t="s">
        <v>8246</v>
      </c>
      <c r="I125">
        <v>1362086700</v>
      </c>
      <c r="J125">
        <v>1358180968</v>
      </c>
      <c r="K125" t="b">
        <v>0</v>
      </c>
      <c r="L125">
        <v>27</v>
      </c>
      <c r="M125" t="b">
        <v>1</v>
      </c>
      <c r="N125" t="s">
        <v>8276</v>
      </c>
      <c r="O125">
        <v>105</v>
      </c>
      <c r="P125">
        <v>38.888888888888886</v>
      </c>
      <c r="Q125" t="s">
        <v>8325</v>
      </c>
      <c r="R125" t="s">
        <v>8326</v>
      </c>
      <c r="S125" s="12">
        <v>41288.478796296295</v>
      </c>
      <c r="T125" s="12">
        <v>41333.684027777781</v>
      </c>
    </row>
    <row r="126" spans="1:20" x14ac:dyDescent="0.2">
      <c r="A126">
        <v>1630</v>
      </c>
      <c r="B126" t="s">
        <v>1631</v>
      </c>
      <c r="C126" t="s">
        <v>5740</v>
      </c>
      <c r="D126">
        <v>4000</v>
      </c>
      <c r="E126">
        <v>10610</v>
      </c>
      <c r="F126" t="s">
        <v>8219</v>
      </c>
      <c r="G126" t="s">
        <v>8224</v>
      </c>
      <c r="H126" t="s">
        <v>8246</v>
      </c>
      <c r="I126">
        <v>1330671540</v>
      </c>
      <c r="J126">
        <v>1328040375</v>
      </c>
      <c r="K126" t="b">
        <v>0</v>
      </c>
      <c r="L126">
        <v>126</v>
      </c>
      <c r="M126" t="b">
        <v>1</v>
      </c>
      <c r="N126" t="s">
        <v>8276</v>
      </c>
      <c r="O126">
        <v>265.25</v>
      </c>
      <c r="P126">
        <v>84.206349206349202</v>
      </c>
      <c r="Q126" t="s">
        <v>8325</v>
      </c>
      <c r="R126" t="s">
        <v>8326</v>
      </c>
      <c r="S126" s="12">
        <v>40939.629340277781</v>
      </c>
      <c r="T126" s="12">
        <v>40970.082638888889</v>
      </c>
    </row>
    <row r="127" spans="1:20" x14ac:dyDescent="0.2">
      <c r="A127">
        <v>1629</v>
      </c>
      <c r="B127" t="s">
        <v>1630</v>
      </c>
      <c r="C127" t="s">
        <v>5739</v>
      </c>
      <c r="D127">
        <v>6000</v>
      </c>
      <c r="E127">
        <v>6220</v>
      </c>
      <c r="F127" t="s">
        <v>8219</v>
      </c>
      <c r="G127" t="s">
        <v>8224</v>
      </c>
      <c r="H127" t="s">
        <v>8246</v>
      </c>
      <c r="I127">
        <v>1392929333</v>
      </c>
      <c r="J127">
        <v>1389041333</v>
      </c>
      <c r="K127" t="b">
        <v>0</v>
      </c>
      <c r="L127">
        <v>82</v>
      </c>
      <c r="M127" t="b">
        <v>1</v>
      </c>
      <c r="N127" t="s">
        <v>8276</v>
      </c>
      <c r="O127">
        <v>103.66666666666666</v>
      </c>
      <c r="P127">
        <v>75.853658536585371</v>
      </c>
      <c r="Q127" t="s">
        <v>8325</v>
      </c>
      <c r="R127" t="s">
        <v>8326</v>
      </c>
      <c r="S127" s="12">
        <v>41645.658946759257</v>
      </c>
      <c r="T127" s="12">
        <v>41690.658946759257</v>
      </c>
    </row>
    <row r="128" spans="1:20" x14ac:dyDescent="0.2">
      <c r="A128">
        <v>1618</v>
      </c>
      <c r="B128" t="s">
        <v>1619</v>
      </c>
      <c r="C128" t="s">
        <v>5728</v>
      </c>
      <c r="D128">
        <v>1500</v>
      </c>
      <c r="E128">
        <v>1576</v>
      </c>
      <c r="F128" t="s">
        <v>8219</v>
      </c>
      <c r="G128" t="s">
        <v>8224</v>
      </c>
      <c r="H128" t="s">
        <v>8246</v>
      </c>
      <c r="I128">
        <v>1362757335</v>
      </c>
      <c r="J128">
        <v>1359301335</v>
      </c>
      <c r="K128" t="b">
        <v>0</v>
      </c>
      <c r="L128">
        <v>27</v>
      </c>
      <c r="M128" t="b">
        <v>1</v>
      </c>
      <c r="N128" t="s">
        <v>8276</v>
      </c>
      <c r="O128">
        <v>105.06666666666666</v>
      </c>
      <c r="P128">
        <v>58.370370370370374</v>
      </c>
      <c r="Q128" t="s">
        <v>8325</v>
      </c>
      <c r="R128" t="s">
        <v>8326</v>
      </c>
      <c r="S128" s="12">
        <v>41301.446006944447</v>
      </c>
      <c r="T128" s="12">
        <v>41341.446006944447</v>
      </c>
    </row>
    <row r="129" spans="1:20" x14ac:dyDescent="0.2">
      <c r="A129">
        <v>1532</v>
      </c>
      <c r="B129" t="s">
        <v>1533</v>
      </c>
      <c r="C129" t="s">
        <v>5642</v>
      </c>
      <c r="D129">
        <v>5000</v>
      </c>
      <c r="E129">
        <v>24201</v>
      </c>
      <c r="F129" t="s">
        <v>8219</v>
      </c>
      <c r="G129" t="s">
        <v>8226</v>
      </c>
      <c r="H129" t="s">
        <v>8248</v>
      </c>
      <c r="I129">
        <v>1455548400</v>
      </c>
      <c r="J129">
        <v>1453461865</v>
      </c>
      <c r="K129" t="b">
        <v>1</v>
      </c>
      <c r="L129">
        <v>294</v>
      </c>
      <c r="M129" t="b">
        <v>1</v>
      </c>
      <c r="N129" t="s">
        <v>8285</v>
      </c>
      <c r="O129">
        <v>484.02000000000004</v>
      </c>
      <c r="P129">
        <v>82.316326530612244</v>
      </c>
      <c r="Q129" t="s">
        <v>8337</v>
      </c>
      <c r="R129" t="s">
        <v>8338</v>
      </c>
      <c r="S129" s="12">
        <v>42391.266956018517</v>
      </c>
      <c r="T129" s="12">
        <v>42415.416666666664</v>
      </c>
    </row>
    <row r="130" spans="1:20" x14ac:dyDescent="0.2">
      <c r="A130">
        <v>1528</v>
      </c>
      <c r="B130" t="s">
        <v>1529</v>
      </c>
      <c r="C130" t="s">
        <v>5638</v>
      </c>
      <c r="D130">
        <v>3000</v>
      </c>
      <c r="E130">
        <v>8447</v>
      </c>
      <c r="F130" t="s">
        <v>8219</v>
      </c>
      <c r="G130" t="s">
        <v>8224</v>
      </c>
      <c r="H130" t="s">
        <v>8246</v>
      </c>
      <c r="I130">
        <v>1485907200</v>
      </c>
      <c r="J130">
        <v>1483292122</v>
      </c>
      <c r="K130" t="b">
        <v>1</v>
      </c>
      <c r="L130">
        <v>160</v>
      </c>
      <c r="M130" t="b">
        <v>1</v>
      </c>
      <c r="N130" t="s">
        <v>8285</v>
      </c>
      <c r="O130">
        <v>281.56666666666666</v>
      </c>
      <c r="P130">
        <v>52.793750000000003</v>
      </c>
      <c r="Q130" t="s">
        <v>8337</v>
      </c>
      <c r="R130" t="s">
        <v>8338</v>
      </c>
      <c r="S130" s="12">
        <v>42736.524560185186</v>
      </c>
      <c r="T130" s="12">
        <v>42766.791666666664</v>
      </c>
    </row>
    <row r="131" spans="1:20" x14ac:dyDescent="0.2">
      <c r="A131">
        <v>1524</v>
      </c>
      <c r="B131" t="s">
        <v>1525</v>
      </c>
      <c r="C131" t="s">
        <v>5634</v>
      </c>
      <c r="D131">
        <v>3000</v>
      </c>
      <c r="E131">
        <v>6210</v>
      </c>
      <c r="F131" t="s">
        <v>8219</v>
      </c>
      <c r="G131" t="s">
        <v>8235</v>
      </c>
      <c r="H131" t="s">
        <v>8255</v>
      </c>
      <c r="I131">
        <v>1487592090</v>
      </c>
      <c r="J131">
        <v>1485000090</v>
      </c>
      <c r="K131" t="b">
        <v>1</v>
      </c>
      <c r="L131">
        <v>28</v>
      </c>
      <c r="M131" t="b">
        <v>1</v>
      </c>
      <c r="N131" t="s">
        <v>8285</v>
      </c>
      <c r="O131">
        <v>206.99999999999997</v>
      </c>
      <c r="P131">
        <v>221.78571428571428</v>
      </c>
      <c r="Q131" t="s">
        <v>8337</v>
      </c>
      <c r="R131" t="s">
        <v>8338</v>
      </c>
      <c r="S131" s="12">
        <v>42756.292708333334</v>
      </c>
      <c r="T131" s="12">
        <v>42786.292708333334</v>
      </c>
    </row>
    <row r="132" spans="1:20" x14ac:dyDescent="0.2">
      <c r="A132">
        <v>1512</v>
      </c>
      <c r="B132" t="s">
        <v>1513</v>
      </c>
      <c r="C132" t="s">
        <v>5622</v>
      </c>
      <c r="D132">
        <v>3500</v>
      </c>
      <c r="E132">
        <v>19557</v>
      </c>
      <c r="F132" t="s">
        <v>8219</v>
      </c>
      <c r="G132" t="s">
        <v>8224</v>
      </c>
      <c r="H132" t="s">
        <v>8246</v>
      </c>
      <c r="I132">
        <v>1486311939</v>
      </c>
      <c r="J132">
        <v>1483719939</v>
      </c>
      <c r="K132" t="b">
        <v>1</v>
      </c>
      <c r="L132">
        <v>335</v>
      </c>
      <c r="M132" t="b">
        <v>1</v>
      </c>
      <c r="N132" t="s">
        <v>8285</v>
      </c>
      <c r="O132">
        <v>558.7714285714286</v>
      </c>
      <c r="P132">
        <v>58.379104477611939</v>
      </c>
      <c r="Q132" t="s">
        <v>8337</v>
      </c>
      <c r="R132" t="s">
        <v>8338</v>
      </c>
      <c r="S132" s="12">
        <v>42741.476145833331</v>
      </c>
      <c r="T132" s="12">
        <v>42771.476145833331</v>
      </c>
    </row>
    <row r="133" spans="1:20" x14ac:dyDescent="0.2">
      <c r="A133">
        <v>1509</v>
      </c>
      <c r="B133" t="s">
        <v>1510</v>
      </c>
      <c r="C133" t="s">
        <v>5619</v>
      </c>
      <c r="D133">
        <v>17500</v>
      </c>
      <c r="E133">
        <v>21637.22</v>
      </c>
      <c r="F133" t="s">
        <v>8219</v>
      </c>
      <c r="G133" t="s">
        <v>8236</v>
      </c>
      <c r="H133" t="s">
        <v>8249</v>
      </c>
      <c r="I133">
        <v>1487113140</v>
      </c>
      <c r="J133">
        <v>1484570885</v>
      </c>
      <c r="K133" t="b">
        <v>1</v>
      </c>
      <c r="L133">
        <v>196</v>
      </c>
      <c r="M133" t="b">
        <v>1</v>
      </c>
      <c r="N133" t="s">
        <v>8285</v>
      </c>
      <c r="O133">
        <v>123.64125714285714</v>
      </c>
      <c r="P133">
        <v>110.39397959183674</v>
      </c>
      <c r="Q133" t="s">
        <v>8337</v>
      </c>
      <c r="R133" t="s">
        <v>8338</v>
      </c>
      <c r="S133" s="12">
        <v>42751.325057870374</v>
      </c>
      <c r="T133" s="12">
        <v>42780.749305555553</v>
      </c>
    </row>
    <row r="134" spans="1:20" x14ac:dyDescent="0.2">
      <c r="A134">
        <v>1473</v>
      </c>
      <c r="B134" t="s">
        <v>1474</v>
      </c>
      <c r="C134" t="s">
        <v>5583</v>
      </c>
      <c r="D134">
        <v>1500</v>
      </c>
      <c r="E134">
        <v>1807.74</v>
      </c>
      <c r="F134" t="s">
        <v>8219</v>
      </c>
      <c r="G134" t="s">
        <v>8224</v>
      </c>
      <c r="H134" t="s">
        <v>8246</v>
      </c>
      <c r="I134">
        <v>1330644639</v>
      </c>
      <c r="J134">
        <v>1328052639</v>
      </c>
      <c r="K134" t="b">
        <v>1</v>
      </c>
      <c r="L134">
        <v>47</v>
      </c>
      <c r="M134" t="b">
        <v>1</v>
      </c>
      <c r="N134" t="s">
        <v>8288</v>
      </c>
      <c r="O134">
        <v>120.51600000000001</v>
      </c>
      <c r="P134">
        <v>38.462553191489363</v>
      </c>
      <c r="Q134" t="s">
        <v>8322</v>
      </c>
      <c r="R134" t="s">
        <v>8341</v>
      </c>
      <c r="S134" s="12">
        <v>40939.771284722221</v>
      </c>
      <c r="T134" s="12">
        <v>40969.771284722221</v>
      </c>
    </row>
    <row r="135" spans="1:20" x14ac:dyDescent="0.2">
      <c r="A135">
        <v>1469</v>
      </c>
      <c r="B135" t="s">
        <v>1470</v>
      </c>
      <c r="C135" t="s">
        <v>5579</v>
      </c>
      <c r="D135">
        <v>44250</v>
      </c>
      <c r="E135">
        <v>47978</v>
      </c>
      <c r="F135" t="s">
        <v>8219</v>
      </c>
      <c r="G135" t="s">
        <v>8224</v>
      </c>
      <c r="H135" t="s">
        <v>8246</v>
      </c>
      <c r="I135">
        <v>1360938109</v>
      </c>
      <c r="J135">
        <v>1358346109</v>
      </c>
      <c r="K135" t="b">
        <v>1</v>
      </c>
      <c r="L135">
        <v>321</v>
      </c>
      <c r="M135" t="b">
        <v>1</v>
      </c>
      <c r="N135" t="s">
        <v>8288</v>
      </c>
      <c r="O135">
        <v>108.42485875706214</v>
      </c>
      <c r="P135">
        <v>149.46417445482865</v>
      </c>
      <c r="Q135" t="s">
        <v>8322</v>
      </c>
      <c r="R135" t="s">
        <v>8341</v>
      </c>
      <c r="S135" s="12">
        <v>41290.390150462961</v>
      </c>
      <c r="T135" s="12">
        <v>41320.390150462961</v>
      </c>
    </row>
    <row r="136" spans="1:20" x14ac:dyDescent="0.2">
      <c r="A136">
        <v>1467</v>
      </c>
      <c r="B136" t="s">
        <v>1468</v>
      </c>
      <c r="C136" t="s">
        <v>5577</v>
      </c>
      <c r="D136">
        <v>40000</v>
      </c>
      <c r="E136">
        <v>46032</v>
      </c>
      <c r="F136" t="s">
        <v>8219</v>
      </c>
      <c r="G136" t="s">
        <v>8224</v>
      </c>
      <c r="H136" t="s">
        <v>8246</v>
      </c>
      <c r="I136">
        <v>1332699285</v>
      </c>
      <c r="J136">
        <v>1327518885</v>
      </c>
      <c r="K136" t="b">
        <v>1</v>
      </c>
      <c r="L136">
        <v>600</v>
      </c>
      <c r="M136" t="b">
        <v>1</v>
      </c>
      <c r="N136" t="s">
        <v>8288</v>
      </c>
      <c r="O136">
        <v>115.08</v>
      </c>
      <c r="P136">
        <v>76.72</v>
      </c>
      <c r="Q136" t="s">
        <v>8322</v>
      </c>
      <c r="R136" t="s">
        <v>8341</v>
      </c>
      <c r="S136" s="12">
        <v>40933.593576388892</v>
      </c>
      <c r="T136" s="12">
        <v>40993.55190972222</v>
      </c>
    </row>
    <row r="137" spans="1:20" x14ac:dyDescent="0.2">
      <c r="A137">
        <v>1464</v>
      </c>
      <c r="B137" t="s">
        <v>1465</v>
      </c>
      <c r="C137" t="s">
        <v>5574</v>
      </c>
      <c r="D137">
        <v>5000</v>
      </c>
      <c r="E137">
        <v>8160</v>
      </c>
      <c r="F137" t="s">
        <v>8219</v>
      </c>
      <c r="G137" t="s">
        <v>8224</v>
      </c>
      <c r="H137" t="s">
        <v>8246</v>
      </c>
      <c r="I137">
        <v>1361029958</v>
      </c>
      <c r="J137">
        <v>1358437958</v>
      </c>
      <c r="K137" t="b">
        <v>1</v>
      </c>
      <c r="L137">
        <v>234</v>
      </c>
      <c r="M137" t="b">
        <v>1</v>
      </c>
      <c r="N137" t="s">
        <v>8288</v>
      </c>
      <c r="O137">
        <v>163.19999999999999</v>
      </c>
      <c r="P137">
        <v>34.871794871794869</v>
      </c>
      <c r="Q137" t="s">
        <v>8322</v>
      </c>
      <c r="R137" t="s">
        <v>8341</v>
      </c>
      <c r="S137" s="12">
        <v>41291.453217592592</v>
      </c>
      <c r="T137" s="12">
        <v>41321.453217592592</v>
      </c>
    </row>
    <row r="138" spans="1:20" x14ac:dyDescent="0.2">
      <c r="A138">
        <v>1396</v>
      </c>
      <c r="B138" t="s">
        <v>1397</v>
      </c>
      <c r="C138" t="s">
        <v>5506</v>
      </c>
      <c r="D138">
        <v>6000</v>
      </c>
      <c r="E138">
        <v>6438</v>
      </c>
      <c r="F138" t="s">
        <v>8219</v>
      </c>
      <c r="G138" t="s">
        <v>8224</v>
      </c>
      <c r="H138" t="s">
        <v>8246</v>
      </c>
      <c r="I138">
        <v>1423871882</v>
      </c>
      <c r="J138">
        <v>1421279882</v>
      </c>
      <c r="K138" t="b">
        <v>0</v>
      </c>
      <c r="L138">
        <v>73</v>
      </c>
      <c r="M138" t="b">
        <v>1</v>
      </c>
      <c r="N138" t="s">
        <v>8276</v>
      </c>
      <c r="O138">
        <v>107.3</v>
      </c>
      <c r="P138">
        <v>88.191780821917803</v>
      </c>
      <c r="Q138" t="s">
        <v>8325</v>
      </c>
      <c r="R138" t="s">
        <v>8326</v>
      </c>
      <c r="S138" s="12">
        <v>42018.790300925924</v>
      </c>
      <c r="T138" s="12">
        <v>42048.790300925924</v>
      </c>
    </row>
    <row r="139" spans="1:20" x14ac:dyDescent="0.2">
      <c r="A139">
        <v>1394</v>
      </c>
      <c r="B139" t="s">
        <v>1395</v>
      </c>
      <c r="C139" t="s">
        <v>5504</v>
      </c>
      <c r="D139">
        <v>750</v>
      </c>
      <c r="E139">
        <v>916</v>
      </c>
      <c r="F139" t="s">
        <v>8219</v>
      </c>
      <c r="G139" t="s">
        <v>8224</v>
      </c>
      <c r="H139" t="s">
        <v>8246</v>
      </c>
      <c r="I139">
        <v>1488337200</v>
      </c>
      <c r="J139">
        <v>1484623726</v>
      </c>
      <c r="K139" t="b">
        <v>0</v>
      </c>
      <c r="L139">
        <v>17</v>
      </c>
      <c r="M139" t="b">
        <v>1</v>
      </c>
      <c r="N139" t="s">
        <v>8276</v>
      </c>
      <c r="O139">
        <v>122.13333333333334</v>
      </c>
      <c r="P139">
        <v>53.882352941176471</v>
      </c>
      <c r="Q139" t="s">
        <v>8325</v>
      </c>
      <c r="R139" t="s">
        <v>8326</v>
      </c>
      <c r="S139" s="12">
        <v>42751.936643518522</v>
      </c>
      <c r="T139" s="12">
        <v>42794.916666666664</v>
      </c>
    </row>
    <row r="140" spans="1:20" x14ac:dyDescent="0.2">
      <c r="A140">
        <v>1392</v>
      </c>
      <c r="B140" t="s">
        <v>1393</v>
      </c>
      <c r="C140" t="s">
        <v>5502</v>
      </c>
      <c r="D140">
        <v>2500</v>
      </c>
      <c r="E140">
        <v>2841</v>
      </c>
      <c r="F140" t="s">
        <v>8219</v>
      </c>
      <c r="G140" t="s">
        <v>8224</v>
      </c>
      <c r="H140" t="s">
        <v>8246</v>
      </c>
      <c r="I140">
        <v>1456976586</v>
      </c>
      <c r="J140">
        <v>1454298186</v>
      </c>
      <c r="K140" t="b">
        <v>0</v>
      </c>
      <c r="L140">
        <v>104</v>
      </c>
      <c r="M140" t="b">
        <v>1</v>
      </c>
      <c r="N140" t="s">
        <v>8276</v>
      </c>
      <c r="O140">
        <v>113.64000000000001</v>
      </c>
      <c r="P140">
        <v>27.317307692307693</v>
      </c>
      <c r="Q140" t="s">
        <v>8325</v>
      </c>
      <c r="R140" t="s">
        <v>8326</v>
      </c>
      <c r="S140" s="12">
        <v>42400.946597222224</v>
      </c>
      <c r="T140" s="12">
        <v>42431.946597222224</v>
      </c>
    </row>
    <row r="141" spans="1:20" x14ac:dyDescent="0.2">
      <c r="A141">
        <v>1377</v>
      </c>
      <c r="B141" t="s">
        <v>1378</v>
      </c>
      <c r="C141" t="s">
        <v>5487</v>
      </c>
      <c r="D141">
        <v>1300</v>
      </c>
      <c r="E141">
        <v>1510</v>
      </c>
      <c r="F141" t="s">
        <v>8219</v>
      </c>
      <c r="G141" t="s">
        <v>8224</v>
      </c>
      <c r="H141" t="s">
        <v>8246</v>
      </c>
      <c r="I141">
        <v>1486095060</v>
      </c>
      <c r="J141">
        <v>1484198170</v>
      </c>
      <c r="K141" t="b">
        <v>0</v>
      </c>
      <c r="L141">
        <v>31</v>
      </c>
      <c r="M141" t="b">
        <v>1</v>
      </c>
      <c r="N141" t="s">
        <v>8276</v>
      </c>
      <c r="O141">
        <v>116.15384615384616</v>
      </c>
      <c r="P141">
        <v>48.70967741935484</v>
      </c>
      <c r="Q141" t="s">
        <v>8325</v>
      </c>
      <c r="R141" t="s">
        <v>8326</v>
      </c>
      <c r="S141" s="12">
        <v>42747.01122685185</v>
      </c>
      <c r="T141" s="12">
        <v>42768.96597222222</v>
      </c>
    </row>
    <row r="142" spans="1:20" x14ac:dyDescent="0.2">
      <c r="A142">
        <v>1363</v>
      </c>
      <c r="B142" t="s">
        <v>1364</v>
      </c>
      <c r="C142" t="s">
        <v>5473</v>
      </c>
      <c r="D142">
        <v>200</v>
      </c>
      <c r="E142">
        <v>200</v>
      </c>
      <c r="F142" t="s">
        <v>8219</v>
      </c>
      <c r="G142" t="s">
        <v>8224</v>
      </c>
      <c r="H142" t="s">
        <v>8246</v>
      </c>
      <c r="I142">
        <v>1455523140</v>
      </c>
      <c r="J142">
        <v>1453925727</v>
      </c>
      <c r="K142" t="b">
        <v>0</v>
      </c>
      <c r="L142">
        <v>5</v>
      </c>
      <c r="M142" t="b">
        <v>1</v>
      </c>
      <c r="N142" t="s">
        <v>8274</v>
      </c>
      <c r="O142">
        <v>100</v>
      </c>
      <c r="P142">
        <v>40</v>
      </c>
      <c r="Q142" t="s">
        <v>8322</v>
      </c>
      <c r="R142" t="s">
        <v>8323</v>
      </c>
      <c r="S142" s="12">
        <v>42396.635729166665</v>
      </c>
      <c r="T142" s="12">
        <v>42415.124305555553</v>
      </c>
    </row>
    <row r="143" spans="1:20" x14ac:dyDescent="0.2">
      <c r="A143">
        <v>1357</v>
      </c>
      <c r="B143" t="s">
        <v>1358</v>
      </c>
      <c r="C143" t="s">
        <v>5467</v>
      </c>
      <c r="D143">
        <v>2000</v>
      </c>
      <c r="E143">
        <v>2506</v>
      </c>
      <c r="F143" t="s">
        <v>8219</v>
      </c>
      <c r="G143" t="s">
        <v>8224</v>
      </c>
      <c r="H143" t="s">
        <v>8246</v>
      </c>
      <c r="I143">
        <v>1362117540</v>
      </c>
      <c r="J143">
        <v>1359587137</v>
      </c>
      <c r="K143" t="b">
        <v>0</v>
      </c>
      <c r="L143">
        <v>65</v>
      </c>
      <c r="M143" t="b">
        <v>1</v>
      </c>
      <c r="N143" t="s">
        <v>8274</v>
      </c>
      <c r="O143">
        <v>125.29999999999998</v>
      </c>
      <c r="P143">
        <v>38.553846153846152</v>
      </c>
      <c r="Q143" t="s">
        <v>8322</v>
      </c>
      <c r="R143" t="s">
        <v>8323</v>
      </c>
      <c r="S143" s="12">
        <v>41304.753900462965</v>
      </c>
      <c r="T143" s="12">
        <v>41334.040972222225</v>
      </c>
    </row>
    <row r="144" spans="1:20" x14ac:dyDescent="0.2">
      <c r="A144">
        <v>1351</v>
      </c>
      <c r="B144" t="s">
        <v>1352</v>
      </c>
      <c r="C144" t="s">
        <v>5461</v>
      </c>
      <c r="D144">
        <v>20000</v>
      </c>
      <c r="E144">
        <v>20253</v>
      </c>
      <c r="F144" t="s">
        <v>8219</v>
      </c>
      <c r="G144" t="s">
        <v>8224</v>
      </c>
      <c r="H144" t="s">
        <v>8246</v>
      </c>
      <c r="I144">
        <v>1455299144</v>
      </c>
      <c r="J144">
        <v>1452707144</v>
      </c>
      <c r="K144" t="b">
        <v>0</v>
      </c>
      <c r="L144">
        <v>120</v>
      </c>
      <c r="M144" t="b">
        <v>1</v>
      </c>
      <c r="N144" t="s">
        <v>8274</v>
      </c>
      <c r="O144">
        <v>101.265</v>
      </c>
      <c r="P144">
        <v>168.77500000000001</v>
      </c>
      <c r="Q144" t="s">
        <v>8322</v>
      </c>
      <c r="R144" t="s">
        <v>8323</v>
      </c>
      <c r="S144" s="12">
        <v>42382.531759259262</v>
      </c>
      <c r="T144" s="12">
        <v>42412.531759259262</v>
      </c>
    </row>
    <row r="145" spans="1:20" x14ac:dyDescent="0.2">
      <c r="A145">
        <v>1270</v>
      </c>
      <c r="B145" t="s">
        <v>1271</v>
      </c>
      <c r="C145" t="s">
        <v>5380</v>
      </c>
      <c r="D145">
        <v>10000</v>
      </c>
      <c r="E145">
        <v>11472</v>
      </c>
      <c r="F145" t="s">
        <v>8219</v>
      </c>
      <c r="G145" t="s">
        <v>8224</v>
      </c>
      <c r="H145" t="s">
        <v>8246</v>
      </c>
      <c r="I145">
        <v>1332704042</v>
      </c>
      <c r="J145">
        <v>1327523642</v>
      </c>
      <c r="K145" t="b">
        <v>1</v>
      </c>
      <c r="L145">
        <v>169</v>
      </c>
      <c r="M145" t="b">
        <v>1</v>
      </c>
      <c r="N145" t="s">
        <v>8276</v>
      </c>
      <c r="O145">
        <v>114.72</v>
      </c>
      <c r="P145">
        <v>67.881656804733723</v>
      </c>
      <c r="Q145" t="s">
        <v>8325</v>
      </c>
      <c r="R145" t="s">
        <v>8326</v>
      </c>
      <c r="S145" s="12">
        <v>40933.648634259262</v>
      </c>
      <c r="T145" s="12">
        <v>40993.60696759259</v>
      </c>
    </row>
    <row r="146" spans="1:20" ht="176" x14ac:dyDescent="0.2">
      <c r="A146">
        <v>1262</v>
      </c>
      <c r="B146" t="s">
        <v>1263</v>
      </c>
      <c r="C146" s="3" t="s">
        <v>5372</v>
      </c>
      <c r="D146">
        <v>6500</v>
      </c>
      <c r="E146">
        <v>8152</v>
      </c>
      <c r="F146" t="s">
        <v>8219</v>
      </c>
      <c r="G146" t="s">
        <v>8229</v>
      </c>
      <c r="H146" t="s">
        <v>8251</v>
      </c>
      <c r="I146">
        <v>1392574692</v>
      </c>
      <c r="J146">
        <v>1389982692</v>
      </c>
      <c r="K146" t="b">
        <v>1</v>
      </c>
      <c r="L146">
        <v>105</v>
      </c>
      <c r="M146" t="b">
        <v>1</v>
      </c>
      <c r="N146" t="s">
        <v>8276</v>
      </c>
      <c r="O146">
        <v>125.41538461538462</v>
      </c>
      <c r="P146">
        <v>77.638095238095232</v>
      </c>
      <c r="Q146" t="s">
        <v>8325</v>
      </c>
      <c r="R146" t="s">
        <v>8326</v>
      </c>
      <c r="S146" s="12">
        <v>41656.554305555554</v>
      </c>
      <c r="T146" s="12">
        <v>41686.554305555554</v>
      </c>
    </row>
    <row r="147" spans="1:20" x14ac:dyDescent="0.2">
      <c r="A147">
        <v>1260</v>
      </c>
      <c r="B147" t="s">
        <v>1261</v>
      </c>
      <c r="C147" t="s">
        <v>5370</v>
      </c>
      <c r="D147">
        <v>3300</v>
      </c>
      <c r="E147">
        <v>3751</v>
      </c>
      <c r="F147" t="s">
        <v>8219</v>
      </c>
      <c r="G147" t="s">
        <v>8224</v>
      </c>
      <c r="H147" t="s">
        <v>8246</v>
      </c>
      <c r="I147">
        <v>1393445620</v>
      </c>
      <c r="J147">
        <v>1390853620</v>
      </c>
      <c r="K147" t="b">
        <v>1</v>
      </c>
      <c r="L147">
        <v>74</v>
      </c>
      <c r="M147" t="b">
        <v>1</v>
      </c>
      <c r="N147" t="s">
        <v>8276</v>
      </c>
      <c r="O147">
        <v>113.66666666666667</v>
      </c>
      <c r="P147">
        <v>50.689189189189186</v>
      </c>
      <c r="Q147" t="s">
        <v>8325</v>
      </c>
      <c r="R147" t="s">
        <v>8326</v>
      </c>
      <c r="S147" s="12">
        <v>41666.63449074074</v>
      </c>
      <c r="T147" s="12">
        <v>41696.63449074074</v>
      </c>
    </row>
    <row r="148" spans="1:20" x14ac:dyDescent="0.2">
      <c r="A148">
        <v>1256</v>
      </c>
      <c r="B148" t="s">
        <v>1257</v>
      </c>
      <c r="C148" t="s">
        <v>5366</v>
      </c>
      <c r="D148">
        <v>30000</v>
      </c>
      <c r="E148">
        <v>35389.129999999997</v>
      </c>
      <c r="F148" t="s">
        <v>8219</v>
      </c>
      <c r="G148" t="s">
        <v>8224</v>
      </c>
      <c r="H148" t="s">
        <v>8246</v>
      </c>
      <c r="I148">
        <v>1329084231</v>
      </c>
      <c r="J148">
        <v>1326492231</v>
      </c>
      <c r="K148" t="b">
        <v>1</v>
      </c>
      <c r="L148">
        <v>361</v>
      </c>
      <c r="M148" t="b">
        <v>1</v>
      </c>
      <c r="N148" t="s">
        <v>8276</v>
      </c>
      <c r="O148">
        <v>117.96376666666666</v>
      </c>
      <c r="P148">
        <v>98.030831024930734</v>
      </c>
      <c r="Q148" t="s">
        <v>8325</v>
      </c>
      <c r="R148" t="s">
        <v>8326</v>
      </c>
      <c r="S148" s="12">
        <v>40921.711006944446</v>
      </c>
      <c r="T148" s="12">
        <v>40951.711006944446</v>
      </c>
    </row>
    <row r="149" spans="1:20" x14ac:dyDescent="0.2">
      <c r="A149">
        <v>1209</v>
      </c>
      <c r="B149" t="s">
        <v>1210</v>
      </c>
      <c r="C149" t="s">
        <v>5319</v>
      </c>
      <c r="D149">
        <v>6000</v>
      </c>
      <c r="E149">
        <v>6360</v>
      </c>
      <c r="F149" t="s">
        <v>8219</v>
      </c>
      <c r="G149" t="s">
        <v>8224</v>
      </c>
      <c r="H149" t="s">
        <v>8246</v>
      </c>
      <c r="I149">
        <v>1488053905</v>
      </c>
      <c r="J149">
        <v>1485461905</v>
      </c>
      <c r="K149" t="b">
        <v>0</v>
      </c>
      <c r="L149">
        <v>46</v>
      </c>
      <c r="M149" t="b">
        <v>1</v>
      </c>
      <c r="N149" t="s">
        <v>8285</v>
      </c>
      <c r="O149">
        <v>106</v>
      </c>
      <c r="P149">
        <v>138.2608695652174</v>
      </c>
      <c r="Q149" t="s">
        <v>8337</v>
      </c>
      <c r="R149" t="s">
        <v>8338</v>
      </c>
      <c r="S149" s="12">
        <v>42761.637789351851</v>
      </c>
      <c r="T149" s="12">
        <v>42791.637789351851</v>
      </c>
    </row>
    <row r="150" spans="1:20" x14ac:dyDescent="0.2">
      <c r="A150">
        <v>1192</v>
      </c>
      <c r="B150" t="s">
        <v>1193</v>
      </c>
      <c r="C150" t="s">
        <v>5302</v>
      </c>
      <c r="D150">
        <v>100</v>
      </c>
      <c r="E150">
        <v>290</v>
      </c>
      <c r="F150" t="s">
        <v>8219</v>
      </c>
      <c r="G150" t="s">
        <v>8225</v>
      </c>
      <c r="H150" t="s">
        <v>8247</v>
      </c>
      <c r="I150">
        <v>1486814978</v>
      </c>
      <c r="J150">
        <v>1484222978</v>
      </c>
      <c r="K150" t="b">
        <v>0</v>
      </c>
      <c r="L150">
        <v>15</v>
      </c>
      <c r="M150" t="b">
        <v>1</v>
      </c>
      <c r="N150" t="s">
        <v>8285</v>
      </c>
      <c r="O150">
        <v>290</v>
      </c>
      <c r="P150">
        <v>19.333333333333332</v>
      </c>
      <c r="Q150" t="s">
        <v>8337</v>
      </c>
      <c r="R150" t="s">
        <v>8338</v>
      </c>
      <c r="S150" s="12">
        <v>42747.298356481479</v>
      </c>
      <c r="T150" s="12">
        <v>42777.298356481479</v>
      </c>
    </row>
    <row r="151" spans="1:20" x14ac:dyDescent="0.2">
      <c r="A151">
        <v>1184</v>
      </c>
      <c r="B151" t="s">
        <v>1185</v>
      </c>
      <c r="C151" t="s">
        <v>5294</v>
      </c>
      <c r="D151">
        <v>22000</v>
      </c>
      <c r="E151">
        <v>23086</v>
      </c>
      <c r="F151" t="s">
        <v>8219</v>
      </c>
      <c r="G151" t="s">
        <v>8225</v>
      </c>
      <c r="H151" t="s">
        <v>8247</v>
      </c>
      <c r="I151">
        <v>1486391011</v>
      </c>
      <c r="J151">
        <v>1483712611</v>
      </c>
      <c r="K151" t="b">
        <v>0</v>
      </c>
      <c r="L151">
        <v>375</v>
      </c>
      <c r="M151" t="b">
        <v>1</v>
      </c>
      <c r="N151" t="s">
        <v>8285</v>
      </c>
      <c r="O151">
        <v>104.93636363636362</v>
      </c>
      <c r="P151">
        <v>61.562666666666665</v>
      </c>
      <c r="Q151" t="s">
        <v>8337</v>
      </c>
      <c r="R151" t="s">
        <v>8338</v>
      </c>
      <c r="S151" s="12">
        <v>42741.391331018516</v>
      </c>
      <c r="T151" s="12">
        <v>42772.391331018516</v>
      </c>
    </row>
    <row r="152" spans="1:20" x14ac:dyDescent="0.2">
      <c r="A152">
        <v>1035</v>
      </c>
      <c r="B152" t="s">
        <v>1036</v>
      </c>
      <c r="C152" t="s">
        <v>5145</v>
      </c>
      <c r="D152">
        <v>4600</v>
      </c>
      <c r="E152">
        <v>4952</v>
      </c>
      <c r="F152" t="s">
        <v>8219</v>
      </c>
      <c r="G152" t="s">
        <v>8224</v>
      </c>
      <c r="H152" t="s">
        <v>8246</v>
      </c>
      <c r="I152">
        <v>1423668220</v>
      </c>
      <c r="J152">
        <v>1421076220</v>
      </c>
      <c r="K152" t="b">
        <v>0</v>
      </c>
      <c r="L152">
        <v>76</v>
      </c>
      <c r="M152" t="b">
        <v>1</v>
      </c>
      <c r="N152" t="s">
        <v>8280</v>
      </c>
      <c r="O152">
        <v>107.65217391304347</v>
      </c>
      <c r="P152">
        <v>65.15789473684211</v>
      </c>
      <c r="Q152" t="s">
        <v>8325</v>
      </c>
      <c r="R152" t="s">
        <v>8330</v>
      </c>
      <c r="S152" s="12">
        <v>42016.43310185185</v>
      </c>
      <c r="T152" s="12">
        <v>42046.43310185185</v>
      </c>
    </row>
    <row r="153" spans="1:20" x14ac:dyDescent="0.2">
      <c r="A153">
        <v>1028</v>
      </c>
      <c r="B153" t="s">
        <v>1029</v>
      </c>
      <c r="C153" t="s">
        <v>5138</v>
      </c>
      <c r="D153">
        <v>10000</v>
      </c>
      <c r="E153">
        <v>11727</v>
      </c>
      <c r="F153" t="s">
        <v>8219</v>
      </c>
      <c r="G153" t="s">
        <v>8225</v>
      </c>
      <c r="H153" t="s">
        <v>8247</v>
      </c>
      <c r="I153">
        <v>1488830400</v>
      </c>
      <c r="J153">
        <v>1484924605</v>
      </c>
      <c r="K153" t="b">
        <v>1</v>
      </c>
      <c r="L153">
        <v>255</v>
      </c>
      <c r="M153" t="b">
        <v>1</v>
      </c>
      <c r="N153" t="s">
        <v>8280</v>
      </c>
      <c r="O153">
        <v>117.27000000000001</v>
      </c>
      <c r="P153">
        <v>45.988235294117644</v>
      </c>
      <c r="Q153" t="s">
        <v>8325</v>
      </c>
      <c r="R153" t="s">
        <v>8330</v>
      </c>
      <c r="S153" s="12">
        <v>42755.419039351851</v>
      </c>
      <c r="T153" s="12">
        <v>42800.625</v>
      </c>
    </row>
    <row r="154" spans="1:20" x14ac:dyDescent="0.2">
      <c r="A154">
        <v>1024</v>
      </c>
      <c r="B154" t="s">
        <v>1025</v>
      </c>
      <c r="C154" t="s">
        <v>5134</v>
      </c>
      <c r="D154">
        <v>20000</v>
      </c>
      <c r="E154">
        <v>23727.55</v>
      </c>
      <c r="F154" t="s">
        <v>8219</v>
      </c>
      <c r="G154" t="s">
        <v>8235</v>
      </c>
      <c r="H154" t="s">
        <v>8255</v>
      </c>
      <c r="I154">
        <v>1454248563</v>
      </c>
      <c r="J154">
        <v>1451656563</v>
      </c>
      <c r="K154" t="b">
        <v>1</v>
      </c>
      <c r="L154">
        <v>61</v>
      </c>
      <c r="M154" t="b">
        <v>1</v>
      </c>
      <c r="N154" t="s">
        <v>8280</v>
      </c>
      <c r="O154">
        <v>118.63774999999998</v>
      </c>
      <c r="P154">
        <v>388.9762295081967</v>
      </c>
      <c r="Q154" t="s">
        <v>8325</v>
      </c>
      <c r="R154" t="s">
        <v>8330</v>
      </c>
      <c r="S154" s="12">
        <v>42370.372256944444</v>
      </c>
      <c r="T154" s="12">
        <v>42400.372256944444</v>
      </c>
    </row>
    <row r="155" spans="1:20" x14ac:dyDescent="0.2">
      <c r="A155">
        <v>853</v>
      </c>
      <c r="B155" t="s">
        <v>854</v>
      </c>
      <c r="C155" t="s">
        <v>4963</v>
      </c>
      <c r="D155">
        <v>300</v>
      </c>
      <c r="E155">
        <v>300</v>
      </c>
      <c r="F155" t="s">
        <v>8219</v>
      </c>
      <c r="G155" t="s">
        <v>8224</v>
      </c>
      <c r="H155" t="s">
        <v>8246</v>
      </c>
      <c r="I155">
        <v>1424116709</v>
      </c>
      <c r="J155">
        <v>1421524709</v>
      </c>
      <c r="K155" t="b">
        <v>0</v>
      </c>
      <c r="L155">
        <v>10</v>
      </c>
      <c r="M155" t="b">
        <v>1</v>
      </c>
      <c r="N155" t="s">
        <v>8277</v>
      </c>
      <c r="O155">
        <v>100</v>
      </c>
      <c r="P155">
        <v>30</v>
      </c>
      <c r="Q155" t="s">
        <v>8325</v>
      </c>
      <c r="R155" t="s">
        <v>8327</v>
      </c>
      <c r="S155" s="12">
        <v>42021.62394675926</v>
      </c>
      <c r="T155" s="12">
        <v>42051.62394675926</v>
      </c>
    </row>
    <row r="156" spans="1:20" x14ac:dyDescent="0.2">
      <c r="A156">
        <v>827</v>
      </c>
      <c r="B156" t="s">
        <v>828</v>
      </c>
      <c r="C156" t="s">
        <v>4937</v>
      </c>
      <c r="D156">
        <v>300</v>
      </c>
      <c r="E156">
        <v>310</v>
      </c>
      <c r="F156" t="s">
        <v>8219</v>
      </c>
      <c r="G156" t="s">
        <v>8224</v>
      </c>
      <c r="H156" t="s">
        <v>8246</v>
      </c>
      <c r="I156">
        <v>1329248940</v>
      </c>
      <c r="J156">
        <v>1326972107</v>
      </c>
      <c r="K156" t="b">
        <v>0</v>
      </c>
      <c r="L156">
        <v>11</v>
      </c>
      <c r="M156" t="b">
        <v>1</v>
      </c>
      <c r="N156" t="s">
        <v>8276</v>
      </c>
      <c r="O156">
        <v>103.33333333333334</v>
      </c>
      <c r="P156">
        <v>28.181818181818183</v>
      </c>
      <c r="Q156" t="s">
        <v>8325</v>
      </c>
      <c r="R156" t="s">
        <v>8326</v>
      </c>
      <c r="S156" s="12">
        <v>40927.265127314815</v>
      </c>
      <c r="T156" s="12">
        <v>40953.617361111108</v>
      </c>
    </row>
    <row r="157" spans="1:20" x14ac:dyDescent="0.2">
      <c r="A157">
        <v>817</v>
      </c>
      <c r="B157" t="s">
        <v>818</v>
      </c>
      <c r="C157" t="s">
        <v>4927</v>
      </c>
      <c r="D157">
        <v>1500</v>
      </c>
      <c r="E157">
        <v>2056.66</v>
      </c>
      <c r="F157" t="s">
        <v>8219</v>
      </c>
      <c r="G157" t="s">
        <v>8224</v>
      </c>
      <c r="H157" t="s">
        <v>8246</v>
      </c>
      <c r="I157">
        <v>1331441940</v>
      </c>
      <c r="J157">
        <v>1326810211</v>
      </c>
      <c r="K157" t="b">
        <v>0</v>
      </c>
      <c r="L157">
        <v>23</v>
      </c>
      <c r="M157" t="b">
        <v>1</v>
      </c>
      <c r="N157" t="s">
        <v>8276</v>
      </c>
      <c r="O157">
        <v>137.11066666666665</v>
      </c>
      <c r="P157">
        <v>89.419999999999987</v>
      </c>
      <c r="Q157" t="s">
        <v>8325</v>
      </c>
      <c r="R157" t="s">
        <v>8326</v>
      </c>
      <c r="S157" s="12">
        <v>40925.391331018516</v>
      </c>
      <c r="T157" s="12">
        <v>40978.999305555553</v>
      </c>
    </row>
    <row r="158" spans="1:20" x14ac:dyDescent="0.2">
      <c r="A158">
        <v>812</v>
      </c>
      <c r="B158" t="s">
        <v>813</v>
      </c>
      <c r="C158" t="s">
        <v>4922</v>
      </c>
      <c r="D158">
        <v>600</v>
      </c>
      <c r="E158">
        <v>911</v>
      </c>
      <c r="F158" t="s">
        <v>8219</v>
      </c>
      <c r="G158" t="s">
        <v>8224</v>
      </c>
      <c r="H158" t="s">
        <v>8246</v>
      </c>
      <c r="I158">
        <v>1362146280</v>
      </c>
      <c r="J158">
        <v>1357604752</v>
      </c>
      <c r="K158" t="b">
        <v>0</v>
      </c>
      <c r="L158">
        <v>33</v>
      </c>
      <c r="M158" t="b">
        <v>1</v>
      </c>
      <c r="N158" t="s">
        <v>8276</v>
      </c>
      <c r="O158">
        <v>151.83333333333334</v>
      </c>
      <c r="P158">
        <v>27.606060606060606</v>
      </c>
      <c r="Q158" t="s">
        <v>8325</v>
      </c>
      <c r="R158" t="s">
        <v>8326</v>
      </c>
      <c r="S158" s="12">
        <v>41281.809629629628</v>
      </c>
      <c r="T158" s="12">
        <v>41334.373611111114</v>
      </c>
    </row>
    <row r="159" spans="1:20" x14ac:dyDescent="0.2">
      <c r="A159">
        <v>807</v>
      </c>
      <c r="B159" t="s">
        <v>808</v>
      </c>
      <c r="C159" t="s">
        <v>4917</v>
      </c>
      <c r="D159">
        <v>4000</v>
      </c>
      <c r="E159">
        <v>4205</v>
      </c>
      <c r="F159" t="s">
        <v>8219</v>
      </c>
      <c r="G159" t="s">
        <v>8224</v>
      </c>
      <c r="H159" t="s">
        <v>8246</v>
      </c>
      <c r="I159">
        <v>1488333600</v>
      </c>
      <c r="J159">
        <v>1485270311</v>
      </c>
      <c r="K159" t="b">
        <v>0</v>
      </c>
      <c r="L159">
        <v>57</v>
      </c>
      <c r="M159" t="b">
        <v>1</v>
      </c>
      <c r="N159" t="s">
        <v>8276</v>
      </c>
      <c r="O159">
        <v>105.125</v>
      </c>
      <c r="P159">
        <v>73.771929824561397</v>
      </c>
      <c r="Q159" t="s">
        <v>8325</v>
      </c>
      <c r="R159" t="s">
        <v>8326</v>
      </c>
      <c r="S159" s="12">
        <v>42759.420266203706</v>
      </c>
      <c r="T159" s="12">
        <v>42794.875</v>
      </c>
    </row>
    <row r="160" spans="1:20" x14ac:dyDescent="0.2">
      <c r="A160">
        <v>790</v>
      </c>
      <c r="B160" t="s">
        <v>791</v>
      </c>
      <c r="C160" t="s">
        <v>4900</v>
      </c>
      <c r="D160">
        <v>10000</v>
      </c>
      <c r="E160">
        <v>14437.46</v>
      </c>
      <c r="F160" t="s">
        <v>8219</v>
      </c>
      <c r="G160" t="s">
        <v>8224</v>
      </c>
      <c r="H160" t="s">
        <v>8246</v>
      </c>
      <c r="I160">
        <v>1359680939</v>
      </c>
      <c r="J160">
        <v>1357088939</v>
      </c>
      <c r="K160" t="b">
        <v>0</v>
      </c>
      <c r="L160">
        <v>156</v>
      </c>
      <c r="M160" t="b">
        <v>1</v>
      </c>
      <c r="N160" t="s">
        <v>8276</v>
      </c>
      <c r="O160">
        <v>144.37459999999999</v>
      </c>
      <c r="P160">
        <v>92.547820512820508</v>
      </c>
      <c r="Q160" t="s">
        <v>8325</v>
      </c>
      <c r="R160" t="s">
        <v>8326</v>
      </c>
      <c r="S160" s="12">
        <v>41275.839571759258</v>
      </c>
      <c r="T160" s="12">
        <v>41305.839571759258</v>
      </c>
    </row>
    <row r="161" spans="1:20" x14ac:dyDescent="0.2">
      <c r="A161">
        <v>789</v>
      </c>
      <c r="B161" t="s">
        <v>790</v>
      </c>
      <c r="C161" t="s">
        <v>4899</v>
      </c>
      <c r="D161">
        <v>1700</v>
      </c>
      <c r="E161">
        <v>1860</v>
      </c>
      <c r="F161" t="s">
        <v>8219</v>
      </c>
      <c r="G161" t="s">
        <v>8224</v>
      </c>
      <c r="H161" t="s">
        <v>8246</v>
      </c>
      <c r="I161">
        <v>1358755140</v>
      </c>
      <c r="J161">
        <v>1357187280</v>
      </c>
      <c r="K161" t="b">
        <v>0</v>
      </c>
      <c r="L161">
        <v>14</v>
      </c>
      <c r="M161" t="b">
        <v>1</v>
      </c>
      <c r="N161" t="s">
        <v>8276</v>
      </c>
      <c r="O161">
        <v>109.41176470588236</v>
      </c>
      <c r="P161">
        <v>132.85714285714286</v>
      </c>
      <c r="Q161" t="s">
        <v>8325</v>
      </c>
      <c r="R161" t="s">
        <v>8326</v>
      </c>
      <c r="S161" s="12">
        <v>41276.977777777778</v>
      </c>
      <c r="T161" s="12">
        <v>41295.124305555553</v>
      </c>
    </row>
    <row r="162" spans="1:20" x14ac:dyDescent="0.2">
      <c r="A162">
        <v>785</v>
      </c>
      <c r="B162" t="s">
        <v>786</v>
      </c>
      <c r="C162" t="s">
        <v>4895</v>
      </c>
      <c r="D162">
        <v>500</v>
      </c>
      <c r="E162">
        <v>903.14</v>
      </c>
      <c r="F162" t="s">
        <v>8219</v>
      </c>
      <c r="G162" t="s">
        <v>8224</v>
      </c>
      <c r="H162" t="s">
        <v>8246</v>
      </c>
      <c r="I162">
        <v>1362060915</v>
      </c>
      <c r="J162">
        <v>1359468915</v>
      </c>
      <c r="K162" t="b">
        <v>0</v>
      </c>
      <c r="L162">
        <v>29</v>
      </c>
      <c r="M162" t="b">
        <v>1</v>
      </c>
      <c r="N162" t="s">
        <v>8276</v>
      </c>
      <c r="O162">
        <v>180.62799999999999</v>
      </c>
      <c r="P162">
        <v>31.142758620689655</v>
      </c>
      <c r="Q162" t="s">
        <v>8325</v>
      </c>
      <c r="R162" t="s">
        <v>8326</v>
      </c>
      <c r="S162" s="12">
        <v>41303.38559027778</v>
      </c>
      <c r="T162" s="12">
        <v>41333.38559027778</v>
      </c>
    </row>
    <row r="163" spans="1:20" x14ac:dyDescent="0.2">
      <c r="A163">
        <v>753</v>
      </c>
      <c r="B163" t="s">
        <v>754</v>
      </c>
      <c r="C163" t="s">
        <v>4863</v>
      </c>
      <c r="D163">
        <v>10000</v>
      </c>
      <c r="E163">
        <v>12800</v>
      </c>
      <c r="F163" t="s">
        <v>8219</v>
      </c>
      <c r="G163" t="s">
        <v>8224</v>
      </c>
      <c r="H163" t="s">
        <v>8246</v>
      </c>
      <c r="I163">
        <v>1423922991</v>
      </c>
      <c r="J163">
        <v>1421330991</v>
      </c>
      <c r="K163" t="b">
        <v>0</v>
      </c>
      <c r="L163">
        <v>26</v>
      </c>
      <c r="M163" t="b">
        <v>1</v>
      </c>
      <c r="N163" t="s">
        <v>8274</v>
      </c>
      <c r="O163">
        <v>128</v>
      </c>
      <c r="P163">
        <v>492.30769230769232</v>
      </c>
      <c r="Q163" t="s">
        <v>8322</v>
      </c>
      <c r="R163" t="s">
        <v>8323</v>
      </c>
      <c r="S163" s="12">
        <v>42019.381840277776</v>
      </c>
      <c r="T163" s="12">
        <v>42049.381840277776</v>
      </c>
    </row>
    <row r="164" spans="1:20" x14ac:dyDescent="0.2">
      <c r="A164">
        <v>750</v>
      </c>
      <c r="B164" t="s">
        <v>751</v>
      </c>
      <c r="C164" t="s">
        <v>4860</v>
      </c>
      <c r="D164">
        <v>4444</v>
      </c>
      <c r="E164">
        <v>4559</v>
      </c>
      <c r="F164" t="s">
        <v>8219</v>
      </c>
      <c r="G164" t="s">
        <v>8224</v>
      </c>
      <c r="H164" t="s">
        <v>8246</v>
      </c>
      <c r="I164">
        <v>1361739872</v>
      </c>
      <c r="J164">
        <v>1359147872</v>
      </c>
      <c r="K164" t="b">
        <v>0</v>
      </c>
      <c r="L164">
        <v>59</v>
      </c>
      <c r="M164" t="b">
        <v>1</v>
      </c>
      <c r="N164" t="s">
        <v>8274</v>
      </c>
      <c r="O164">
        <v>102.58775877587757</v>
      </c>
      <c r="P164">
        <v>77.271186440677965</v>
      </c>
      <c r="Q164" t="s">
        <v>8322</v>
      </c>
      <c r="R164" t="s">
        <v>8323</v>
      </c>
      <c r="S164" s="12">
        <v>41299.669814814813</v>
      </c>
      <c r="T164" s="12">
        <v>41329.669814814813</v>
      </c>
    </row>
    <row r="165" spans="1:20" x14ac:dyDescent="0.2">
      <c r="A165">
        <v>737</v>
      </c>
      <c r="B165" t="s">
        <v>738</v>
      </c>
      <c r="C165" t="s">
        <v>4847</v>
      </c>
      <c r="D165">
        <v>5000</v>
      </c>
      <c r="E165">
        <v>6120</v>
      </c>
      <c r="F165" t="s">
        <v>8219</v>
      </c>
      <c r="G165" t="s">
        <v>8224</v>
      </c>
      <c r="H165" t="s">
        <v>8246</v>
      </c>
      <c r="I165">
        <v>1392408000</v>
      </c>
      <c r="J165">
        <v>1390890987</v>
      </c>
      <c r="K165" t="b">
        <v>0</v>
      </c>
      <c r="L165">
        <v>108</v>
      </c>
      <c r="M165" t="b">
        <v>1</v>
      </c>
      <c r="N165" t="s">
        <v>8274</v>
      </c>
      <c r="O165">
        <v>122.39999999999999</v>
      </c>
      <c r="P165">
        <v>56.666666666666664</v>
      </c>
      <c r="Q165" t="s">
        <v>8322</v>
      </c>
      <c r="R165" t="s">
        <v>8323</v>
      </c>
      <c r="S165" s="12">
        <v>41667.066979166666</v>
      </c>
      <c r="T165" s="12">
        <v>41684.625</v>
      </c>
    </row>
    <row r="166" spans="1:20" x14ac:dyDescent="0.2">
      <c r="A166">
        <v>720</v>
      </c>
      <c r="B166" t="s">
        <v>721</v>
      </c>
      <c r="C166" t="s">
        <v>4830</v>
      </c>
      <c r="D166">
        <v>1900</v>
      </c>
      <c r="E166">
        <v>2735</v>
      </c>
      <c r="F166" t="s">
        <v>8219</v>
      </c>
      <c r="G166" t="s">
        <v>8224</v>
      </c>
      <c r="H166" t="s">
        <v>8246</v>
      </c>
      <c r="I166">
        <v>1327851291</v>
      </c>
      <c r="J166">
        <v>1325432091</v>
      </c>
      <c r="K166" t="b">
        <v>0</v>
      </c>
      <c r="L166">
        <v>41</v>
      </c>
      <c r="M166" t="b">
        <v>1</v>
      </c>
      <c r="N166" t="s">
        <v>8274</v>
      </c>
      <c r="O166">
        <v>143.94736842105263</v>
      </c>
      <c r="P166">
        <v>66.707317073170728</v>
      </c>
      <c r="Q166" t="s">
        <v>8322</v>
      </c>
      <c r="R166" t="s">
        <v>8323</v>
      </c>
      <c r="S166" s="12">
        <v>40909.440868055557</v>
      </c>
      <c r="T166" s="12">
        <v>40937.440868055557</v>
      </c>
    </row>
    <row r="167" spans="1:20" x14ac:dyDescent="0.2">
      <c r="A167">
        <v>527</v>
      </c>
      <c r="B167" t="s">
        <v>528</v>
      </c>
      <c r="C167" t="s">
        <v>4637</v>
      </c>
      <c r="D167">
        <v>10000</v>
      </c>
      <c r="E167">
        <v>10085</v>
      </c>
      <c r="F167" t="s">
        <v>8219</v>
      </c>
      <c r="G167" t="s">
        <v>8224</v>
      </c>
      <c r="H167" t="s">
        <v>8246</v>
      </c>
      <c r="I167">
        <v>1487347500</v>
      </c>
      <c r="J167">
        <v>1484715366</v>
      </c>
      <c r="K167" t="b">
        <v>0</v>
      </c>
      <c r="L167">
        <v>158</v>
      </c>
      <c r="M167" t="b">
        <v>1</v>
      </c>
      <c r="N167" t="s">
        <v>8271</v>
      </c>
      <c r="O167">
        <v>100.85</v>
      </c>
      <c r="P167">
        <v>63.829113924050631</v>
      </c>
      <c r="Q167" t="s">
        <v>8317</v>
      </c>
      <c r="R167" t="s">
        <v>8318</v>
      </c>
      <c r="S167" s="12">
        <v>42752.997291666667</v>
      </c>
      <c r="T167" s="12">
        <v>42783.461805555555</v>
      </c>
    </row>
    <row r="168" spans="1:20" x14ac:dyDescent="0.2">
      <c r="A168">
        <v>416</v>
      </c>
      <c r="B168" t="s">
        <v>417</v>
      </c>
      <c r="C168" t="s">
        <v>4526</v>
      </c>
      <c r="D168">
        <v>1000</v>
      </c>
      <c r="E168">
        <v>1202.17</v>
      </c>
      <c r="F168" t="s">
        <v>8219</v>
      </c>
      <c r="G168" t="s">
        <v>8224</v>
      </c>
      <c r="H168" t="s">
        <v>8246</v>
      </c>
      <c r="I168">
        <v>1391851831</v>
      </c>
      <c r="J168">
        <v>1389259831</v>
      </c>
      <c r="K168" t="b">
        <v>0</v>
      </c>
      <c r="L168">
        <v>25</v>
      </c>
      <c r="M168" t="b">
        <v>1</v>
      </c>
      <c r="N168" t="s">
        <v>8269</v>
      </c>
      <c r="O168">
        <v>120.21700000000001</v>
      </c>
      <c r="P168">
        <v>48.086800000000004</v>
      </c>
      <c r="Q168" t="s">
        <v>8309</v>
      </c>
      <c r="R168" t="s">
        <v>8314</v>
      </c>
      <c r="S168" s="12">
        <v>41648.187858796293</v>
      </c>
      <c r="T168" s="12">
        <v>41678.187858796293</v>
      </c>
    </row>
    <row r="169" spans="1:20" x14ac:dyDescent="0.2">
      <c r="A169">
        <v>404</v>
      </c>
      <c r="B169" t="s">
        <v>405</v>
      </c>
      <c r="C169" t="s">
        <v>4514</v>
      </c>
      <c r="D169">
        <v>35000</v>
      </c>
      <c r="E169">
        <v>36082</v>
      </c>
      <c r="F169" t="s">
        <v>8219</v>
      </c>
      <c r="G169" t="s">
        <v>8224</v>
      </c>
      <c r="H169" t="s">
        <v>8246</v>
      </c>
      <c r="I169">
        <v>1391641440</v>
      </c>
      <c r="J169">
        <v>1389107062</v>
      </c>
      <c r="K169" t="b">
        <v>0</v>
      </c>
      <c r="L169">
        <v>271</v>
      </c>
      <c r="M169" t="b">
        <v>1</v>
      </c>
      <c r="N169" t="s">
        <v>8269</v>
      </c>
      <c r="O169">
        <v>103.09142857142857</v>
      </c>
      <c r="P169">
        <v>133.14391143911439</v>
      </c>
      <c r="Q169" t="s">
        <v>8309</v>
      </c>
      <c r="R169" t="s">
        <v>8314</v>
      </c>
      <c r="S169" s="12">
        <v>41646.419699074075</v>
      </c>
      <c r="T169" s="12">
        <v>41675.75277777778</v>
      </c>
    </row>
    <row r="170" spans="1:20" x14ac:dyDescent="0.2">
      <c r="A170">
        <v>378</v>
      </c>
      <c r="B170" t="s">
        <v>379</v>
      </c>
      <c r="C170" t="s">
        <v>4488</v>
      </c>
      <c r="D170">
        <v>3000</v>
      </c>
      <c r="E170">
        <v>3353</v>
      </c>
      <c r="F170" t="s">
        <v>8219</v>
      </c>
      <c r="G170" t="s">
        <v>8229</v>
      </c>
      <c r="H170" t="s">
        <v>8251</v>
      </c>
      <c r="I170">
        <v>1453765920</v>
      </c>
      <c r="J170">
        <v>1451655808</v>
      </c>
      <c r="K170" t="b">
        <v>0</v>
      </c>
      <c r="L170">
        <v>83</v>
      </c>
      <c r="M170" t="b">
        <v>1</v>
      </c>
      <c r="N170" t="s">
        <v>8269</v>
      </c>
      <c r="O170">
        <v>111.76666666666665</v>
      </c>
      <c r="P170">
        <v>40.397590361445786</v>
      </c>
      <c r="Q170" t="s">
        <v>8309</v>
      </c>
      <c r="R170" t="s">
        <v>8314</v>
      </c>
      <c r="S170" s="12">
        <v>42370.363518518519</v>
      </c>
      <c r="T170" s="12">
        <v>42394.786111111112</v>
      </c>
    </row>
    <row r="171" spans="1:20" x14ac:dyDescent="0.2">
      <c r="A171">
        <v>375</v>
      </c>
      <c r="B171" t="s">
        <v>376</v>
      </c>
      <c r="C171" t="s">
        <v>4485</v>
      </c>
      <c r="D171">
        <v>500</v>
      </c>
      <c r="E171">
        <v>600</v>
      </c>
      <c r="F171" t="s">
        <v>8219</v>
      </c>
      <c r="G171" t="s">
        <v>8224</v>
      </c>
      <c r="H171" t="s">
        <v>8246</v>
      </c>
      <c r="I171">
        <v>1393694280</v>
      </c>
      <c r="J171">
        <v>1390088311</v>
      </c>
      <c r="K171" t="b">
        <v>0</v>
      </c>
      <c r="L171">
        <v>14</v>
      </c>
      <c r="M171" t="b">
        <v>1</v>
      </c>
      <c r="N171" t="s">
        <v>8269</v>
      </c>
      <c r="O171">
        <v>120</v>
      </c>
      <c r="P171">
        <v>42.857142857142854</v>
      </c>
      <c r="Q171" t="s">
        <v>8309</v>
      </c>
      <c r="R171" t="s">
        <v>8314</v>
      </c>
      <c r="S171" s="12">
        <v>41657.776747685188</v>
      </c>
      <c r="T171" s="12">
        <v>41699.512499999997</v>
      </c>
    </row>
    <row r="172" spans="1:20" x14ac:dyDescent="0.2">
      <c r="A172">
        <v>365</v>
      </c>
      <c r="B172" t="s">
        <v>366</v>
      </c>
      <c r="C172" t="s">
        <v>4475</v>
      </c>
      <c r="D172">
        <v>15000</v>
      </c>
      <c r="E172">
        <v>15596</v>
      </c>
      <c r="F172" t="s">
        <v>8219</v>
      </c>
      <c r="G172" t="s">
        <v>8225</v>
      </c>
      <c r="H172" t="s">
        <v>8247</v>
      </c>
      <c r="I172">
        <v>1393597999</v>
      </c>
      <c r="J172">
        <v>1391005999</v>
      </c>
      <c r="K172" t="b">
        <v>0</v>
      </c>
      <c r="L172">
        <v>65</v>
      </c>
      <c r="M172" t="b">
        <v>1</v>
      </c>
      <c r="N172" t="s">
        <v>8269</v>
      </c>
      <c r="O172">
        <v>103.97333333333334</v>
      </c>
      <c r="P172">
        <v>239.93846153846152</v>
      </c>
      <c r="Q172" t="s">
        <v>8309</v>
      </c>
      <c r="R172" t="s">
        <v>8314</v>
      </c>
      <c r="S172" s="12">
        <v>41668.398136574076</v>
      </c>
      <c r="T172" s="12">
        <v>41698.398136574076</v>
      </c>
    </row>
    <row r="173" spans="1:20" x14ac:dyDescent="0.2">
      <c r="A173">
        <v>349</v>
      </c>
      <c r="B173" t="s">
        <v>350</v>
      </c>
      <c r="C173" t="s">
        <v>4459</v>
      </c>
      <c r="D173">
        <v>11260</v>
      </c>
      <c r="E173">
        <v>12007.18</v>
      </c>
      <c r="F173" t="s">
        <v>8219</v>
      </c>
      <c r="G173" t="s">
        <v>8224</v>
      </c>
      <c r="H173" t="s">
        <v>8246</v>
      </c>
      <c r="I173">
        <v>1487937508</v>
      </c>
      <c r="J173">
        <v>1485345508</v>
      </c>
      <c r="K173" t="b">
        <v>1</v>
      </c>
      <c r="L173">
        <v>167</v>
      </c>
      <c r="M173" t="b">
        <v>1</v>
      </c>
      <c r="N173" t="s">
        <v>8269</v>
      </c>
      <c r="O173">
        <v>106.63570159857905</v>
      </c>
      <c r="P173">
        <v>71.899281437125751</v>
      </c>
      <c r="Q173" t="s">
        <v>8309</v>
      </c>
      <c r="R173" t="s">
        <v>8314</v>
      </c>
      <c r="S173" s="12">
        <v>42760.290601851855</v>
      </c>
      <c r="T173" s="12">
        <v>42790.290601851855</v>
      </c>
    </row>
    <row r="174" spans="1:20" x14ac:dyDescent="0.2">
      <c r="A174">
        <v>314</v>
      </c>
      <c r="B174" t="s">
        <v>315</v>
      </c>
      <c r="C174" t="s">
        <v>4424</v>
      </c>
      <c r="D174">
        <v>1000</v>
      </c>
      <c r="E174">
        <v>3851.5</v>
      </c>
      <c r="F174" t="s">
        <v>8219</v>
      </c>
      <c r="G174" t="s">
        <v>8224</v>
      </c>
      <c r="H174" t="s">
        <v>8246</v>
      </c>
      <c r="I174">
        <v>1362167988</v>
      </c>
      <c r="J174">
        <v>1359575988</v>
      </c>
      <c r="K174" t="b">
        <v>1</v>
      </c>
      <c r="L174">
        <v>120</v>
      </c>
      <c r="M174" t="b">
        <v>1</v>
      </c>
      <c r="N174" t="s">
        <v>8269</v>
      </c>
      <c r="O174">
        <v>385.15000000000003</v>
      </c>
      <c r="P174">
        <v>32.095833333333331</v>
      </c>
      <c r="Q174" t="s">
        <v>8309</v>
      </c>
      <c r="R174" t="s">
        <v>8314</v>
      </c>
      <c r="S174" s="12">
        <v>41304.624861111108</v>
      </c>
      <c r="T174" s="12">
        <v>41334.624861111108</v>
      </c>
    </row>
    <row r="175" spans="1:20" x14ac:dyDescent="0.2">
      <c r="A175">
        <v>308</v>
      </c>
      <c r="B175" t="s">
        <v>309</v>
      </c>
      <c r="C175" t="s">
        <v>4418</v>
      </c>
      <c r="D175">
        <v>12000</v>
      </c>
      <c r="E175">
        <v>12668</v>
      </c>
      <c r="F175" t="s">
        <v>8219</v>
      </c>
      <c r="G175" t="s">
        <v>8224</v>
      </c>
      <c r="H175" t="s">
        <v>8246</v>
      </c>
      <c r="I175">
        <v>1299775210</v>
      </c>
      <c r="J175">
        <v>1295887210</v>
      </c>
      <c r="K175" t="b">
        <v>1</v>
      </c>
      <c r="L175">
        <v>202</v>
      </c>
      <c r="M175" t="b">
        <v>1</v>
      </c>
      <c r="N175" t="s">
        <v>8269</v>
      </c>
      <c r="O175">
        <v>105.56666666666668</v>
      </c>
      <c r="P175">
        <v>62.712871287128714</v>
      </c>
      <c r="Q175" t="s">
        <v>8309</v>
      </c>
      <c r="R175" t="s">
        <v>8314</v>
      </c>
      <c r="S175" s="12">
        <v>40567.486226851855</v>
      </c>
      <c r="T175" s="12">
        <v>40612.486226851855</v>
      </c>
    </row>
    <row r="176" spans="1:20" x14ac:dyDescent="0.2">
      <c r="A176">
        <v>307</v>
      </c>
      <c r="B176" t="s">
        <v>308</v>
      </c>
      <c r="C176" t="s">
        <v>4417</v>
      </c>
      <c r="D176">
        <v>22000</v>
      </c>
      <c r="E176">
        <v>24490</v>
      </c>
      <c r="F176" t="s">
        <v>8219</v>
      </c>
      <c r="G176" t="s">
        <v>8224</v>
      </c>
      <c r="H176" t="s">
        <v>8246</v>
      </c>
      <c r="I176">
        <v>1360276801</v>
      </c>
      <c r="J176">
        <v>1357684801</v>
      </c>
      <c r="K176" t="b">
        <v>1</v>
      </c>
      <c r="L176">
        <v>576</v>
      </c>
      <c r="M176" t="b">
        <v>1</v>
      </c>
      <c r="N176" t="s">
        <v>8269</v>
      </c>
      <c r="O176">
        <v>111.31818181818183</v>
      </c>
      <c r="P176">
        <v>42.517361111111114</v>
      </c>
      <c r="Q176" t="s">
        <v>8309</v>
      </c>
      <c r="R176" t="s">
        <v>8314</v>
      </c>
      <c r="S176" s="12">
        <v>41282.736122685186</v>
      </c>
      <c r="T176" s="12">
        <v>41312.736122685186</v>
      </c>
    </row>
    <row r="177" spans="1:20" x14ac:dyDescent="0.2">
      <c r="A177">
        <v>302</v>
      </c>
      <c r="B177" t="s">
        <v>303</v>
      </c>
      <c r="C177" t="s">
        <v>4412</v>
      </c>
      <c r="D177">
        <v>10000</v>
      </c>
      <c r="E177">
        <v>10046</v>
      </c>
      <c r="F177" t="s">
        <v>8219</v>
      </c>
      <c r="G177" t="s">
        <v>8224</v>
      </c>
      <c r="H177" t="s">
        <v>8246</v>
      </c>
      <c r="I177">
        <v>1330115638</v>
      </c>
      <c r="J177">
        <v>1327523638</v>
      </c>
      <c r="K177" t="b">
        <v>1</v>
      </c>
      <c r="L177">
        <v>108</v>
      </c>
      <c r="M177" t="b">
        <v>1</v>
      </c>
      <c r="N177" t="s">
        <v>8269</v>
      </c>
      <c r="O177">
        <v>100.46</v>
      </c>
      <c r="P177">
        <v>93.018518518518519</v>
      </c>
      <c r="Q177" t="s">
        <v>8309</v>
      </c>
      <c r="R177" t="s">
        <v>8314</v>
      </c>
      <c r="S177" s="12">
        <v>40933.648587962962</v>
      </c>
      <c r="T177" s="12">
        <v>40963.648587962962</v>
      </c>
    </row>
    <row r="178" spans="1:20" x14ac:dyDescent="0.2">
      <c r="A178">
        <v>282</v>
      </c>
      <c r="B178" t="s">
        <v>283</v>
      </c>
      <c r="C178" t="s">
        <v>4392</v>
      </c>
      <c r="D178">
        <v>45000</v>
      </c>
      <c r="E178">
        <v>45535</v>
      </c>
      <c r="F178" t="s">
        <v>8219</v>
      </c>
      <c r="G178" t="s">
        <v>8224</v>
      </c>
      <c r="H178" t="s">
        <v>8246</v>
      </c>
      <c r="I178">
        <v>1266876000</v>
      </c>
      <c r="J178">
        <v>1263679492</v>
      </c>
      <c r="K178" t="b">
        <v>1</v>
      </c>
      <c r="L178">
        <v>179</v>
      </c>
      <c r="M178" t="b">
        <v>1</v>
      </c>
      <c r="N178" t="s">
        <v>8269</v>
      </c>
      <c r="O178">
        <v>101.18888888888888</v>
      </c>
      <c r="P178">
        <v>254.38547486033519</v>
      </c>
      <c r="Q178" t="s">
        <v>8309</v>
      </c>
      <c r="R178" t="s">
        <v>8314</v>
      </c>
      <c r="S178" s="12">
        <v>40194.711712962962</v>
      </c>
      <c r="T178" s="12">
        <v>40231.708333333336</v>
      </c>
    </row>
    <row r="179" spans="1:20" x14ac:dyDescent="0.2">
      <c r="A179">
        <v>279</v>
      </c>
      <c r="B179" t="s">
        <v>280</v>
      </c>
      <c r="C179" t="s">
        <v>4389</v>
      </c>
      <c r="D179">
        <v>17000</v>
      </c>
      <c r="E179">
        <v>26744.11</v>
      </c>
      <c r="F179" t="s">
        <v>8219</v>
      </c>
      <c r="G179" t="s">
        <v>8224</v>
      </c>
      <c r="H179" t="s">
        <v>8246</v>
      </c>
      <c r="I179">
        <v>1488160860</v>
      </c>
      <c r="J179">
        <v>1485237096</v>
      </c>
      <c r="K179" t="b">
        <v>1</v>
      </c>
      <c r="L179">
        <v>305</v>
      </c>
      <c r="M179" t="b">
        <v>1</v>
      </c>
      <c r="N179" t="s">
        <v>8269</v>
      </c>
      <c r="O179">
        <v>157.31829411764707</v>
      </c>
      <c r="P179">
        <v>87.685606557377056</v>
      </c>
      <c r="Q179" t="s">
        <v>8309</v>
      </c>
      <c r="R179" t="s">
        <v>8314</v>
      </c>
      <c r="S179" s="12">
        <v>42759.035833333335</v>
      </c>
      <c r="T179" s="12">
        <v>42792.875694444447</v>
      </c>
    </row>
    <row r="180" spans="1:20" x14ac:dyDescent="0.2">
      <c r="A180">
        <v>269</v>
      </c>
      <c r="B180" t="s">
        <v>270</v>
      </c>
      <c r="C180" t="s">
        <v>4379</v>
      </c>
      <c r="D180">
        <v>100000</v>
      </c>
      <c r="E180">
        <v>147233.76999999999</v>
      </c>
      <c r="F180" t="s">
        <v>8219</v>
      </c>
      <c r="G180" t="s">
        <v>8226</v>
      </c>
      <c r="H180" t="s">
        <v>8248</v>
      </c>
      <c r="I180">
        <v>1487738622</v>
      </c>
      <c r="J180">
        <v>1485146622</v>
      </c>
      <c r="K180" t="b">
        <v>1</v>
      </c>
      <c r="L180">
        <v>1596</v>
      </c>
      <c r="M180" t="b">
        <v>1</v>
      </c>
      <c r="N180" t="s">
        <v>8269</v>
      </c>
      <c r="O180">
        <v>147.23376999999999</v>
      </c>
      <c r="P180">
        <v>92.251735588972423</v>
      </c>
      <c r="Q180" t="s">
        <v>8309</v>
      </c>
      <c r="R180" t="s">
        <v>8314</v>
      </c>
      <c r="S180" s="12">
        <v>42757.988680555558</v>
      </c>
      <c r="T180" s="12">
        <v>42787.988680555558</v>
      </c>
    </row>
    <row r="181" spans="1:20" x14ac:dyDescent="0.2">
      <c r="A181">
        <v>266</v>
      </c>
      <c r="B181" t="s">
        <v>267</v>
      </c>
      <c r="C181" t="s">
        <v>4376</v>
      </c>
      <c r="D181">
        <v>1000</v>
      </c>
      <c r="E181">
        <v>1455</v>
      </c>
      <c r="F181" t="s">
        <v>8219</v>
      </c>
      <c r="G181" t="s">
        <v>8224</v>
      </c>
      <c r="H181" t="s">
        <v>8246</v>
      </c>
      <c r="I181">
        <v>1271994660</v>
      </c>
      <c r="J181">
        <v>1264565507</v>
      </c>
      <c r="K181" t="b">
        <v>1</v>
      </c>
      <c r="L181">
        <v>36</v>
      </c>
      <c r="M181" t="b">
        <v>1</v>
      </c>
      <c r="N181" t="s">
        <v>8269</v>
      </c>
      <c r="O181">
        <v>145.5</v>
      </c>
      <c r="P181">
        <v>40.416666666666664</v>
      </c>
      <c r="Q181" t="s">
        <v>8309</v>
      </c>
      <c r="R181" t="s">
        <v>8314</v>
      </c>
      <c r="S181" s="12">
        <v>40204.966516203705</v>
      </c>
      <c r="T181" s="12">
        <v>40290.95208333333</v>
      </c>
    </row>
    <row r="182" spans="1:20" x14ac:dyDescent="0.2">
      <c r="A182">
        <v>262</v>
      </c>
      <c r="B182" t="s">
        <v>263</v>
      </c>
      <c r="C182" t="s">
        <v>4372</v>
      </c>
      <c r="D182">
        <v>2500</v>
      </c>
      <c r="E182">
        <v>6000</v>
      </c>
      <c r="F182" t="s">
        <v>8219</v>
      </c>
      <c r="G182" t="s">
        <v>8224</v>
      </c>
      <c r="H182" t="s">
        <v>8246</v>
      </c>
      <c r="I182">
        <v>1298699828</v>
      </c>
      <c r="J182">
        <v>1294811828</v>
      </c>
      <c r="K182" t="b">
        <v>1</v>
      </c>
      <c r="L182">
        <v>145</v>
      </c>
      <c r="M182" t="b">
        <v>1</v>
      </c>
      <c r="N182" t="s">
        <v>8269</v>
      </c>
      <c r="O182">
        <v>240</v>
      </c>
      <c r="P182">
        <v>41.379310344827587</v>
      </c>
      <c r="Q182" t="s">
        <v>8309</v>
      </c>
      <c r="R182" t="s">
        <v>8314</v>
      </c>
      <c r="S182" s="12">
        <v>40555.039675925924</v>
      </c>
      <c r="T182" s="12">
        <v>40600.039675925924</v>
      </c>
    </row>
    <row r="183" spans="1:20" x14ac:dyDescent="0.2">
      <c r="A183">
        <v>253</v>
      </c>
      <c r="B183" t="s">
        <v>254</v>
      </c>
      <c r="C183" t="s">
        <v>4363</v>
      </c>
      <c r="D183">
        <v>1500</v>
      </c>
      <c r="E183">
        <v>1511</v>
      </c>
      <c r="F183" t="s">
        <v>8219</v>
      </c>
      <c r="G183" t="s">
        <v>8224</v>
      </c>
      <c r="H183" t="s">
        <v>8246</v>
      </c>
      <c r="I183">
        <v>1329320235</v>
      </c>
      <c r="J183">
        <v>1326728235</v>
      </c>
      <c r="K183" t="b">
        <v>1</v>
      </c>
      <c r="L183">
        <v>7</v>
      </c>
      <c r="M183" t="b">
        <v>1</v>
      </c>
      <c r="N183" t="s">
        <v>8269</v>
      </c>
      <c r="O183">
        <v>100.73333333333335</v>
      </c>
      <c r="P183">
        <v>215.85714285714286</v>
      </c>
      <c r="Q183" t="s">
        <v>8309</v>
      </c>
      <c r="R183" t="s">
        <v>8314</v>
      </c>
      <c r="S183" s="12">
        <v>40924.44253472222</v>
      </c>
      <c r="T183" s="12">
        <v>40954.44253472222</v>
      </c>
    </row>
    <row r="184" spans="1:20" x14ac:dyDescent="0.2">
      <c r="A184">
        <v>243</v>
      </c>
      <c r="B184" t="s">
        <v>245</v>
      </c>
      <c r="C184" t="s">
        <v>4353</v>
      </c>
      <c r="D184">
        <v>25000</v>
      </c>
      <c r="E184">
        <v>25648</v>
      </c>
      <c r="F184" t="s">
        <v>8219</v>
      </c>
      <c r="G184" t="s">
        <v>8224</v>
      </c>
      <c r="H184" t="s">
        <v>8246</v>
      </c>
      <c r="I184">
        <v>1393031304</v>
      </c>
      <c r="J184">
        <v>1390439304</v>
      </c>
      <c r="K184" t="b">
        <v>1</v>
      </c>
      <c r="L184">
        <v>328</v>
      </c>
      <c r="M184" t="b">
        <v>1</v>
      </c>
      <c r="N184" t="s">
        <v>8269</v>
      </c>
      <c r="O184">
        <v>102.592</v>
      </c>
      <c r="P184">
        <v>78.195121951219505</v>
      </c>
      <c r="Q184" t="s">
        <v>8309</v>
      </c>
      <c r="R184" t="s">
        <v>8314</v>
      </c>
      <c r="S184" s="12">
        <v>41661.839166666665</v>
      </c>
      <c r="T184" s="12">
        <v>41691.839166666665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110" zoomScaleNormal="110" workbookViewId="0">
      <selection activeCell="G31" sqref="G31"/>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4.6640625" bestFit="1" customWidth="1"/>
    <col min="16" max="16" width="15.33203125" bestFit="1" customWidth="1"/>
    <col min="17" max="17" width="22" bestFit="1" customWidth="1"/>
    <col min="18" max="18" width="14.5" bestFit="1" customWidth="1"/>
    <col min="19" max="19" width="18.6640625" bestFit="1" customWidth="1"/>
    <col min="20" max="20" width="19.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6" t="s">
        <v>8307</v>
      </c>
      <c r="Q1" s="1" t="s">
        <v>8359</v>
      </c>
      <c r="R1" s="1" t="s">
        <v>8308</v>
      </c>
      <c r="S1" s="1"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((E2/D2)*100)</f>
        <v>136.85882352941178</v>
      </c>
      <c r="P2" s="5">
        <f>AVERAGE(E2/L2)</f>
        <v>63.917582417582416</v>
      </c>
      <c r="Q2" t="s">
        <v>8309</v>
      </c>
      <c r="R2" t="s">
        <v>8310</v>
      </c>
      <c r="S2" s="10">
        <f>(((J2/60)/60)/24)+DATE(1970,1,1)+(-5/24)</f>
        <v>42176.798738425925</v>
      </c>
      <c r="T2" s="10">
        <f>(((I2/60)/60)/24)+DATE(1970,1,1)+(-5/24)</f>
        <v>42207.916666666664</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((E3/D3)*100)</f>
        <v>142.60827250608273</v>
      </c>
      <c r="P3" s="5">
        <f t="shared" ref="P3:P66" si="1">AVERAGE(E3/L3)</f>
        <v>185.48101265822785</v>
      </c>
      <c r="Q3" t="s">
        <v>8309</v>
      </c>
      <c r="R3" t="s">
        <v>8310</v>
      </c>
      <c r="S3" s="10">
        <f t="shared" ref="S3:S66" si="2">(((J3/60)/60)/24)+DATE(1970,1,1)+(-5/24)</f>
        <v>42766.392164351848</v>
      </c>
      <c r="T3" s="10">
        <f t="shared" ref="T3:T66" si="3">(((I3/60)/60)/24)+DATE(1970,1,1)+(-5/24)</f>
        <v>42796.392164351848</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5">
        <f t="shared" si="1"/>
        <v>15</v>
      </c>
      <c r="Q4" t="s">
        <v>8309</v>
      </c>
      <c r="R4" t="s">
        <v>8310</v>
      </c>
      <c r="S4" s="10">
        <f t="shared" si="2"/>
        <v>42405.494016203702</v>
      </c>
      <c r="T4" s="10">
        <f t="shared" si="3"/>
        <v>42415.494016203702</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5">
        <f t="shared" si="1"/>
        <v>69.266666666666666</v>
      </c>
      <c r="Q5" t="s">
        <v>8309</v>
      </c>
      <c r="R5" t="s">
        <v>8310</v>
      </c>
      <c r="S5" s="10">
        <f t="shared" si="2"/>
        <v>41828.306793981479</v>
      </c>
      <c r="T5" s="10">
        <f t="shared" si="3"/>
        <v>41858.306793981479</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5">
        <f t="shared" si="1"/>
        <v>190.55028169014085</v>
      </c>
      <c r="Q6" t="s">
        <v>8309</v>
      </c>
      <c r="R6" t="s">
        <v>8310</v>
      </c>
      <c r="S6" s="10">
        <f t="shared" si="2"/>
        <v>42327.625914351847</v>
      </c>
      <c r="T6" s="10">
        <f t="shared" si="3"/>
        <v>42357.625914351847</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s="5">
        <f t="shared" si="1"/>
        <v>93.40425531914893</v>
      </c>
      <c r="Q7" t="s">
        <v>8309</v>
      </c>
      <c r="R7" t="s">
        <v>8310</v>
      </c>
      <c r="S7" s="10">
        <f t="shared" si="2"/>
        <v>42563.724618055552</v>
      </c>
      <c r="T7" s="10">
        <f t="shared" si="3"/>
        <v>42580.024305555555</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5">
        <f t="shared" si="1"/>
        <v>146.87931034482759</v>
      </c>
      <c r="Q8" t="s">
        <v>8309</v>
      </c>
      <c r="R8" t="s">
        <v>8310</v>
      </c>
      <c r="S8" s="10">
        <f t="shared" si="2"/>
        <v>41793.864004629628</v>
      </c>
      <c r="T8" s="10">
        <f t="shared" si="3"/>
        <v>41803.864004629628</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5">
        <f t="shared" si="1"/>
        <v>159.82456140350877</v>
      </c>
      <c r="Q9" t="s">
        <v>8309</v>
      </c>
      <c r="R9" t="s">
        <v>8310</v>
      </c>
      <c r="S9" s="10">
        <f t="shared" si="2"/>
        <v>42515.838738425926</v>
      </c>
      <c r="T9" s="10">
        <f t="shared" si="3"/>
        <v>42555.838738425926</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5">
        <f t="shared" si="1"/>
        <v>291.79333333333335</v>
      </c>
      <c r="Q10" t="s">
        <v>8309</v>
      </c>
      <c r="R10" t="s">
        <v>8310</v>
      </c>
      <c r="S10" s="10">
        <f t="shared" si="2"/>
        <v>42468.736249999994</v>
      </c>
      <c r="T10" s="10">
        <f t="shared" si="3"/>
        <v>42475.666666666664</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s="5">
        <f t="shared" si="1"/>
        <v>31.499500000000001</v>
      </c>
      <c r="Q11" t="s">
        <v>8309</v>
      </c>
      <c r="R11" t="s">
        <v>8310</v>
      </c>
      <c r="S11" s="10">
        <f t="shared" si="2"/>
        <v>42446.895185185182</v>
      </c>
      <c r="T11" s="10">
        <f t="shared" si="3"/>
        <v>42476.895185185182</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5">
        <f t="shared" si="1"/>
        <v>158.68421052631578</v>
      </c>
      <c r="Q12" t="s">
        <v>8309</v>
      </c>
      <c r="R12" t="s">
        <v>8310</v>
      </c>
      <c r="S12" s="10">
        <f t="shared" si="2"/>
        <v>41779.859710648147</v>
      </c>
      <c r="T12" s="10">
        <f t="shared" si="3"/>
        <v>41814.859710648147</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s="5">
        <f t="shared" si="1"/>
        <v>80.333333333333329</v>
      </c>
      <c r="Q13" t="s">
        <v>8309</v>
      </c>
      <c r="R13" t="s">
        <v>8310</v>
      </c>
      <c r="S13" s="10">
        <f t="shared" si="2"/>
        <v>42572.570162037031</v>
      </c>
      <c r="T13" s="10">
        <f t="shared" si="3"/>
        <v>42603.916666666664</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s="5">
        <f t="shared" si="1"/>
        <v>59.961305925030231</v>
      </c>
      <c r="Q14" t="s">
        <v>8309</v>
      </c>
      <c r="R14" t="s">
        <v>8310</v>
      </c>
      <c r="S14" s="10">
        <f t="shared" si="2"/>
        <v>41791.504918981482</v>
      </c>
      <c r="T14" s="10">
        <f t="shared" si="3"/>
        <v>41835.916666666664</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5">
        <f t="shared" si="1"/>
        <v>109.78431372549019</v>
      </c>
      <c r="Q15" t="s">
        <v>8309</v>
      </c>
      <c r="R15" t="s">
        <v>8310</v>
      </c>
      <c r="S15" s="10">
        <f t="shared" si="2"/>
        <v>42508.468854166662</v>
      </c>
      <c r="T15" s="10">
        <f t="shared" si="3"/>
        <v>42544.643749999996</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5">
        <f t="shared" si="1"/>
        <v>147.70731707317074</v>
      </c>
      <c r="Q16" t="s">
        <v>8309</v>
      </c>
      <c r="R16" t="s">
        <v>8310</v>
      </c>
      <c r="S16" s="10">
        <f t="shared" si="2"/>
        <v>41807.818148148144</v>
      </c>
      <c r="T16" s="10">
        <f t="shared" si="3"/>
        <v>41833.374305555553</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5">
        <f t="shared" si="1"/>
        <v>21.755102040816325</v>
      </c>
      <c r="Q17" t="s">
        <v>8309</v>
      </c>
      <c r="R17" t="s">
        <v>8310</v>
      </c>
      <c r="S17" s="10">
        <f t="shared" si="2"/>
        <v>42256.183541666665</v>
      </c>
      <c r="T17" s="10">
        <f t="shared" si="3"/>
        <v>42274.634722222218</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5">
        <f t="shared" si="1"/>
        <v>171.84285714285716</v>
      </c>
      <c r="Q18" t="s">
        <v>8309</v>
      </c>
      <c r="R18" t="s">
        <v>8310</v>
      </c>
      <c r="S18" s="10">
        <f t="shared" si="2"/>
        <v>41760.588090277779</v>
      </c>
      <c r="T18" s="10">
        <f t="shared" si="3"/>
        <v>41806.020833333328</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5">
        <f t="shared" si="1"/>
        <v>41.944444444444443</v>
      </c>
      <c r="Q19" t="s">
        <v>8309</v>
      </c>
      <c r="R19" t="s">
        <v>8310</v>
      </c>
      <c r="S19" s="10">
        <f t="shared" si="2"/>
        <v>41917.523402777777</v>
      </c>
      <c r="T19" s="10">
        <f t="shared" si="3"/>
        <v>41947.565069444441</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s="5">
        <f t="shared" si="1"/>
        <v>93.264122807017543</v>
      </c>
      <c r="Q20" t="s">
        <v>8309</v>
      </c>
      <c r="R20" t="s">
        <v>8310</v>
      </c>
      <c r="S20" s="10">
        <f t="shared" si="2"/>
        <v>41869.333981481483</v>
      </c>
      <c r="T20" s="10">
        <f t="shared" si="3"/>
        <v>41899.333981481483</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s="5">
        <f t="shared" si="1"/>
        <v>56.136363636363633</v>
      </c>
      <c r="Q21" t="s">
        <v>8309</v>
      </c>
      <c r="R21" t="s">
        <v>8310</v>
      </c>
      <c r="S21" s="10">
        <f t="shared" si="2"/>
        <v>42175.608032407406</v>
      </c>
      <c r="T21" s="10">
        <f t="shared" si="3"/>
        <v>42205.608032407406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5">
        <f t="shared" si="1"/>
        <v>80.16</v>
      </c>
      <c r="Q22" t="s">
        <v>8309</v>
      </c>
      <c r="R22" t="s">
        <v>8310</v>
      </c>
      <c r="S22" s="10">
        <f t="shared" si="2"/>
        <v>42200.549907407411</v>
      </c>
      <c r="T22" s="10">
        <f t="shared" si="3"/>
        <v>42260.549907407411</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5">
        <f t="shared" si="1"/>
        <v>199.9009900990099</v>
      </c>
      <c r="Q23" t="s">
        <v>8309</v>
      </c>
      <c r="R23" t="s">
        <v>8310</v>
      </c>
      <c r="S23" s="10">
        <f t="shared" si="2"/>
        <v>41878.418854166666</v>
      </c>
      <c r="T23" s="10">
        <f t="shared" si="3"/>
        <v>41908.418854166666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5">
        <f t="shared" si="1"/>
        <v>51.25</v>
      </c>
      <c r="Q24" t="s">
        <v>8309</v>
      </c>
      <c r="R24" t="s">
        <v>8310</v>
      </c>
      <c r="S24" s="10">
        <f t="shared" si="2"/>
        <v>41989.703009259254</v>
      </c>
      <c r="T24" s="10">
        <f t="shared" si="3"/>
        <v>42005.124305555553</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s="5">
        <f t="shared" si="1"/>
        <v>103.04347826086956</v>
      </c>
      <c r="Q25" t="s">
        <v>8309</v>
      </c>
      <c r="R25" t="s">
        <v>8310</v>
      </c>
      <c r="S25" s="10">
        <f t="shared" si="2"/>
        <v>42097.570613425924</v>
      </c>
      <c r="T25" s="10">
        <f t="shared" si="3"/>
        <v>42124.430555555555</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5">
        <f t="shared" si="1"/>
        <v>66.346149825783982</v>
      </c>
      <c r="Q26" t="s">
        <v>8309</v>
      </c>
      <c r="R26" t="s">
        <v>8310</v>
      </c>
      <c r="S26" s="10">
        <f t="shared" si="2"/>
        <v>42229.611840277772</v>
      </c>
      <c r="T26" s="10">
        <f t="shared" si="3"/>
        <v>42262.61041666667</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s="5">
        <f t="shared" si="1"/>
        <v>57.142857142857146</v>
      </c>
      <c r="Q27" t="s">
        <v>8309</v>
      </c>
      <c r="R27" t="s">
        <v>8310</v>
      </c>
      <c r="S27" s="10">
        <f t="shared" si="2"/>
        <v>42317.816678240742</v>
      </c>
      <c r="T27" s="10">
        <f t="shared" si="3"/>
        <v>42377.816678240742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s="5">
        <f t="shared" si="1"/>
        <v>102.10526315789474</v>
      </c>
      <c r="Q28" t="s">
        <v>8309</v>
      </c>
      <c r="R28" t="s">
        <v>8310</v>
      </c>
      <c r="S28" s="10">
        <f t="shared" si="2"/>
        <v>41828.307222222218</v>
      </c>
      <c r="T28" s="10">
        <f t="shared" si="3"/>
        <v>41868.307222222218</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5">
        <f t="shared" si="1"/>
        <v>148.96666666666667</v>
      </c>
      <c r="Q29" t="s">
        <v>8309</v>
      </c>
      <c r="R29" t="s">
        <v>8310</v>
      </c>
      <c r="S29" s="10">
        <f t="shared" si="2"/>
        <v>41928.956400462957</v>
      </c>
      <c r="T29" s="10">
        <f t="shared" si="3"/>
        <v>41958.998067129629</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5">
        <f t="shared" si="1"/>
        <v>169.6056338028169</v>
      </c>
      <c r="Q30" t="s">
        <v>8309</v>
      </c>
      <c r="R30" t="s">
        <v>8310</v>
      </c>
      <c r="S30" s="10">
        <f t="shared" si="2"/>
        <v>42324.755601851844</v>
      </c>
      <c r="T30" s="10">
        <f t="shared" si="3"/>
        <v>42354.755601851844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5">
        <f t="shared" si="1"/>
        <v>31.623931623931625</v>
      </c>
      <c r="Q31" t="s">
        <v>8309</v>
      </c>
      <c r="R31" t="s">
        <v>8310</v>
      </c>
      <c r="S31" s="10">
        <f t="shared" si="2"/>
        <v>41812.464907407404</v>
      </c>
      <c r="T31" s="10">
        <f t="shared" si="3"/>
        <v>41842.464907407404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5">
        <f t="shared" si="1"/>
        <v>76.45264150943396</v>
      </c>
      <c r="Q32" t="s">
        <v>8309</v>
      </c>
      <c r="R32" t="s">
        <v>8310</v>
      </c>
      <c r="S32" s="10">
        <f t="shared" si="2"/>
        <v>41842.084664351853</v>
      </c>
      <c r="T32" s="10">
        <f t="shared" si="3"/>
        <v>41872.084664351853</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s="5">
        <f t="shared" si="1"/>
        <v>13</v>
      </c>
      <c r="Q33" t="s">
        <v>8309</v>
      </c>
      <c r="R33" t="s">
        <v>8310</v>
      </c>
      <c r="S33" s="10">
        <f t="shared" si="2"/>
        <v>42376.583726851844</v>
      </c>
      <c r="T33" s="10">
        <f t="shared" si="3"/>
        <v>42394.583726851844</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5">
        <f t="shared" si="1"/>
        <v>320.44943820224717</v>
      </c>
      <c r="Q34" t="s">
        <v>8309</v>
      </c>
      <c r="R34" t="s">
        <v>8310</v>
      </c>
      <c r="S34" s="10">
        <f t="shared" si="2"/>
        <v>42461.419178240736</v>
      </c>
      <c r="T34" s="10">
        <f t="shared" si="3"/>
        <v>42502.957638888889</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s="5">
        <f t="shared" si="1"/>
        <v>83.75</v>
      </c>
      <c r="Q35" t="s">
        <v>8309</v>
      </c>
      <c r="R35" t="s">
        <v>8310</v>
      </c>
      <c r="S35" s="10">
        <f t="shared" si="2"/>
        <v>42286.452557870369</v>
      </c>
      <c r="T35" s="10">
        <f t="shared" si="3"/>
        <v>42316.49422453704</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5">
        <f t="shared" si="1"/>
        <v>49.882352941176471</v>
      </c>
      <c r="Q36" t="s">
        <v>8309</v>
      </c>
      <c r="R36" t="s">
        <v>8310</v>
      </c>
      <c r="S36" s="10">
        <f t="shared" si="2"/>
        <v>41841.113437499997</v>
      </c>
      <c r="T36" s="10">
        <f t="shared" si="3"/>
        <v>41856.113437499997</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5">
        <f t="shared" si="1"/>
        <v>59.464285714285715</v>
      </c>
      <c r="Q37" t="s">
        <v>8309</v>
      </c>
      <c r="R37" t="s">
        <v>8310</v>
      </c>
      <c r="S37" s="10">
        <f t="shared" si="2"/>
        <v>42098.083495370367</v>
      </c>
      <c r="T37" s="10">
        <f t="shared" si="3"/>
        <v>42121.791666666664</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5">
        <f t="shared" si="1"/>
        <v>193.84090909090909</v>
      </c>
      <c r="Q38" t="s">
        <v>8309</v>
      </c>
      <c r="R38" t="s">
        <v>8310</v>
      </c>
      <c r="S38" s="10">
        <f t="shared" si="2"/>
        <v>42068.098668981482</v>
      </c>
      <c r="T38" s="10">
        <f t="shared" si="3"/>
        <v>42098.05700231481</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5">
        <f t="shared" si="1"/>
        <v>159.51383399209487</v>
      </c>
      <c r="Q39" t="s">
        <v>8309</v>
      </c>
      <c r="R39" t="s">
        <v>8310</v>
      </c>
      <c r="S39" s="10">
        <f t="shared" si="2"/>
        <v>42032.484710648147</v>
      </c>
      <c r="T39" s="10">
        <f t="shared" si="3"/>
        <v>42062.484710648147</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5">
        <f t="shared" si="1"/>
        <v>41.68181818181818</v>
      </c>
      <c r="Q40" t="s">
        <v>8309</v>
      </c>
      <c r="R40" t="s">
        <v>8310</v>
      </c>
      <c r="S40" s="10">
        <f t="shared" si="2"/>
        <v>41374.848888888882</v>
      </c>
      <c r="T40" s="10">
        <f t="shared" si="3"/>
        <v>41404.848888888882</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s="5">
        <f t="shared" si="1"/>
        <v>150.89861751152074</v>
      </c>
      <c r="Q41" t="s">
        <v>8309</v>
      </c>
      <c r="R41" t="s">
        <v>8310</v>
      </c>
      <c r="S41" s="10">
        <f t="shared" si="2"/>
        <v>41753.838749999995</v>
      </c>
      <c r="T41" s="10">
        <f t="shared" si="3"/>
        <v>41784.749305555553</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5">
        <f t="shared" si="1"/>
        <v>126.6875</v>
      </c>
      <c r="Q42" t="s">
        <v>8309</v>
      </c>
      <c r="R42" t="s">
        <v>8310</v>
      </c>
      <c r="S42" s="10">
        <f t="shared" si="2"/>
        <v>41789.005648148144</v>
      </c>
      <c r="T42" s="10">
        <f t="shared" si="3"/>
        <v>41808.958333333328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s="5">
        <f t="shared" si="1"/>
        <v>105.26315789473684</v>
      </c>
      <c r="Q43" t="s">
        <v>8309</v>
      </c>
      <c r="R43" t="s">
        <v>8310</v>
      </c>
      <c r="S43" s="10">
        <f t="shared" si="2"/>
        <v>41887.360578703701</v>
      </c>
      <c r="T43" s="10">
        <f t="shared" si="3"/>
        <v>41917.360578703701</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5">
        <f t="shared" si="1"/>
        <v>117.51479289940828</v>
      </c>
      <c r="Q44" t="s">
        <v>8309</v>
      </c>
      <c r="R44" t="s">
        <v>8310</v>
      </c>
      <c r="S44" s="10">
        <f t="shared" si="2"/>
        <v>41971.430856481478</v>
      </c>
      <c r="T44" s="10">
        <f t="shared" si="3"/>
        <v>42001.430856481478</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s="5">
        <f t="shared" si="1"/>
        <v>117.36121673003802</v>
      </c>
      <c r="Q45" t="s">
        <v>8309</v>
      </c>
      <c r="R45" t="s">
        <v>8310</v>
      </c>
      <c r="S45" s="10">
        <f t="shared" si="2"/>
        <v>41802.582013888888</v>
      </c>
      <c r="T45" s="10">
        <f t="shared" si="3"/>
        <v>41832.791666666664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s="5">
        <f t="shared" si="1"/>
        <v>133.33333333333334</v>
      </c>
      <c r="Q46" t="s">
        <v>8309</v>
      </c>
      <c r="R46" t="s">
        <v>8310</v>
      </c>
      <c r="S46" s="10">
        <f t="shared" si="2"/>
        <v>41873.890474537038</v>
      </c>
      <c r="T46" s="10">
        <f t="shared" si="3"/>
        <v>41918.890474537038</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s="5">
        <f t="shared" si="1"/>
        <v>98.360655737704917</v>
      </c>
      <c r="Q47" t="s">
        <v>8309</v>
      </c>
      <c r="R47" t="s">
        <v>8310</v>
      </c>
      <c r="S47" s="10">
        <f t="shared" si="2"/>
        <v>42457.415590277778</v>
      </c>
      <c r="T47" s="10">
        <f t="shared" si="3"/>
        <v>42487.415590277778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5">
        <f t="shared" si="1"/>
        <v>194.44444444444446</v>
      </c>
      <c r="Q48" t="s">
        <v>8309</v>
      </c>
      <c r="R48" t="s">
        <v>8310</v>
      </c>
      <c r="S48" s="10">
        <f t="shared" si="2"/>
        <v>42323.756643518522</v>
      </c>
      <c r="T48" s="10">
        <f t="shared" si="3"/>
        <v>42353.756643518522</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s="5">
        <f t="shared" si="1"/>
        <v>76.865000000000009</v>
      </c>
      <c r="Q49" t="s">
        <v>8309</v>
      </c>
      <c r="R49" t="s">
        <v>8310</v>
      </c>
      <c r="S49" s="10">
        <f t="shared" si="2"/>
        <v>41932.611192129625</v>
      </c>
      <c r="T49" s="10">
        <f t="shared" si="3"/>
        <v>41992.652858796289</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5">
        <f t="shared" si="1"/>
        <v>56.815789473684212</v>
      </c>
      <c r="Q50" t="s">
        <v>8309</v>
      </c>
      <c r="R50" t="s">
        <v>8310</v>
      </c>
      <c r="S50" s="10">
        <f t="shared" si="2"/>
        <v>42033.308564814812</v>
      </c>
      <c r="T50" s="10">
        <f t="shared" si="3"/>
        <v>42064.291666666664</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s="5">
        <f t="shared" si="1"/>
        <v>137.93103448275863</v>
      </c>
      <c r="Q51" t="s">
        <v>8309</v>
      </c>
      <c r="R51" t="s">
        <v>8310</v>
      </c>
      <c r="S51" s="10">
        <f t="shared" si="2"/>
        <v>42270.968113425923</v>
      </c>
      <c r="T51" s="10">
        <f t="shared" si="3"/>
        <v>42300.968113425923</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s="5">
        <f t="shared" si="1"/>
        <v>27.272727272727273</v>
      </c>
      <c r="Q52" t="s">
        <v>8309</v>
      </c>
      <c r="R52" t="s">
        <v>8310</v>
      </c>
      <c r="S52" s="10">
        <f t="shared" si="2"/>
        <v>41995.544652777775</v>
      </c>
      <c r="T52" s="10">
        <f t="shared" si="3"/>
        <v>42034.499999999993</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s="5">
        <f t="shared" si="1"/>
        <v>118.33613445378151</v>
      </c>
      <c r="Q53" t="s">
        <v>8309</v>
      </c>
      <c r="R53" t="s">
        <v>8310</v>
      </c>
      <c r="S53" s="10">
        <f t="shared" si="2"/>
        <v>42196.720335648148</v>
      </c>
      <c r="T53" s="10">
        <f t="shared" si="3"/>
        <v>42226.720335648148</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s="5">
        <f t="shared" si="1"/>
        <v>223.48076923076923</v>
      </c>
      <c r="Q54" t="s">
        <v>8309</v>
      </c>
      <c r="R54" t="s">
        <v>8310</v>
      </c>
      <c r="S54" s="10">
        <f t="shared" si="2"/>
        <v>41807.493587962963</v>
      </c>
      <c r="T54" s="10">
        <f t="shared" si="3"/>
        <v>41837.493587962963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5">
        <f t="shared" si="1"/>
        <v>28.111111111111111</v>
      </c>
      <c r="Q55" t="s">
        <v>8309</v>
      </c>
      <c r="R55" t="s">
        <v>8310</v>
      </c>
      <c r="S55" s="10">
        <f t="shared" si="2"/>
        <v>41719.340798611105</v>
      </c>
      <c r="T55" s="10">
        <f t="shared" si="3"/>
        <v>41733.708333333328</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5">
        <f t="shared" si="1"/>
        <v>194.23076923076923</v>
      </c>
      <c r="Q56" t="s">
        <v>8309</v>
      </c>
      <c r="R56" t="s">
        <v>8310</v>
      </c>
      <c r="S56" s="10">
        <f t="shared" si="2"/>
        <v>42333.504872685182</v>
      </c>
      <c r="T56" s="10">
        <f t="shared" si="3"/>
        <v>42363.504872685182</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s="5">
        <f t="shared" si="1"/>
        <v>128.95348837209303</v>
      </c>
      <c r="Q57" t="s">
        <v>8309</v>
      </c>
      <c r="R57" t="s">
        <v>8310</v>
      </c>
      <c r="S57" s="10">
        <f t="shared" si="2"/>
        <v>42496.760601851849</v>
      </c>
      <c r="T57" s="10">
        <f t="shared" si="3"/>
        <v>42517.760601851849</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5">
        <f t="shared" si="1"/>
        <v>49.316091954022987</v>
      </c>
      <c r="Q58" t="s">
        <v>8309</v>
      </c>
      <c r="R58" t="s">
        <v>8310</v>
      </c>
      <c r="S58" s="10">
        <f t="shared" si="2"/>
        <v>42149.340555555551</v>
      </c>
      <c r="T58" s="10">
        <f t="shared" si="3"/>
        <v>42163.458333333336</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5">
        <f t="shared" si="1"/>
        <v>221.52173913043478</v>
      </c>
      <c r="Q59" t="s">
        <v>8309</v>
      </c>
      <c r="R59" t="s">
        <v>8310</v>
      </c>
      <c r="S59" s="10">
        <f t="shared" si="2"/>
        <v>42089.624560185184</v>
      </c>
      <c r="T59" s="10">
        <f t="shared" si="3"/>
        <v>42119.624560185184</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s="5">
        <f t="shared" si="1"/>
        <v>137.21333333333334</v>
      </c>
      <c r="Q60" t="s">
        <v>8309</v>
      </c>
      <c r="R60" t="s">
        <v>8310</v>
      </c>
      <c r="S60" s="10">
        <f t="shared" si="2"/>
        <v>41932.536712962959</v>
      </c>
      <c r="T60" s="10">
        <f t="shared" si="3"/>
        <v>41962.578379629624</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5">
        <f t="shared" si="1"/>
        <v>606.82242424242418</v>
      </c>
      <c r="Q61" t="s">
        <v>8309</v>
      </c>
      <c r="R61" t="s">
        <v>8310</v>
      </c>
      <c r="S61" s="10">
        <f t="shared" si="2"/>
        <v>42230.027500000004</v>
      </c>
      <c r="T61" s="10">
        <f t="shared" si="3"/>
        <v>42261.666666666664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5">
        <f t="shared" si="1"/>
        <v>43.040092592592593</v>
      </c>
      <c r="Q62" t="s">
        <v>8309</v>
      </c>
      <c r="R62" t="s">
        <v>8311</v>
      </c>
      <c r="S62" s="10">
        <f t="shared" si="2"/>
        <v>41701.693483796291</v>
      </c>
      <c r="T62" s="10">
        <f t="shared" si="3"/>
        <v>41720.791666666664</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5">
        <f t="shared" si="1"/>
        <v>322.39130434782606</v>
      </c>
      <c r="Q63" t="s">
        <v>8309</v>
      </c>
      <c r="R63" t="s">
        <v>8311</v>
      </c>
      <c r="S63" s="10">
        <f t="shared" si="2"/>
        <v>41409.605983796297</v>
      </c>
      <c r="T63" s="10">
        <f t="shared" si="3"/>
        <v>41431.605983796297</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5">
        <f t="shared" si="1"/>
        <v>96.708333333333329</v>
      </c>
      <c r="Q64" t="s">
        <v>8309</v>
      </c>
      <c r="R64" t="s">
        <v>8311</v>
      </c>
      <c r="S64" s="10">
        <f t="shared" si="2"/>
        <v>41311.591180555552</v>
      </c>
      <c r="T64" s="10">
        <f t="shared" si="3"/>
        <v>41336.591180555552</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5">
        <f t="shared" si="1"/>
        <v>35.474531249999998</v>
      </c>
      <c r="Q65" t="s">
        <v>8309</v>
      </c>
      <c r="R65" t="s">
        <v>8311</v>
      </c>
      <c r="S65" s="10">
        <f t="shared" si="2"/>
        <v>41612.703854166662</v>
      </c>
      <c r="T65" s="10">
        <f t="shared" si="3"/>
        <v>41635.999305555553</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5">
        <f t="shared" si="1"/>
        <v>86.666666666666671</v>
      </c>
      <c r="Q66" t="s">
        <v>8309</v>
      </c>
      <c r="R66" t="s">
        <v>8311</v>
      </c>
      <c r="S66" s="10">
        <f t="shared" si="2"/>
        <v>41432.809965277775</v>
      </c>
      <c r="T66" s="10">
        <f t="shared" si="3"/>
        <v>41462.809965277775</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((E67/D67)*100)</f>
        <v>107.52857142857141</v>
      </c>
      <c r="P67" s="5">
        <f t="shared" ref="P67:P130" si="5">AVERAGE(E67/L67)</f>
        <v>132.05263157894737</v>
      </c>
      <c r="Q67" t="s">
        <v>8309</v>
      </c>
      <c r="R67" t="s">
        <v>8311</v>
      </c>
      <c r="S67" s="10">
        <f t="shared" ref="S67:S130" si="6">(((J67/60)/60)/24)+DATE(1970,1,1)+(-5/24)</f>
        <v>41835.612893518519</v>
      </c>
      <c r="T67" s="10">
        <f t="shared" ref="T67:T130" si="7">(((I67/60)/60)/24)+DATE(1970,1,1)+(-5/24)</f>
        <v>41862.040972222218</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118.6</v>
      </c>
      <c r="P68" s="5">
        <f t="shared" si="5"/>
        <v>91.230769230769226</v>
      </c>
      <c r="Q68" t="s">
        <v>8309</v>
      </c>
      <c r="R68" t="s">
        <v>8311</v>
      </c>
      <c r="S68" s="10">
        <f t="shared" si="6"/>
        <v>42539.641435185178</v>
      </c>
      <c r="T68" s="10">
        <f t="shared" si="7"/>
        <v>42569.641435185178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5">
        <f t="shared" si="5"/>
        <v>116.25</v>
      </c>
      <c r="Q69" t="s">
        <v>8309</v>
      </c>
      <c r="R69" t="s">
        <v>8311</v>
      </c>
      <c r="S69" s="10">
        <f t="shared" si="6"/>
        <v>41075.375046296293</v>
      </c>
      <c r="T69" s="10">
        <f t="shared" si="7"/>
        <v>41105.375046296293</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5">
        <f t="shared" si="5"/>
        <v>21.194444444444443</v>
      </c>
      <c r="Q70" t="s">
        <v>8309</v>
      </c>
      <c r="R70" t="s">
        <v>8311</v>
      </c>
      <c r="S70" s="10">
        <f t="shared" si="6"/>
        <v>41663.36100694444</v>
      </c>
      <c r="T70" s="10">
        <f t="shared" si="7"/>
        <v>41693.36100694444</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5">
        <f t="shared" si="5"/>
        <v>62.327134831460668</v>
      </c>
      <c r="Q71" t="s">
        <v>8309</v>
      </c>
      <c r="R71" t="s">
        <v>8311</v>
      </c>
      <c r="S71" s="10">
        <f t="shared" si="6"/>
        <v>40785.979456018518</v>
      </c>
      <c r="T71" s="10">
        <f t="shared" si="7"/>
        <v>40818.082638888889</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5">
        <f t="shared" si="5"/>
        <v>37.411764705882355</v>
      </c>
      <c r="Q72" t="s">
        <v>8309</v>
      </c>
      <c r="R72" t="s">
        <v>8311</v>
      </c>
      <c r="S72" s="10">
        <f t="shared" si="6"/>
        <v>40730.688020833331</v>
      </c>
      <c r="T72" s="10">
        <f t="shared" si="7"/>
        <v>40790.688020833331</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5">
        <f t="shared" si="5"/>
        <v>69.71875</v>
      </c>
      <c r="Q73" t="s">
        <v>8309</v>
      </c>
      <c r="R73" t="s">
        <v>8311</v>
      </c>
      <c r="S73" s="10">
        <f t="shared" si="6"/>
        <v>40997.063159722216</v>
      </c>
      <c r="T73" s="10">
        <f t="shared" si="7"/>
        <v>41057.063159722216</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108.40909090909091</v>
      </c>
      <c r="P74" s="5">
        <f t="shared" si="5"/>
        <v>58.170731707317074</v>
      </c>
      <c r="Q74" t="s">
        <v>8309</v>
      </c>
      <c r="R74" t="s">
        <v>8311</v>
      </c>
      <c r="S74" s="10">
        <f t="shared" si="6"/>
        <v>41207.801863425921</v>
      </c>
      <c r="T74" s="10">
        <f t="shared" si="7"/>
        <v>41227.791666666664</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4"/>
        <v>100</v>
      </c>
      <c r="P75" s="5">
        <f t="shared" si="5"/>
        <v>50</v>
      </c>
      <c r="Q75" t="s">
        <v>8309</v>
      </c>
      <c r="R75" t="s">
        <v>8311</v>
      </c>
      <c r="S75" s="10">
        <f t="shared" si="6"/>
        <v>40587.548425925925</v>
      </c>
      <c r="T75" s="10">
        <f t="shared" si="7"/>
        <v>40665.957638888889</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5">
        <f t="shared" si="5"/>
        <v>19.471034482758618</v>
      </c>
      <c r="Q76" t="s">
        <v>8309</v>
      </c>
      <c r="R76" t="s">
        <v>8311</v>
      </c>
      <c r="S76" s="10">
        <f t="shared" si="6"/>
        <v>42360.278877314813</v>
      </c>
      <c r="T76" s="10">
        <f t="shared" si="7"/>
        <v>42390.278877314813</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115.42857142857143</v>
      </c>
      <c r="P77" s="5">
        <f t="shared" si="5"/>
        <v>85.957446808510639</v>
      </c>
      <c r="Q77" t="s">
        <v>8309</v>
      </c>
      <c r="R77" t="s">
        <v>8311</v>
      </c>
      <c r="S77" s="10">
        <f t="shared" si="6"/>
        <v>41357.000833333332</v>
      </c>
      <c r="T77" s="10">
        <f t="shared" si="7"/>
        <v>41387.000833333332</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5">
        <f t="shared" si="5"/>
        <v>30.666666666666668</v>
      </c>
      <c r="Q78" t="s">
        <v>8309</v>
      </c>
      <c r="R78" t="s">
        <v>8311</v>
      </c>
      <c r="S78" s="10">
        <f t="shared" si="6"/>
        <v>40844.483310185184</v>
      </c>
      <c r="T78" s="10">
        <f t="shared" si="7"/>
        <v>40904.524976851848</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392.5</v>
      </c>
      <c r="P79" s="5">
        <f t="shared" si="5"/>
        <v>60.384615384615387</v>
      </c>
      <c r="Q79" t="s">
        <v>8309</v>
      </c>
      <c r="R79" t="s">
        <v>8311</v>
      </c>
      <c r="S79" s="10">
        <f t="shared" si="6"/>
        <v>40996.936539351853</v>
      </c>
      <c r="T79" s="10">
        <f t="shared" si="7"/>
        <v>41049.915972222218</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5">
        <f t="shared" si="5"/>
        <v>38.6</v>
      </c>
      <c r="Q80" t="s">
        <v>8309</v>
      </c>
      <c r="R80" t="s">
        <v>8311</v>
      </c>
      <c r="S80" s="10">
        <f t="shared" si="6"/>
        <v>42604.522233796299</v>
      </c>
      <c r="T80" s="10">
        <f t="shared" si="7"/>
        <v>42614.522233796299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5">
        <f t="shared" si="5"/>
        <v>40.268292682926827</v>
      </c>
      <c r="Q81" t="s">
        <v>8309</v>
      </c>
      <c r="R81" t="s">
        <v>8311</v>
      </c>
      <c r="S81" s="10">
        <f t="shared" si="6"/>
        <v>41724.568206018514</v>
      </c>
      <c r="T81" s="10">
        <f t="shared" si="7"/>
        <v>41754.568206018514</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5">
        <f t="shared" si="5"/>
        <v>273.82978723404256</v>
      </c>
      <c r="Q82" t="s">
        <v>8309</v>
      </c>
      <c r="R82" t="s">
        <v>8311</v>
      </c>
      <c r="S82" s="10">
        <f t="shared" si="6"/>
        <v>41582.875648148147</v>
      </c>
      <c r="T82" s="10">
        <f t="shared" si="7"/>
        <v>41617.875648148147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5">
        <f t="shared" si="5"/>
        <v>53.035714285714285</v>
      </c>
      <c r="Q83" t="s">
        <v>8309</v>
      </c>
      <c r="R83" t="s">
        <v>8311</v>
      </c>
      <c r="S83" s="10">
        <f t="shared" si="6"/>
        <v>41099.950543981482</v>
      </c>
      <c r="T83" s="10">
        <f t="shared" si="7"/>
        <v>41103.91805555555</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5">
        <f t="shared" si="5"/>
        <v>40.005000000000003</v>
      </c>
      <c r="Q84" t="s">
        <v>8309</v>
      </c>
      <c r="R84" t="s">
        <v>8311</v>
      </c>
      <c r="S84" s="10">
        <f t="shared" si="6"/>
        <v>40795.611817129626</v>
      </c>
      <c r="T84" s="10">
        <f t="shared" si="7"/>
        <v>40825.611817129626</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5">
        <f t="shared" si="5"/>
        <v>15.76923076923077</v>
      </c>
      <c r="Q85" t="s">
        <v>8309</v>
      </c>
      <c r="R85" t="s">
        <v>8311</v>
      </c>
      <c r="S85" s="10">
        <f t="shared" si="6"/>
        <v>42042.407280092586</v>
      </c>
      <c r="T85" s="10">
        <f t="shared" si="7"/>
        <v>42057.270833333336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4"/>
        <v>100</v>
      </c>
      <c r="P86" s="5">
        <f t="shared" si="5"/>
        <v>71.428571428571431</v>
      </c>
      <c r="Q86" t="s">
        <v>8309</v>
      </c>
      <c r="R86" t="s">
        <v>8311</v>
      </c>
      <c r="S86" s="10">
        <f t="shared" si="6"/>
        <v>40648.54960648148</v>
      </c>
      <c r="T86" s="10">
        <f t="shared" si="7"/>
        <v>40678.54960648148</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5">
        <f t="shared" si="5"/>
        <v>71.714285714285708</v>
      </c>
      <c r="Q87" t="s">
        <v>8309</v>
      </c>
      <c r="R87" t="s">
        <v>8311</v>
      </c>
      <c r="S87" s="10">
        <f t="shared" si="6"/>
        <v>40778.917094907403</v>
      </c>
      <c r="T87" s="10">
        <f t="shared" si="7"/>
        <v>40808.917094907403</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5">
        <f t="shared" si="5"/>
        <v>375.76470588235293</v>
      </c>
      <c r="Q88" t="s">
        <v>8309</v>
      </c>
      <c r="R88" t="s">
        <v>8311</v>
      </c>
      <c r="S88" s="10">
        <f t="shared" si="6"/>
        <v>42291.347743055558</v>
      </c>
      <c r="T88" s="10">
        <f t="shared" si="7"/>
        <v>42365.389409722215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104.60000000000001</v>
      </c>
      <c r="P89" s="5">
        <f t="shared" si="5"/>
        <v>104.6</v>
      </c>
      <c r="Q89" t="s">
        <v>8309</v>
      </c>
      <c r="R89" t="s">
        <v>8311</v>
      </c>
      <c r="S89" s="10">
        <f t="shared" si="6"/>
        <v>40322.331053240734</v>
      </c>
      <c r="T89" s="10">
        <f t="shared" si="7"/>
        <v>40331.861805555556</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5">
        <f t="shared" si="5"/>
        <v>60</v>
      </c>
      <c r="Q90" t="s">
        <v>8309</v>
      </c>
      <c r="R90" t="s">
        <v>8311</v>
      </c>
      <c r="S90" s="10">
        <f t="shared" si="6"/>
        <v>41786.450590277775</v>
      </c>
      <c r="T90" s="10">
        <f t="shared" si="7"/>
        <v>41812.450590277775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115.06666666666668</v>
      </c>
      <c r="P91" s="5">
        <f t="shared" si="5"/>
        <v>123.28571428571429</v>
      </c>
      <c r="Q91" t="s">
        <v>8309</v>
      </c>
      <c r="R91" t="s">
        <v>8311</v>
      </c>
      <c r="S91" s="10">
        <f t="shared" si="6"/>
        <v>41402.543888888889</v>
      </c>
      <c r="T91" s="10">
        <f t="shared" si="7"/>
        <v>41427.543888888889</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5">
        <f t="shared" si="5"/>
        <v>31.375</v>
      </c>
      <c r="Q92" t="s">
        <v>8309</v>
      </c>
      <c r="R92" t="s">
        <v>8311</v>
      </c>
      <c r="S92" s="10">
        <f t="shared" si="6"/>
        <v>40706.089108796295</v>
      </c>
      <c r="T92" s="10">
        <f t="shared" si="7"/>
        <v>40736.089108796295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120</v>
      </c>
      <c r="P93" s="5">
        <f t="shared" si="5"/>
        <v>78.260869565217391</v>
      </c>
      <c r="Q93" t="s">
        <v>8309</v>
      </c>
      <c r="R93" t="s">
        <v>8311</v>
      </c>
      <c r="S93" s="10">
        <f t="shared" si="6"/>
        <v>40619.194027777776</v>
      </c>
      <c r="T93" s="10">
        <f t="shared" si="7"/>
        <v>40680.194027777776</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5">
        <f t="shared" si="5"/>
        <v>122.32558139534883</v>
      </c>
      <c r="Q94" t="s">
        <v>8309</v>
      </c>
      <c r="R94" t="s">
        <v>8311</v>
      </c>
      <c r="S94" s="10">
        <f t="shared" si="6"/>
        <v>42720.990543981483</v>
      </c>
      <c r="T94" s="10">
        <f t="shared" si="7"/>
        <v>42767.124999999993</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5">
        <f t="shared" si="5"/>
        <v>73.733333333333334</v>
      </c>
      <c r="Q95" t="s">
        <v>8309</v>
      </c>
      <c r="R95" t="s">
        <v>8311</v>
      </c>
      <c r="S95" s="10">
        <f t="shared" si="6"/>
        <v>41065.649733796294</v>
      </c>
      <c r="T95" s="10">
        <f t="shared" si="7"/>
        <v>41093.666666666664</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5">
        <f t="shared" si="5"/>
        <v>21.666666666666668</v>
      </c>
      <c r="Q96" t="s">
        <v>8309</v>
      </c>
      <c r="R96" t="s">
        <v>8311</v>
      </c>
      <c r="S96" s="10">
        <f t="shared" si="6"/>
        <v>41716.509513888886</v>
      </c>
      <c r="T96" s="10">
        <f t="shared" si="7"/>
        <v>41736.509513888886</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131.42857142857142</v>
      </c>
      <c r="P97" s="5">
        <f t="shared" si="5"/>
        <v>21.904761904761905</v>
      </c>
      <c r="Q97" t="s">
        <v>8309</v>
      </c>
      <c r="R97" t="s">
        <v>8311</v>
      </c>
      <c r="S97" s="10">
        <f t="shared" si="6"/>
        <v>40934.796770833331</v>
      </c>
      <c r="T97" s="10">
        <f t="shared" si="7"/>
        <v>40964.796770833331</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5">
        <f t="shared" si="5"/>
        <v>50.588235294117645</v>
      </c>
      <c r="Q98" t="s">
        <v>8309</v>
      </c>
      <c r="R98" t="s">
        <v>8311</v>
      </c>
      <c r="S98" s="10">
        <f t="shared" si="6"/>
        <v>40324.45417824074</v>
      </c>
      <c r="T98" s="10">
        <f t="shared" si="7"/>
        <v>40390.916666666664</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5">
        <f t="shared" si="5"/>
        <v>53.125</v>
      </c>
      <c r="Q99" t="s">
        <v>8309</v>
      </c>
      <c r="R99" t="s">
        <v>8311</v>
      </c>
      <c r="S99" s="10">
        <f t="shared" si="6"/>
        <v>40705.926874999997</v>
      </c>
      <c r="T99" s="10">
        <f t="shared" si="7"/>
        <v>40735.926874999997</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5">
        <f t="shared" si="5"/>
        <v>56.666666666666664</v>
      </c>
      <c r="Q100" t="s">
        <v>8309</v>
      </c>
      <c r="R100" t="s">
        <v>8311</v>
      </c>
      <c r="S100" s="10">
        <f t="shared" si="6"/>
        <v>41214.586504629624</v>
      </c>
      <c r="T100" s="10">
        <f t="shared" si="7"/>
        <v>41250.770833333328</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106.01933333333334</v>
      </c>
      <c r="P101" s="5">
        <f t="shared" si="5"/>
        <v>40.776666666666664</v>
      </c>
      <c r="Q101" t="s">
        <v>8309</v>
      </c>
      <c r="R101" t="s">
        <v>8311</v>
      </c>
      <c r="S101" s="10">
        <f t="shared" si="6"/>
        <v>41631.694432870368</v>
      </c>
      <c r="T101" s="10">
        <f t="shared" si="7"/>
        <v>41661.694432870368</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100</v>
      </c>
      <c r="P102" s="5">
        <f t="shared" si="5"/>
        <v>192.30769230769232</v>
      </c>
      <c r="Q102" t="s">
        <v>8309</v>
      </c>
      <c r="R102" t="s">
        <v>8311</v>
      </c>
      <c r="S102" s="10">
        <f t="shared" si="6"/>
        <v>41197.544976851852</v>
      </c>
      <c r="T102" s="10">
        <f t="shared" si="7"/>
        <v>41217.586643518516</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100</v>
      </c>
      <c r="P103" s="5">
        <f t="shared" si="5"/>
        <v>100</v>
      </c>
      <c r="Q103" t="s">
        <v>8309</v>
      </c>
      <c r="R103" t="s">
        <v>8311</v>
      </c>
      <c r="S103" s="10">
        <f t="shared" si="6"/>
        <v>41274.568402777775</v>
      </c>
      <c r="T103" s="10">
        <f t="shared" si="7"/>
        <v>41298.568402777775</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5">
        <f t="shared" si="5"/>
        <v>117.92307692307692</v>
      </c>
      <c r="Q104" t="s">
        <v>8309</v>
      </c>
      <c r="R104" t="s">
        <v>8311</v>
      </c>
      <c r="S104" s="10">
        <f t="shared" si="6"/>
        <v>40504.922835648147</v>
      </c>
      <c r="T104" s="10">
        <f t="shared" si="7"/>
        <v>40534.922835648147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105.15384615384616</v>
      </c>
      <c r="P105" s="5">
        <f t="shared" si="5"/>
        <v>27.897959183673468</v>
      </c>
      <c r="Q105" t="s">
        <v>8309</v>
      </c>
      <c r="R105" t="s">
        <v>8311</v>
      </c>
      <c r="S105" s="10">
        <f t="shared" si="6"/>
        <v>41682.597569444442</v>
      </c>
      <c r="T105" s="10">
        <f t="shared" si="7"/>
        <v>41705.597569444442</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120</v>
      </c>
      <c r="P106" s="5">
        <f t="shared" si="5"/>
        <v>60</v>
      </c>
      <c r="Q106" t="s">
        <v>8309</v>
      </c>
      <c r="R106" t="s">
        <v>8311</v>
      </c>
      <c r="S106" s="10">
        <f t="shared" si="6"/>
        <v>40612.486874999995</v>
      </c>
      <c r="T106" s="10">
        <f t="shared" si="7"/>
        <v>40635.833333333328</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107.40909090909089</v>
      </c>
      <c r="P107" s="5">
        <f t="shared" si="5"/>
        <v>39.383333333333333</v>
      </c>
      <c r="Q107" t="s">
        <v>8309</v>
      </c>
      <c r="R107" t="s">
        <v>8311</v>
      </c>
      <c r="S107" s="10">
        <f t="shared" si="6"/>
        <v>42485.516435185178</v>
      </c>
      <c r="T107" s="10">
        <f t="shared" si="7"/>
        <v>42503.791666666664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5">
        <f t="shared" si="5"/>
        <v>186.11111111111111</v>
      </c>
      <c r="Q108" t="s">
        <v>8309</v>
      </c>
      <c r="R108" t="s">
        <v>8311</v>
      </c>
      <c r="S108" s="10">
        <f t="shared" si="6"/>
        <v>40987.568298611113</v>
      </c>
      <c r="T108" s="10">
        <f t="shared" si="7"/>
        <v>41001.568298611113</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102.46666666666667</v>
      </c>
      <c r="P109" s="5">
        <f t="shared" si="5"/>
        <v>111.37681159420291</v>
      </c>
      <c r="Q109" t="s">
        <v>8309</v>
      </c>
      <c r="R109" t="s">
        <v>8311</v>
      </c>
      <c r="S109" s="10">
        <f t="shared" si="6"/>
        <v>40635.774155092593</v>
      </c>
      <c r="T109" s="10">
        <f t="shared" si="7"/>
        <v>40657.774155092593</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246.66666666666669</v>
      </c>
      <c r="P110" s="5">
        <f t="shared" si="5"/>
        <v>78.723404255319153</v>
      </c>
      <c r="Q110" t="s">
        <v>8309</v>
      </c>
      <c r="R110" t="s">
        <v>8311</v>
      </c>
      <c r="S110" s="10">
        <f t="shared" si="6"/>
        <v>41365.404745370368</v>
      </c>
      <c r="T110" s="10">
        <f t="shared" si="7"/>
        <v>41425.404745370368</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219.49999999999997</v>
      </c>
      <c r="P111" s="5">
        <f t="shared" si="5"/>
        <v>46.702127659574465</v>
      </c>
      <c r="Q111" t="s">
        <v>8309</v>
      </c>
      <c r="R111" t="s">
        <v>8311</v>
      </c>
      <c r="S111" s="10">
        <f t="shared" si="6"/>
        <v>40569.817476851851</v>
      </c>
      <c r="T111" s="10">
        <f t="shared" si="7"/>
        <v>40599.817476851851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5">
        <f t="shared" si="5"/>
        <v>65.384615384615387</v>
      </c>
      <c r="Q112" t="s">
        <v>8309</v>
      </c>
      <c r="R112" t="s">
        <v>8311</v>
      </c>
      <c r="S112" s="10">
        <f t="shared" si="6"/>
        <v>41557.741354166668</v>
      </c>
      <c r="T112" s="10">
        <f t="shared" si="7"/>
        <v>41592.040972222218</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5">
        <f t="shared" si="5"/>
        <v>102.0754716981132</v>
      </c>
      <c r="Q113" t="s">
        <v>8309</v>
      </c>
      <c r="R113" t="s">
        <v>8311</v>
      </c>
      <c r="S113" s="10">
        <f t="shared" si="6"/>
        <v>42125.124849537031</v>
      </c>
      <c r="T113" s="10">
        <f t="shared" si="7"/>
        <v>42155.124849537031</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5">
        <f t="shared" si="5"/>
        <v>64.197530864197532</v>
      </c>
      <c r="Q114" t="s">
        <v>8309</v>
      </c>
      <c r="R114" t="s">
        <v>8311</v>
      </c>
      <c r="S114" s="10">
        <f t="shared" si="6"/>
        <v>41717.834699074068</v>
      </c>
      <c r="T114" s="10">
        <f t="shared" si="7"/>
        <v>41741.875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5">
        <f t="shared" si="5"/>
        <v>90.384615384615387</v>
      </c>
      <c r="Q115" t="s">
        <v>8309</v>
      </c>
      <c r="R115" t="s">
        <v>8311</v>
      </c>
      <c r="S115" s="10">
        <f t="shared" si="6"/>
        <v>40753.550092592588</v>
      </c>
      <c r="T115" s="10">
        <f t="shared" si="7"/>
        <v>40761.416666666664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5">
        <f t="shared" si="5"/>
        <v>88.571428571428569</v>
      </c>
      <c r="Q116" t="s">
        <v>8309</v>
      </c>
      <c r="R116" t="s">
        <v>8311</v>
      </c>
      <c r="S116" s="10">
        <f t="shared" si="6"/>
        <v>40861.065833333334</v>
      </c>
      <c r="T116" s="10">
        <f t="shared" si="7"/>
        <v>40921.065833333334</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140.44444444444443</v>
      </c>
      <c r="P117" s="5">
        <f t="shared" si="5"/>
        <v>28.727272727272727</v>
      </c>
      <c r="Q117" t="s">
        <v>8309</v>
      </c>
      <c r="R117" t="s">
        <v>8311</v>
      </c>
      <c r="S117" s="10">
        <f t="shared" si="6"/>
        <v>40918.530601851846</v>
      </c>
      <c r="T117" s="10">
        <f t="shared" si="7"/>
        <v>40943.530601851846</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5">
        <f t="shared" si="5"/>
        <v>69.78947368421052</v>
      </c>
      <c r="Q118" t="s">
        <v>8309</v>
      </c>
      <c r="R118" t="s">
        <v>8311</v>
      </c>
      <c r="S118" s="10">
        <f t="shared" si="6"/>
        <v>40595.288831018515</v>
      </c>
      <c r="T118" s="10">
        <f t="shared" si="7"/>
        <v>40641.247164351851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5">
        <f t="shared" si="5"/>
        <v>167.48962962962963</v>
      </c>
      <c r="Q119" t="s">
        <v>8309</v>
      </c>
      <c r="R119" t="s">
        <v>8311</v>
      </c>
      <c r="S119" s="10">
        <f t="shared" si="6"/>
        <v>40248.626666666663</v>
      </c>
      <c r="T119" s="10">
        <f t="shared" si="7"/>
        <v>40338.583333333328</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113.03159999999998</v>
      </c>
      <c r="P120" s="5">
        <f t="shared" si="5"/>
        <v>144.91230769230768</v>
      </c>
      <c r="Q120" t="s">
        <v>8309</v>
      </c>
      <c r="R120" t="s">
        <v>8311</v>
      </c>
      <c r="S120" s="10">
        <f t="shared" si="6"/>
        <v>40722.845324074071</v>
      </c>
      <c r="T120" s="10">
        <f t="shared" si="7"/>
        <v>40752.845324074071</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5">
        <f t="shared" si="5"/>
        <v>91.840540540540545</v>
      </c>
      <c r="Q121" t="s">
        <v>8309</v>
      </c>
      <c r="R121" t="s">
        <v>8311</v>
      </c>
      <c r="S121" s="10">
        <f t="shared" si="6"/>
        <v>40738.860949074071</v>
      </c>
      <c r="T121" s="10">
        <f t="shared" si="7"/>
        <v>40768.75</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1.4285714285714287E-2</v>
      </c>
      <c r="P122" s="5">
        <f t="shared" si="5"/>
        <v>10</v>
      </c>
      <c r="Q122" t="s">
        <v>8309</v>
      </c>
      <c r="R122" t="s">
        <v>8312</v>
      </c>
      <c r="S122" s="10">
        <f t="shared" si="6"/>
        <v>42615.841516203705</v>
      </c>
      <c r="T122" s="10">
        <f t="shared" si="7"/>
        <v>42645.841516203705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3.3333333333333333E-2</v>
      </c>
      <c r="P123" s="5">
        <f t="shared" si="5"/>
        <v>1</v>
      </c>
      <c r="Q123" t="s">
        <v>8309</v>
      </c>
      <c r="R123" t="s">
        <v>8312</v>
      </c>
      <c r="S123" s="10">
        <f t="shared" si="6"/>
        <v>42096.496643518512</v>
      </c>
      <c r="T123" s="10">
        <f t="shared" si="7"/>
        <v>42112.219444444439</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5" t="e">
        <f t="shared" si="5"/>
        <v>#DIV/0!</v>
      </c>
      <c r="Q124" t="s">
        <v>8309</v>
      </c>
      <c r="R124" t="s">
        <v>8312</v>
      </c>
      <c r="S124" s="10">
        <f t="shared" si="6"/>
        <v>42593.223460648143</v>
      </c>
      <c r="T124" s="10">
        <f t="shared" si="7"/>
        <v>42653.223460648143</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0.27454545454545454</v>
      </c>
      <c r="P125" s="5">
        <f t="shared" si="5"/>
        <v>25.166666666666668</v>
      </c>
      <c r="Q125" t="s">
        <v>8309</v>
      </c>
      <c r="R125" t="s">
        <v>8312</v>
      </c>
      <c r="S125" s="10">
        <f t="shared" si="6"/>
        <v>41904.573657407404</v>
      </c>
      <c r="T125" s="10">
        <f t="shared" si="7"/>
        <v>41940.708333333328</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5" t="e">
        <f t="shared" si="5"/>
        <v>#DIV/0!</v>
      </c>
      <c r="Q126" t="s">
        <v>8309</v>
      </c>
      <c r="R126" t="s">
        <v>8312</v>
      </c>
      <c r="S126" s="10">
        <f t="shared" si="6"/>
        <v>42114.720393518517</v>
      </c>
      <c r="T126" s="10">
        <f t="shared" si="7"/>
        <v>42139.720393518517</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14.000000000000002</v>
      </c>
      <c r="P127" s="5">
        <f t="shared" si="5"/>
        <v>11.666666666666666</v>
      </c>
      <c r="Q127" t="s">
        <v>8309</v>
      </c>
      <c r="R127" t="s">
        <v>8312</v>
      </c>
      <c r="S127" s="10">
        <f t="shared" si="6"/>
        <v>42709.78564814815</v>
      </c>
      <c r="T127" s="10">
        <f t="shared" si="7"/>
        <v>42769.78564814815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v>
      </c>
      <c r="P128" s="5">
        <f t="shared" si="5"/>
        <v>106.69230769230769</v>
      </c>
      <c r="Q128" t="s">
        <v>8309</v>
      </c>
      <c r="R128" t="s">
        <v>8312</v>
      </c>
      <c r="S128" s="10">
        <f t="shared" si="6"/>
        <v>42135.381215277775</v>
      </c>
      <c r="T128" s="10">
        <f t="shared" si="7"/>
        <v>42165.874999999993</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v>
      </c>
      <c r="P129" s="5">
        <f t="shared" si="5"/>
        <v>47.5</v>
      </c>
      <c r="Q129" t="s">
        <v>8309</v>
      </c>
      <c r="R129" t="s">
        <v>8312</v>
      </c>
      <c r="S129" s="10">
        <f t="shared" si="6"/>
        <v>42067.415983796294</v>
      </c>
      <c r="T129" s="10">
        <f t="shared" si="7"/>
        <v>42097.37431712963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1.867</v>
      </c>
      <c r="P130" s="5">
        <f t="shared" si="5"/>
        <v>311.16666666666669</v>
      </c>
      <c r="Q130" t="s">
        <v>8309</v>
      </c>
      <c r="R130" t="s">
        <v>8312</v>
      </c>
      <c r="S130" s="10">
        <f t="shared" si="6"/>
        <v>42628.019594907404</v>
      </c>
      <c r="T130" s="10">
        <f t="shared" si="7"/>
        <v>42663.019594907404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((E131/D131)*100)</f>
        <v>0</v>
      </c>
      <c r="P131" s="5" t="e">
        <f t="shared" ref="P131:P194" si="9">AVERAGE(E131/L131)</f>
        <v>#DIV/0!</v>
      </c>
      <c r="Q131" t="s">
        <v>8309</v>
      </c>
      <c r="R131" t="s">
        <v>8312</v>
      </c>
      <c r="S131" s="10">
        <f t="shared" ref="S131:S194" si="10">(((J131/60)/60)/24)+DATE(1970,1,1)+(-5/24)</f>
        <v>41882.728969907403</v>
      </c>
      <c r="T131" s="10">
        <f t="shared" ref="T131:T194" si="11">(((I131/60)/60)/24)+DATE(1970,1,1)+(-5/24)</f>
        <v>41942.728969907403</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5" t="e">
        <f t="shared" si="9"/>
        <v>#DIV/0!</v>
      </c>
      <c r="Q132" t="s">
        <v>8309</v>
      </c>
      <c r="R132" t="s">
        <v>8312</v>
      </c>
      <c r="S132" s="10">
        <f t="shared" si="10"/>
        <v>41778.707083333327</v>
      </c>
      <c r="T132" s="10">
        <f t="shared" si="11"/>
        <v>41806.636111111111</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5" t="e">
        <f t="shared" si="9"/>
        <v>#DIV/0!</v>
      </c>
      <c r="Q133" t="s">
        <v>8309</v>
      </c>
      <c r="R133" t="s">
        <v>8312</v>
      </c>
      <c r="S133" s="10">
        <f t="shared" si="10"/>
        <v>42541.629178240742</v>
      </c>
      <c r="T133" s="10">
        <f t="shared" si="11"/>
        <v>42556.791666666664</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9.5687499999999996</v>
      </c>
      <c r="P134" s="5">
        <f t="shared" si="9"/>
        <v>94.506172839506178</v>
      </c>
      <c r="Q134" t="s">
        <v>8309</v>
      </c>
      <c r="R134" t="s">
        <v>8312</v>
      </c>
      <c r="S134" s="10">
        <f t="shared" si="10"/>
        <v>41905.60424768518</v>
      </c>
      <c r="T134" s="10">
        <f t="shared" si="11"/>
        <v>41950.645914351851</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5" t="e">
        <f t="shared" si="9"/>
        <v>#DIV/0!</v>
      </c>
      <c r="Q135" t="s">
        <v>8309</v>
      </c>
      <c r="R135" t="s">
        <v>8312</v>
      </c>
      <c r="S135" s="10">
        <f t="shared" si="10"/>
        <v>42491.599351851844</v>
      </c>
      <c r="T135" s="10">
        <f t="shared" si="11"/>
        <v>42521.521527777775</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5" t="e">
        <f t="shared" si="9"/>
        <v>#DIV/0!</v>
      </c>
      <c r="Q136" t="s">
        <v>8309</v>
      </c>
      <c r="R136" t="s">
        <v>8312</v>
      </c>
      <c r="S136" s="10">
        <f t="shared" si="10"/>
        <v>42221.701597222222</v>
      </c>
      <c r="T136" s="10">
        <f t="shared" si="11"/>
        <v>42251.499999999993</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13.433333333333334</v>
      </c>
      <c r="P137" s="5">
        <f t="shared" si="9"/>
        <v>80.599999999999994</v>
      </c>
      <c r="Q137" t="s">
        <v>8309</v>
      </c>
      <c r="R137" t="s">
        <v>8312</v>
      </c>
      <c r="S137" s="10">
        <f t="shared" si="10"/>
        <v>41788.173576388886</v>
      </c>
      <c r="T137" s="10">
        <f t="shared" si="11"/>
        <v>41821.583333333328</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5" t="e">
        <f t="shared" si="9"/>
        <v>#DIV/0!</v>
      </c>
      <c r="Q138" t="s">
        <v>8309</v>
      </c>
      <c r="R138" t="s">
        <v>8312</v>
      </c>
      <c r="S138" s="10">
        <f t="shared" si="10"/>
        <v>42096.201782407406</v>
      </c>
      <c r="T138" s="10">
        <f t="shared" si="11"/>
        <v>42140.219444444439</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5" t="e">
        <f t="shared" si="9"/>
        <v>#DIV/0!</v>
      </c>
      <c r="Q139" t="s">
        <v>8309</v>
      </c>
      <c r="R139" t="s">
        <v>8312</v>
      </c>
      <c r="S139" s="10">
        <f t="shared" si="10"/>
        <v>42239.365659722222</v>
      </c>
      <c r="T139" s="10">
        <f t="shared" si="11"/>
        <v>42289.365659722222</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3.1413333333333333</v>
      </c>
      <c r="P140" s="5">
        <f t="shared" si="9"/>
        <v>81.241379310344826</v>
      </c>
      <c r="Q140" t="s">
        <v>8309</v>
      </c>
      <c r="R140" t="s">
        <v>8312</v>
      </c>
      <c r="S140" s="10">
        <f t="shared" si="10"/>
        <v>42186.049085648141</v>
      </c>
      <c r="T140" s="10">
        <f t="shared" si="11"/>
        <v>42216.999305555553</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100</v>
      </c>
      <c r="P141" s="5">
        <f t="shared" si="9"/>
        <v>500</v>
      </c>
      <c r="Q141" t="s">
        <v>8309</v>
      </c>
      <c r="R141" t="s">
        <v>8312</v>
      </c>
      <c r="S141" s="10">
        <f t="shared" si="10"/>
        <v>42187.712638888886</v>
      </c>
      <c r="T141" s="10">
        <f t="shared" si="11"/>
        <v>42197.712638888886</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5" t="e">
        <f t="shared" si="9"/>
        <v>#DIV/0!</v>
      </c>
      <c r="Q142" t="s">
        <v>8309</v>
      </c>
      <c r="R142" t="s">
        <v>8312</v>
      </c>
      <c r="S142" s="10">
        <f t="shared" si="10"/>
        <v>42052.989953703705</v>
      </c>
      <c r="T142" s="10">
        <f t="shared" si="11"/>
        <v>42082.948287037034</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10.775</v>
      </c>
      <c r="P143" s="5">
        <f t="shared" si="9"/>
        <v>46.178571428571431</v>
      </c>
      <c r="Q143" t="s">
        <v>8309</v>
      </c>
      <c r="R143" t="s">
        <v>8312</v>
      </c>
      <c r="S143" s="10">
        <f t="shared" si="10"/>
        <v>42109.944710648146</v>
      </c>
      <c r="T143" s="10">
        <f t="shared" si="11"/>
        <v>42154.944710648146</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0.33333333333333337</v>
      </c>
      <c r="P144" s="5">
        <f t="shared" si="9"/>
        <v>10</v>
      </c>
      <c r="Q144" t="s">
        <v>8309</v>
      </c>
      <c r="R144" t="s">
        <v>8312</v>
      </c>
      <c r="S144" s="10">
        <f t="shared" si="10"/>
        <v>41938.684930555552</v>
      </c>
      <c r="T144" s="10">
        <f t="shared" si="11"/>
        <v>41959.726597222216</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5" t="e">
        <f t="shared" si="9"/>
        <v>#DIV/0!</v>
      </c>
      <c r="Q145" t="s">
        <v>8309</v>
      </c>
      <c r="R145" t="s">
        <v>8312</v>
      </c>
      <c r="S145" s="10">
        <f t="shared" si="10"/>
        <v>42558.855810185189</v>
      </c>
      <c r="T145" s="10">
        <f t="shared" si="11"/>
        <v>42616.038194444445</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27.6</v>
      </c>
      <c r="P146" s="5">
        <f t="shared" si="9"/>
        <v>55.945945945945944</v>
      </c>
      <c r="Q146" t="s">
        <v>8309</v>
      </c>
      <c r="R146" t="s">
        <v>8312</v>
      </c>
      <c r="S146" s="10">
        <f t="shared" si="10"/>
        <v>42047.554074074076</v>
      </c>
      <c r="T146" s="10">
        <f t="shared" si="11"/>
        <v>42107.512407407405</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7.5111111111111111</v>
      </c>
      <c r="P147" s="5">
        <f t="shared" si="9"/>
        <v>37.555555555555557</v>
      </c>
      <c r="Q147" t="s">
        <v>8309</v>
      </c>
      <c r="R147" t="s">
        <v>8312</v>
      </c>
      <c r="S147" s="10">
        <f t="shared" si="10"/>
        <v>42200.333935185183</v>
      </c>
      <c r="T147" s="10">
        <f t="shared" si="11"/>
        <v>42227.333935185183</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0.57499999999999996</v>
      </c>
      <c r="P148" s="5">
        <f t="shared" si="9"/>
        <v>38.333333333333336</v>
      </c>
      <c r="Q148" t="s">
        <v>8309</v>
      </c>
      <c r="R148" t="s">
        <v>8312</v>
      </c>
      <c r="S148" s="10">
        <f t="shared" si="10"/>
        <v>42692.807847222219</v>
      </c>
      <c r="T148" s="10">
        <f t="shared" si="11"/>
        <v>42752.807847222219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5" t="e">
        <f t="shared" si="9"/>
        <v>#DIV/0!</v>
      </c>
      <c r="Q149" t="s">
        <v>8309</v>
      </c>
      <c r="R149" t="s">
        <v>8312</v>
      </c>
      <c r="S149" s="10">
        <f t="shared" si="10"/>
        <v>41969.559490740743</v>
      </c>
      <c r="T149" s="10">
        <f t="shared" si="11"/>
        <v>42012.554166666661</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0.08</v>
      </c>
      <c r="P150" s="5">
        <f t="shared" si="9"/>
        <v>20</v>
      </c>
      <c r="Q150" t="s">
        <v>8309</v>
      </c>
      <c r="R150" t="s">
        <v>8312</v>
      </c>
      <c r="S150" s="10">
        <f t="shared" si="10"/>
        <v>42397.073333333326</v>
      </c>
      <c r="T150" s="10">
        <f t="shared" si="11"/>
        <v>42427.073333333326</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0.91999999999999993</v>
      </c>
      <c r="P151" s="5">
        <f t="shared" si="9"/>
        <v>15.333333333333334</v>
      </c>
      <c r="Q151" t="s">
        <v>8309</v>
      </c>
      <c r="R151" t="s">
        <v>8312</v>
      </c>
      <c r="S151" s="10">
        <f t="shared" si="10"/>
        <v>41967.963773148142</v>
      </c>
      <c r="T151" s="10">
        <f t="shared" si="11"/>
        <v>41998.124999999993</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23.163076923076922</v>
      </c>
      <c r="P152" s="5">
        <f t="shared" si="9"/>
        <v>449.43283582089555</v>
      </c>
      <c r="Q152" t="s">
        <v>8309</v>
      </c>
      <c r="R152" t="s">
        <v>8312</v>
      </c>
      <c r="S152" s="10">
        <f t="shared" si="10"/>
        <v>42089.95349537037</v>
      </c>
      <c r="T152" s="10">
        <f t="shared" si="11"/>
        <v>42149.95349537037</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5.5999999999999994E-2</v>
      </c>
      <c r="P153" s="5">
        <f t="shared" si="9"/>
        <v>28</v>
      </c>
      <c r="Q153" t="s">
        <v>8309</v>
      </c>
      <c r="R153" t="s">
        <v>8312</v>
      </c>
      <c r="S153" s="10">
        <f t="shared" si="10"/>
        <v>42113.342488425922</v>
      </c>
      <c r="T153" s="10">
        <f t="shared" si="11"/>
        <v>42173.342488425922</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7.8947368421052634E-3</v>
      </c>
      <c r="P154" s="5">
        <f t="shared" si="9"/>
        <v>15</v>
      </c>
      <c r="Q154" t="s">
        <v>8309</v>
      </c>
      <c r="R154" t="s">
        <v>8312</v>
      </c>
      <c r="S154" s="10">
        <f t="shared" si="10"/>
        <v>41874.869212962964</v>
      </c>
      <c r="T154" s="10">
        <f t="shared" si="11"/>
        <v>41904.869212962964</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0.71799999999999997</v>
      </c>
      <c r="P155" s="5">
        <f t="shared" si="9"/>
        <v>35.9</v>
      </c>
      <c r="Q155" t="s">
        <v>8309</v>
      </c>
      <c r="R155" t="s">
        <v>8312</v>
      </c>
      <c r="S155" s="10">
        <f t="shared" si="10"/>
        <v>41933.377824074072</v>
      </c>
      <c r="T155" s="10">
        <f t="shared" si="11"/>
        <v>41975.419490740744</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2.666666666666667</v>
      </c>
      <c r="P156" s="5">
        <f t="shared" si="9"/>
        <v>13.333333333333334</v>
      </c>
      <c r="Q156" t="s">
        <v>8309</v>
      </c>
      <c r="R156" t="s">
        <v>8312</v>
      </c>
      <c r="S156" s="10">
        <f t="shared" si="10"/>
        <v>42115.339062499996</v>
      </c>
      <c r="T156" s="10">
        <f t="shared" si="11"/>
        <v>42158.339062499996</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6.0000000000000001E-3</v>
      </c>
      <c r="P157" s="5">
        <f t="shared" si="9"/>
        <v>20.25</v>
      </c>
      <c r="Q157" t="s">
        <v>8309</v>
      </c>
      <c r="R157" t="s">
        <v>8312</v>
      </c>
      <c r="S157" s="10">
        <f t="shared" si="10"/>
        <v>42168.351099537038</v>
      </c>
      <c r="T157" s="10">
        <f t="shared" si="11"/>
        <v>42208.351099537038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5.0999999999999996</v>
      </c>
      <c r="P158" s="5">
        <f t="shared" si="9"/>
        <v>119</v>
      </c>
      <c r="Q158" t="s">
        <v>8309</v>
      </c>
      <c r="R158" t="s">
        <v>8312</v>
      </c>
      <c r="S158" s="10">
        <f t="shared" si="10"/>
        <v>41793.916620370372</v>
      </c>
      <c r="T158" s="10">
        <f t="shared" si="11"/>
        <v>41853.916620370372</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0.26711185308848079</v>
      </c>
      <c r="P159" s="5">
        <f t="shared" si="9"/>
        <v>4</v>
      </c>
      <c r="Q159" t="s">
        <v>8309</v>
      </c>
      <c r="R159" t="s">
        <v>8312</v>
      </c>
      <c r="S159" s="10">
        <f t="shared" si="10"/>
        <v>42396.703379629624</v>
      </c>
      <c r="T159" s="10">
        <f t="shared" si="11"/>
        <v>42426.703379629624</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5" t="e">
        <f t="shared" si="9"/>
        <v>#DIV/0!</v>
      </c>
      <c r="Q160" t="s">
        <v>8309</v>
      </c>
      <c r="R160" t="s">
        <v>8312</v>
      </c>
      <c r="S160" s="10">
        <f t="shared" si="10"/>
        <v>41903.868379629625</v>
      </c>
      <c r="T160" s="10">
        <f t="shared" si="11"/>
        <v>41933.868379629625</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2E-3</v>
      </c>
      <c r="P161" s="5">
        <f t="shared" si="9"/>
        <v>10</v>
      </c>
      <c r="Q161" t="s">
        <v>8309</v>
      </c>
      <c r="R161" t="s">
        <v>8312</v>
      </c>
      <c r="S161" s="10">
        <f t="shared" si="10"/>
        <v>42514.226215277777</v>
      </c>
      <c r="T161" s="10">
        <f t="shared" si="11"/>
        <v>42554.226215277777</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5" t="e">
        <f t="shared" si="9"/>
        <v>#DIV/0!</v>
      </c>
      <c r="Q162" t="s">
        <v>8309</v>
      </c>
      <c r="R162" t="s">
        <v>8313</v>
      </c>
      <c r="S162" s="10">
        <f t="shared" si="10"/>
        <v>42171.704756944448</v>
      </c>
      <c r="T162" s="10">
        <f t="shared" si="11"/>
        <v>42231.704756944448</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0.01</v>
      </c>
      <c r="P163" s="5">
        <f t="shared" si="9"/>
        <v>5</v>
      </c>
      <c r="Q163" t="s">
        <v>8309</v>
      </c>
      <c r="R163" t="s">
        <v>8313</v>
      </c>
      <c r="S163" s="10">
        <f t="shared" si="10"/>
        <v>41792.479108796295</v>
      </c>
      <c r="T163" s="10">
        <f t="shared" si="11"/>
        <v>41822.479108796295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15.535714285714286</v>
      </c>
      <c r="P164" s="5">
        <f t="shared" si="9"/>
        <v>43.5</v>
      </c>
      <c r="Q164" t="s">
        <v>8309</v>
      </c>
      <c r="R164" t="s">
        <v>8313</v>
      </c>
      <c r="S164" s="10">
        <f t="shared" si="10"/>
        <v>41834.91847222222</v>
      </c>
      <c r="T164" s="10">
        <f t="shared" si="11"/>
        <v>41867.779166666667</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5" t="e">
        <f t="shared" si="9"/>
        <v>#DIV/0!</v>
      </c>
      <c r="Q165" t="s">
        <v>8309</v>
      </c>
      <c r="R165" t="s">
        <v>8313</v>
      </c>
      <c r="S165" s="10">
        <f t="shared" si="10"/>
        <v>42243.752939814811</v>
      </c>
      <c r="T165" s="10">
        <f t="shared" si="11"/>
        <v>42277.791666666664</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0.53333333333333333</v>
      </c>
      <c r="P166" s="5">
        <f t="shared" si="9"/>
        <v>91.428571428571431</v>
      </c>
      <c r="Q166" t="s">
        <v>8309</v>
      </c>
      <c r="R166" t="s">
        <v>8313</v>
      </c>
      <c r="S166" s="10">
        <f t="shared" si="10"/>
        <v>41841.554409722223</v>
      </c>
      <c r="T166" s="10">
        <f t="shared" si="11"/>
        <v>41901.554409722223</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5" t="e">
        <f t="shared" si="9"/>
        <v>#DIV/0!</v>
      </c>
      <c r="Q167" t="s">
        <v>8309</v>
      </c>
      <c r="R167" t="s">
        <v>8313</v>
      </c>
      <c r="S167" s="10">
        <f t="shared" si="10"/>
        <v>42351.450509259252</v>
      </c>
      <c r="T167" s="10">
        <f t="shared" si="11"/>
        <v>42381.450509259252</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60</v>
      </c>
      <c r="P168" s="5">
        <f t="shared" si="9"/>
        <v>3000</v>
      </c>
      <c r="Q168" t="s">
        <v>8309</v>
      </c>
      <c r="R168" t="s">
        <v>8313</v>
      </c>
      <c r="S168" s="10">
        <f t="shared" si="10"/>
        <v>42720.867615740739</v>
      </c>
      <c r="T168" s="10">
        <f t="shared" si="11"/>
        <v>42750.867615740739</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0.01</v>
      </c>
      <c r="P169" s="5">
        <f t="shared" si="9"/>
        <v>5.5</v>
      </c>
      <c r="Q169" t="s">
        <v>8309</v>
      </c>
      <c r="R169" t="s">
        <v>8313</v>
      </c>
      <c r="S169" s="10">
        <f t="shared" si="10"/>
        <v>42160.719155092585</v>
      </c>
      <c r="T169" s="10">
        <f t="shared" si="11"/>
        <v>42220.719155092585</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v>
      </c>
      <c r="P170" s="5">
        <f t="shared" si="9"/>
        <v>108.33333333333333</v>
      </c>
      <c r="Q170" t="s">
        <v>8309</v>
      </c>
      <c r="R170" t="s">
        <v>8313</v>
      </c>
      <c r="S170" s="10">
        <f t="shared" si="10"/>
        <v>42052.626967592594</v>
      </c>
      <c r="T170" s="10">
        <f t="shared" si="11"/>
        <v>42082.585300925923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22.400000000000002</v>
      </c>
      <c r="P171" s="5">
        <f t="shared" si="9"/>
        <v>56</v>
      </c>
      <c r="Q171" t="s">
        <v>8309</v>
      </c>
      <c r="R171" t="s">
        <v>8313</v>
      </c>
      <c r="S171" s="10">
        <f t="shared" si="10"/>
        <v>41900.296979166662</v>
      </c>
      <c r="T171" s="10">
        <f t="shared" si="11"/>
        <v>41930.296979166662</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v>
      </c>
      <c r="P172" s="5">
        <f t="shared" si="9"/>
        <v>32.5</v>
      </c>
      <c r="Q172" t="s">
        <v>8309</v>
      </c>
      <c r="R172" t="s">
        <v>8313</v>
      </c>
      <c r="S172" s="10">
        <f t="shared" si="10"/>
        <v>42216.769479166665</v>
      </c>
      <c r="T172" s="10">
        <f t="shared" si="11"/>
        <v>42246.019444444442</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2E-3</v>
      </c>
      <c r="P173" s="5">
        <f t="shared" si="9"/>
        <v>1</v>
      </c>
      <c r="Q173" t="s">
        <v>8309</v>
      </c>
      <c r="R173" t="s">
        <v>8313</v>
      </c>
      <c r="S173" s="10">
        <f t="shared" si="10"/>
        <v>42533.972384259258</v>
      </c>
      <c r="T173" s="10">
        <f t="shared" si="11"/>
        <v>42593.972384259258</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5" t="e">
        <f t="shared" si="9"/>
        <v>#DIV/0!</v>
      </c>
      <c r="Q174" t="s">
        <v>8309</v>
      </c>
      <c r="R174" t="s">
        <v>8313</v>
      </c>
      <c r="S174" s="10">
        <f t="shared" si="10"/>
        <v>42047.186608796292</v>
      </c>
      <c r="T174" s="10">
        <f t="shared" si="11"/>
        <v>42082.14494212962</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5" t="e">
        <f t="shared" si="9"/>
        <v>#DIV/0!</v>
      </c>
      <c r="Q175" t="s">
        <v>8309</v>
      </c>
      <c r="R175" t="s">
        <v>8313</v>
      </c>
      <c r="S175" s="10">
        <f t="shared" si="10"/>
        <v>42033.364675925921</v>
      </c>
      <c r="T175" s="10">
        <f t="shared" si="11"/>
        <v>42063.364675925921</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5" t="e">
        <f t="shared" si="9"/>
        <v>#DIV/0!</v>
      </c>
      <c r="Q176" t="s">
        <v>8309</v>
      </c>
      <c r="R176" t="s">
        <v>8313</v>
      </c>
      <c r="S176" s="10">
        <f t="shared" si="10"/>
        <v>42072.55064814815</v>
      </c>
      <c r="T176" s="10">
        <f t="shared" si="11"/>
        <v>42132.55064814815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6.4850000000000003</v>
      </c>
      <c r="P177" s="5">
        <f t="shared" si="9"/>
        <v>49.884615384615387</v>
      </c>
      <c r="Q177" t="s">
        <v>8309</v>
      </c>
      <c r="R177" t="s">
        <v>8313</v>
      </c>
      <c r="S177" s="10">
        <f t="shared" si="10"/>
        <v>41855.569571759253</v>
      </c>
      <c r="T177" s="10">
        <f t="shared" si="11"/>
        <v>41880.569571759253</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5" t="e">
        <f t="shared" si="9"/>
        <v>#DIV/0!</v>
      </c>
      <c r="Q178" t="s">
        <v>8309</v>
      </c>
      <c r="R178" t="s">
        <v>8313</v>
      </c>
      <c r="S178" s="10">
        <f t="shared" si="10"/>
        <v>42191.615729166668</v>
      </c>
      <c r="T178" s="10">
        <f t="shared" si="11"/>
        <v>42221.615729166668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40</v>
      </c>
      <c r="P179" s="5">
        <f t="shared" si="9"/>
        <v>25.714285714285715</v>
      </c>
      <c r="Q179" t="s">
        <v>8309</v>
      </c>
      <c r="R179" t="s">
        <v>8313</v>
      </c>
      <c r="S179" s="10">
        <f t="shared" si="10"/>
        <v>42069.839421296296</v>
      </c>
      <c r="T179" s="10">
        <f t="shared" si="11"/>
        <v>42086.797754629624</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5" t="e">
        <f t="shared" si="9"/>
        <v>#DIV/0!</v>
      </c>
      <c r="Q180" t="s">
        <v>8309</v>
      </c>
      <c r="R180" t="s">
        <v>8313</v>
      </c>
      <c r="S180" s="10">
        <f t="shared" si="10"/>
        <v>42304.747048611105</v>
      </c>
      <c r="T180" s="10">
        <f t="shared" si="11"/>
        <v>42334.788715277777</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20</v>
      </c>
      <c r="P181" s="5">
        <f t="shared" si="9"/>
        <v>100</v>
      </c>
      <c r="Q181" t="s">
        <v>8309</v>
      </c>
      <c r="R181" t="s">
        <v>8313</v>
      </c>
      <c r="S181" s="10">
        <f t="shared" si="10"/>
        <v>42402.872164351851</v>
      </c>
      <c r="T181" s="10">
        <f t="shared" si="11"/>
        <v>42432.872164351851</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33.416666666666664</v>
      </c>
      <c r="P182" s="5">
        <f t="shared" si="9"/>
        <v>30.846153846153847</v>
      </c>
      <c r="Q182" t="s">
        <v>8309</v>
      </c>
      <c r="R182" t="s">
        <v>8313</v>
      </c>
      <c r="S182" s="10">
        <f t="shared" si="10"/>
        <v>42067.782905092587</v>
      </c>
      <c r="T182" s="10">
        <f t="shared" si="11"/>
        <v>42107.583333333336</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21.092608822670172</v>
      </c>
      <c r="P183" s="5">
        <f t="shared" si="9"/>
        <v>180.5</v>
      </c>
      <c r="Q183" t="s">
        <v>8309</v>
      </c>
      <c r="R183" t="s">
        <v>8313</v>
      </c>
      <c r="S183" s="10">
        <f t="shared" si="10"/>
        <v>42147.533506944441</v>
      </c>
      <c r="T183" s="10">
        <f t="shared" si="11"/>
        <v>42177.533506944441</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5" t="e">
        <f t="shared" si="9"/>
        <v>#DIV/0!</v>
      </c>
      <c r="Q184" t="s">
        <v>8309</v>
      </c>
      <c r="R184" t="s">
        <v>8313</v>
      </c>
      <c r="S184" s="10">
        <f t="shared" si="10"/>
        <v>42711.803611111107</v>
      </c>
      <c r="T184" s="10">
        <f t="shared" si="11"/>
        <v>42741.803611111107</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35.856000000000002</v>
      </c>
      <c r="P185" s="5">
        <f t="shared" si="9"/>
        <v>373.5</v>
      </c>
      <c r="Q185" t="s">
        <v>8309</v>
      </c>
      <c r="R185" t="s">
        <v>8313</v>
      </c>
      <c r="S185" s="10">
        <f t="shared" si="10"/>
        <v>41939.601967592593</v>
      </c>
      <c r="T185" s="10">
        <f t="shared" si="11"/>
        <v>41969.643634259257</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3.4000000000000004</v>
      </c>
      <c r="P186" s="5">
        <f t="shared" si="9"/>
        <v>25.5</v>
      </c>
      <c r="Q186" t="s">
        <v>8309</v>
      </c>
      <c r="R186" t="s">
        <v>8313</v>
      </c>
      <c r="S186" s="10">
        <f t="shared" si="10"/>
        <v>41825.58289351852</v>
      </c>
      <c r="T186" s="10">
        <f t="shared" si="11"/>
        <v>41882.957638888889</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v>
      </c>
      <c r="P187" s="5">
        <f t="shared" si="9"/>
        <v>220</v>
      </c>
      <c r="Q187" t="s">
        <v>8309</v>
      </c>
      <c r="R187" t="s">
        <v>8313</v>
      </c>
      <c r="S187" s="10">
        <f t="shared" si="10"/>
        <v>42570.702997685185</v>
      </c>
      <c r="T187" s="10">
        <f t="shared" si="11"/>
        <v>42600.702997685185</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5" t="e">
        <f t="shared" si="9"/>
        <v>#DIV/0!</v>
      </c>
      <c r="Q188" t="s">
        <v>8309</v>
      </c>
      <c r="R188" t="s">
        <v>8313</v>
      </c>
      <c r="S188" s="10">
        <f t="shared" si="10"/>
        <v>42767.604560185187</v>
      </c>
      <c r="T188" s="10">
        <f t="shared" si="11"/>
        <v>42797.624999999993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16</v>
      </c>
      <c r="P189" s="5">
        <f t="shared" si="9"/>
        <v>160</v>
      </c>
      <c r="Q189" t="s">
        <v>8309</v>
      </c>
      <c r="R189" t="s">
        <v>8313</v>
      </c>
      <c r="S189" s="10">
        <f t="shared" si="10"/>
        <v>42182.02612268518</v>
      </c>
      <c r="T189" s="10">
        <f t="shared" si="11"/>
        <v>42206.082638888889</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5" t="e">
        <f t="shared" si="9"/>
        <v>#DIV/0!</v>
      </c>
      <c r="Q190" t="s">
        <v>8309</v>
      </c>
      <c r="R190" t="s">
        <v>8313</v>
      </c>
      <c r="S190" s="10">
        <f t="shared" si="10"/>
        <v>41856.974710648145</v>
      </c>
      <c r="T190" s="10">
        <f t="shared" si="11"/>
        <v>41886.974710648145</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6.8999999999999992E-2</v>
      </c>
      <c r="P191" s="5">
        <f t="shared" si="9"/>
        <v>69</v>
      </c>
      <c r="Q191" t="s">
        <v>8309</v>
      </c>
      <c r="R191" t="s">
        <v>8313</v>
      </c>
      <c r="S191" s="10">
        <f t="shared" si="10"/>
        <v>42556.482372685183</v>
      </c>
      <c r="T191" s="10">
        <f t="shared" si="11"/>
        <v>42616.482372685183</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0.41666666666666669</v>
      </c>
      <c r="P192" s="5">
        <f t="shared" si="9"/>
        <v>50</v>
      </c>
      <c r="Q192" t="s">
        <v>8309</v>
      </c>
      <c r="R192" t="s">
        <v>8313</v>
      </c>
      <c r="S192" s="10">
        <f t="shared" si="10"/>
        <v>42527.442662037036</v>
      </c>
      <c r="T192" s="10">
        <f t="shared" si="11"/>
        <v>42537.442662037036</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5</v>
      </c>
      <c r="P193" s="5">
        <f t="shared" si="9"/>
        <v>83.333333333333329</v>
      </c>
      <c r="Q193" t="s">
        <v>8309</v>
      </c>
      <c r="R193" t="s">
        <v>8313</v>
      </c>
      <c r="S193" s="10">
        <f t="shared" si="10"/>
        <v>42239.233078703699</v>
      </c>
      <c r="T193" s="10">
        <f t="shared" si="11"/>
        <v>42279.233078703699</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1.6999999999999999E-3</v>
      </c>
      <c r="P194" s="5">
        <f t="shared" si="9"/>
        <v>5.666666666666667</v>
      </c>
      <c r="Q194" t="s">
        <v>8309</v>
      </c>
      <c r="R194" t="s">
        <v>8313</v>
      </c>
      <c r="S194" s="10">
        <f t="shared" si="10"/>
        <v>41899.583703703705</v>
      </c>
      <c r="T194" s="10">
        <f t="shared" si="11"/>
        <v>41929.583703703705</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((E195/D195)*100)</f>
        <v>0</v>
      </c>
      <c r="P195" s="5" t="e">
        <f t="shared" ref="P195:P258" si="13">AVERAGE(E195/L195)</f>
        <v>#DIV/0!</v>
      </c>
      <c r="Q195" t="s">
        <v>8309</v>
      </c>
      <c r="R195" t="s">
        <v>8313</v>
      </c>
      <c r="S195" s="10">
        <f t="shared" ref="S195:S258" si="14">(((J195/60)/60)/24)+DATE(1970,1,1)+(-5/24)</f>
        <v>41911.726458333331</v>
      </c>
      <c r="T195" s="10">
        <f t="shared" ref="T195:T258" si="15">(((I195/60)/60)/24)+DATE(1970,1,1)+(-5/24)</f>
        <v>41971.768124999995</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0.12</v>
      </c>
      <c r="P196" s="5">
        <f t="shared" si="13"/>
        <v>1</v>
      </c>
      <c r="Q196" t="s">
        <v>8309</v>
      </c>
      <c r="R196" t="s">
        <v>8313</v>
      </c>
      <c r="S196" s="10">
        <f t="shared" si="14"/>
        <v>42375.788553240738</v>
      </c>
      <c r="T196" s="10">
        <f t="shared" si="15"/>
        <v>42435.788553240738</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5" t="e">
        <f t="shared" si="13"/>
        <v>#DIV/0!</v>
      </c>
      <c r="Q197" t="s">
        <v>8309</v>
      </c>
      <c r="R197" t="s">
        <v>8313</v>
      </c>
      <c r="S197" s="10">
        <f t="shared" si="14"/>
        <v>42135.462175925924</v>
      </c>
      <c r="T197" s="10">
        <f t="shared" si="15"/>
        <v>42195.462175925924</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41.857142857142861</v>
      </c>
      <c r="P198" s="5">
        <f t="shared" si="13"/>
        <v>77.10526315789474</v>
      </c>
      <c r="Q198" t="s">
        <v>8309</v>
      </c>
      <c r="R198" t="s">
        <v>8313</v>
      </c>
      <c r="S198" s="10">
        <f t="shared" si="14"/>
        <v>42259.334467592591</v>
      </c>
      <c r="T198" s="10">
        <f t="shared" si="15"/>
        <v>42287.666666666664</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10.48</v>
      </c>
      <c r="P199" s="5">
        <f t="shared" si="13"/>
        <v>32.75</v>
      </c>
      <c r="Q199" t="s">
        <v>8309</v>
      </c>
      <c r="R199" t="s">
        <v>8313</v>
      </c>
      <c r="S199" s="10">
        <f t="shared" si="14"/>
        <v>42741.640046296299</v>
      </c>
      <c r="T199" s="10">
        <f t="shared" si="15"/>
        <v>42783.666666666664</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1.1159999999999999</v>
      </c>
      <c r="P200" s="5">
        <f t="shared" si="13"/>
        <v>46.5</v>
      </c>
      <c r="Q200" t="s">
        <v>8309</v>
      </c>
      <c r="R200" t="s">
        <v>8313</v>
      </c>
      <c r="S200" s="10">
        <f t="shared" si="14"/>
        <v>41887.175023148149</v>
      </c>
      <c r="T200" s="10">
        <f t="shared" si="15"/>
        <v>41917.175023148149</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5" t="e">
        <f t="shared" si="13"/>
        <v>#DIV/0!</v>
      </c>
      <c r="Q201" t="s">
        <v>8309</v>
      </c>
      <c r="R201" t="s">
        <v>8313</v>
      </c>
      <c r="S201" s="10">
        <f t="shared" si="14"/>
        <v>42583.915532407402</v>
      </c>
      <c r="T201" s="10">
        <f t="shared" si="15"/>
        <v>42613.915532407402</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26.192500000000003</v>
      </c>
      <c r="P202" s="5">
        <f t="shared" si="13"/>
        <v>87.308333333333337</v>
      </c>
      <c r="Q202" t="s">
        <v>8309</v>
      </c>
      <c r="R202" t="s">
        <v>8313</v>
      </c>
      <c r="S202" s="10">
        <f t="shared" si="14"/>
        <v>41866.875034722223</v>
      </c>
      <c r="T202" s="10">
        <f t="shared" si="15"/>
        <v>41896.875034722223</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58.461538461538467</v>
      </c>
      <c r="P203" s="5">
        <f t="shared" si="13"/>
        <v>54.285714285714285</v>
      </c>
      <c r="Q203" t="s">
        <v>8309</v>
      </c>
      <c r="R203" t="s">
        <v>8313</v>
      </c>
      <c r="S203" s="10">
        <f t="shared" si="14"/>
        <v>42023.610289351847</v>
      </c>
      <c r="T203" s="10">
        <f t="shared" si="15"/>
        <v>42043.610289351847</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5" t="e">
        <f t="shared" si="13"/>
        <v>#DIV/0!</v>
      </c>
      <c r="Q204" t="s">
        <v>8309</v>
      </c>
      <c r="R204" t="s">
        <v>8313</v>
      </c>
      <c r="S204" s="10">
        <f t="shared" si="14"/>
        <v>42255.719490740739</v>
      </c>
      <c r="T204" s="10">
        <f t="shared" si="15"/>
        <v>42285.665972222218</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29.84</v>
      </c>
      <c r="P205" s="5">
        <f t="shared" si="13"/>
        <v>93.25</v>
      </c>
      <c r="Q205" t="s">
        <v>8309</v>
      </c>
      <c r="R205" t="s">
        <v>8313</v>
      </c>
      <c r="S205" s="10">
        <f t="shared" si="14"/>
        <v>41973.639629629623</v>
      </c>
      <c r="T205" s="10">
        <f t="shared" si="15"/>
        <v>42033.639629629623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50.721666666666664</v>
      </c>
      <c r="P206" s="5">
        <f t="shared" si="13"/>
        <v>117.68368136117556</v>
      </c>
      <c r="Q206" t="s">
        <v>8309</v>
      </c>
      <c r="R206" t="s">
        <v>8313</v>
      </c>
      <c r="S206" s="10">
        <f t="shared" si="14"/>
        <v>42556.375034722216</v>
      </c>
      <c r="T206" s="10">
        <f t="shared" si="15"/>
        <v>42586.375034722216</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16.25</v>
      </c>
      <c r="P207" s="5">
        <f t="shared" si="13"/>
        <v>76.470588235294116</v>
      </c>
      <c r="Q207" t="s">
        <v>8309</v>
      </c>
      <c r="R207" t="s">
        <v>8313</v>
      </c>
      <c r="S207" s="10">
        <f t="shared" si="14"/>
        <v>42248.423865740733</v>
      </c>
      <c r="T207" s="10">
        <f t="shared" si="15"/>
        <v>42283.423865740733</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5" t="e">
        <f t="shared" si="13"/>
        <v>#DIV/0!</v>
      </c>
      <c r="Q208" t="s">
        <v>8309</v>
      </c>
      <c r="R208" t="s">
        <v>8313</v>
      </c>
      <c r="S208" s="10">
        <f t="shared" si="14"/>
        <v>42566.79609953703</v>
      </c>
      <c r="T208" s="10">
        <f t="shared" si="15"/>
        <v>42587.79609953703</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15.214285714285714</v>
      </c>
      <c r="P209" s="5">
        <f t="shared" si="13"/>
        <v>163.84615384615384</v>
      </c>
      <c r="Q209" t="s">
        <v>8309</v>
      </c>
      <c r="R209" t="s">
        <v>8313</v>
      </c>
      <c r="S209" s="10">
        <f t="shared" si="14"/>
        <v>41977.988865740735</v>
      </c>
      <c r="T209" s="10">
        <f t="shared" si="15"/>
        <v>42007.988865740735</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5" t="e">
        <f t="shared" si="13"/>
        <v>#DIV/0!</v>
      </c>
      <c r="Q210" t="s">
        <v>8309</v>
      </c>
      <c r="R210" t="s">
        <v>8313</v>
      </c>
      <c r="S210" s="10">
        <f t="shared" si="14"/>
        <v>41959.16165509259</v>
      </c>
      <c r="T210" s="10">
        <f t="shared" si="15"/>
        <v>41989.16165509259</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5" t="e">
        <f t="shared" si="13"/>
        <v>#DIV/0!</v>
      </c>
      <c r="Q211" t="s">
        <v>8309</v>
      </c>
      <c r="R211" t="s">
        <v>8313</v>
      </c>
      <c r="S211" s="10">
        <f t="shared" si="14"/>
        <v>42165.714525462965</v>
      </c>
      <c r="T211" s="10">
        <f t="shared" si="15"/>
        <v>42195.714525462965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25.25</v>
      </c>
      <c r="P212" s="5">
        <f t="shared" si="13"/>
        <v>91.818181818181813</v>
      </c>
      <c r="Q212" t="s">
        <v>8309</v>
      </c>
      <c r="R212" t="s">
        <v>8313</v>
      </c>
      <c r="S212" s="10">
        <f t="shared" si="14"/>
        <v>42248.856388888882</v>
      </c>
      <c r="T212" s="10">
        <f t="shared" si="15"/>
        <v>42277.999999999993</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44.6</v>
      </c>
      <c r="P213" s="5">
        <f t="shared" si="13"/>
        <v>185.83333333333334</v>
      </c>
      <c r="Q213" t="s">
        <v>8309</v>
      </c>
      <c r="R213" t="s">
        <v>8313</v>
      </c>
      <c r="S213" s="10">
        <f t="shared" si="14"/>
        <v>42235.951585648152</v>
      </c>
      <c r="T213" s="10">
        <f t="shared" si="15"/>
        <v>42265.951585648152</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1.5873015873015872E-2</v>
      </c>
      <c r="P214" s="5">
        <f t="shared" si="13"/>
        <v>1</v>
      </c>
      <c r="Q214" t="s">
        <v>8309</v>
      </c>
      <c r="R214" t="s">
        <v>8313</v>
      </c>
      <c r="S214" s="10">
        <f t="shared" si="14"/>
        <v>42416.672685185178</v>
      </c>
      <c r="T214" s="10">
        <f t="shared" si="15"/>
        <v>42476.631018518521</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0.04</v>
      </c>
      <c r="P215" s="5">
        <f t="shared" si="13"/>
        <v>20</v>
      </c>
      <c r="Q215" t="s">
        <v>8309</v>
      </c>
      <c r="R215" t="s">
        <v>8313</v>
      </c>
      <c r="S215" s="10">
        <f t="shared" si="14"/>
        <v>42202.385960648149</v>
      </c>
      <c r="T215" s="10">
        <f t="shared" si="15"/>
        <v>42232.379641203697</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8.0000000000000002E-3</v>
      </c>
      <c r="P216" s="5">
        <f t="shared" si="13"/>
        <v>1</v>
      </c>
      <c r="Q216" t="s">
        <v>8309</v>
      </c>
      <c r="R216" t="s">
        <v>8313</v>
      </c>
      <c r="S216" s="10">
        <f t="shared" si="14"/>
        <v>42009.432280092595</v>
      </c>
      <c r="T216" s="10">
        <f t="shared" si="15"/>
        <v>42069.432280092595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0.22727272727272727</v>
      </c>
      <c r="P217" s="5">
        <f t="shared" si="13"/>
        <v>10</v>
      </c>
      <c r="Q217" t="s">
        <v>8309</v>
      </c>
      <c r="R217" t="s">
        <v>8313</v>
      </c>
      <c r="S217" s="10">
        <f t="shared" si="14"/>
        <v>42375.021782407406</v>
      </c>
      <c r="T217" s="10">
        <f t="shared" si="15"/>
        <v>42417.790972222218</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55.698440000000005</v>
      </c>
      <c r="P218" s="5">
        <f t="shared" si="13"/>
        <v>331.53833333333336</v>
      </c>
      <c r="Q218" t="s">
        <v>8309</v>
      </c>
      <c r="R218" t="s">
        <v>8313</v>
      </c>
      <c r="S218" s="10">
        <f t="shared" si="14"/>
        <v>42066.750428240739</v>
      </c>
      <c r="T218" s="10">
        <f t="shared" si="15"/>
        <v>42116.708761574067</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11.943</v>
      </c>
      <c r="P219" s="5">
        <f t="shared" si="13"/>
        <v>314.28947368421052</v>
      </c>
      <c r="Q219" t="s">
        <v>8309</v>
      </c>
      <c r="R219" t="s">
        <v>8313</v>
      </c>
      <c r="S219" s="10">
        <f t="shared" si="14"/>
        <v>41970.432280092595</v>
      </c>
      <c r="T219" s="10">
        <f t="shared" si="15"/>
        <v>42001.432280092595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2</v>
      </c>
      <c r="P220" s="5">
        <f t="shared" si="13"/>
        <v>100</v>
      </c>
      <c r="Q220" t="s">
        <v>8309</v>
      </c>
      <c r="R220" t="s">
        <v>8313</v>
      </c>
      <c r="S220" s="10">
        <f t="shared" si="14"/>
        <v>42079.420011574075</v>
      </c>
      <c r="T220" s="10">
        <f t="shared" si="15"/>
        <v>42139.420011574075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17.630000000000003</v>
      </c>
      <c r="P221" s="5">
        <f t="shared" si="13"/>
        <v>115.98684210526316</v>
      </c>
      <c r="Q221" t="s">
        <v>8309</v>
      </c>
      <c r="R221" t="s">
        <v>8313</v>
      </c>
      <c r="S221" s="10">
        <f t="shared" si="14"/>
        <v>42429.118344907409</v>
      </c>
      <c r="T221" s="10">
        <f t="shared" si="15"/>
        <v>42461.082638888889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0.72</v>
      </c>
      <c r="P222" s="5">
        <f t="shared" si="13"/>
        <v>120</v>
      </c>
      <c r="Q222" t="s">
        <v>8309</v>
      </c>
      <c r="R222" t="s">
        <v>8313</v>
      </c>
      <c r="S222" s="10">
        <f t="shared" si="14"/>
        <v>42195.435532407406</v>
      </c>
      <c r="T222" s="10">
        <f t="shared" si="15"/>
        <v>42236.629166666658</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5" t="e">
        <f t="shared" si="13"/>
        <v>#DIV/0!</v>
      </c>
      <c r="Q223" t="s">
        <v>8309</v>
      </c>
      <c r="R223" t="s">
        <v>8313</v>
      </c>
      <c r="S223" s="10">
        <f t="shared" si="14"/>
        <v>42031.629212962966</v>
      </c>
      <c r="T223" s="10">
        <f t="shared" si="15"/>
        <v>42091.587546296294</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13</v>
      </c>
      <c r="P224" s="5">
        <f t="shared" si="13"/>
        <v>65</v>
      </c>
      <c r="Q224" t="s">
        <v>8309</v>
      </c>
      <c r="R224" t="s">
        <v>8313</v>
      </c>
      <c r="S224" s="10">
        <f t="shared" si="14"/>
        <v>42031.561550925922</v>
      </c>
      <c r="T224" s="10">
        <f t="shared" si="15"/>
        <v>42089.902083333327</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5" t="e">
        <f t="shared" si="13"/>
        <v>#DIV/0!</v>
      </c>
      <c r="Q225" t="s">
        <v>8309</v>
      </c>
      <c r="R225" t="s">
        <v>8313</v>
      </c>
      <c r="S225" s="10">
        <f t="shared" si="14"/>
        <v>42481.839699074073</v>
      </c>
      <c r="T225" s="10">
        <f t="shared" si="15"/>
        <v>42511.836805555555</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5" t="e">
        <f t="shared" si="13"/>
        <v>#DIV/0!</v>
      </c>
      <c r="Q226" t="s">
        <v>8309</v>
      </c>
      <c r="R226" t="s">
        <v>8313</v>
      </c>
      <c r="S226" s="10">
        <f t="shared" si="14"/>
        <v>42135.026921296296</v>
      </c>
      <c r="T226" s="10">
        <f t="shared" si="15"/>
        <v>42195.026921296296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5" t="e">
        <f t="shared" si="13"/>
        <v>#DIV/0!</v>
      </c>
      <c r="Q227" t="s">
        <v>8309</v>
      </c>
      <c r="R227" t="s">
        <v>8313</v>
      </c>
      <c r="S227" s="10">
        <f t="shared" si="14"/>
        <v>42438.752939814811</v>
      </c>
      <c r="T227" s="10">
        <f t="shared" si="15"/>
        <v>42468.711273148147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0.86206896551724133</v>
      </c>
      <c r="P228" s="5">
        <f t="shared" si="13"/>
        <v>125</v>
      </c>
      <c r="Q228" t="s">
        <v>8309</v>
      </c>
      <c r="R228" t="s">
        <v>8313</v>
      </c>
      <c r="S228" s="10">
        <f t="shared" si="14"/>
        <v>42106.457685185182</v>
      </c>
      <c r="T228" s="10">
        <f t="shared" si="15"/>
        <v>42155.186805555553</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5" t="e">
        <f t="shared" si="13"/>
        <v>#DIV/0!</v>
      </c>
      <c r="Q229" t="s">
        <v>8309</v>
      </c>
      <c r="R229" t="s">
        <v>8313</v>
      </c>
      <c r="S229" s="10">
        <f t="shared" si="14"/>
        <v>42164.685659722221</v>
      </c>
      <c r="T229" s="10">
        <f t="shared" si="15"/>
        <v>42194.685659722221</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5" t="e">
        <f t="shared" si="13"/>
        <v>#DIV/0!</v>
      </c>
      <c r="Q230" t="s">
        <v>8309</v>
      </c>
      <c r="R230" t="s">
        <v>8313</v>
      </c>
      <c r="S230" s="10">
        <f t="shared" si="14"/>
        <v>42096.478067129625</v>
      </c>
      <c r="T230" s="10">
        <f t="shared" si="15"/>
        <v>42156.478067129625</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5" t="e">
        <f t="shared" si="13"/>
        <v>#DIV/0!</v>
      </c>
      <c r="Q231" t="s">
        <v>8309</v>
      </c>
      <c r="R231" t="s">
        <v>8313</v>
      </c>
      <c r="S231" s="10">
        <f t="shared" si="14"/>
        <v>42383.725659722222</v>
      </c>
      <c r="T231" s="10">
        <f t="shared" si="15"/>
        <v>42413.725659722222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0.4</v>
      </c>
      <c r="P232" s="5">
        <f t="shared" si="13"/>
        <v>30</v>
      </c>
      <c r="Q232" t="s">
        <v>8309</v>
      </c>
      <c r="R232" t="s">
        <v>8313</v>
      </c>
      <c r="S232" s="10">
        <f t="shared" si="14"/>
        <v>42129.568877314807</v>
      </c>
      <c r="T232" s="10">
        <f t="shared" si="15"/>
        <v>42159.568877314807</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5" t="e">
        <f t="shared" si="13"/>
        <v>#DIV/0!</v>
      </c>
      <c r="Q233" t="s">
        <v>8309</v>
      </c>
      <c r="R233" t="s">
        <v>8313</v>
      </c>
      <c r="S233" s="10">
        <f t="shared" si="14"/>
        <v>42341.750590277778</v>
      </c>
      <c r="T233" s="10">
        <f t="shared" si="15"/>
        <v>42371.750590277778</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v>
      </c>
      <c r="P234" s="5">
        <f t="shared" si="13"/>
        <v>15.714285714285714</v>
      </c>
      <c r="Q234" t="s">
        <v>8309</v>
      </c>
      <c r="R234" t="s">
        <v>8313</v>
      </c>
      <c r="S234" s="10">
        <f t="shared" si="14"/>
        <v>42032.617430555554</v>
      </c>
      <c r="T234" s="10">
        <f t="shared" si="15"/>
        <v>42062.617430555554</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5" t="e">
        <f t="shared" si="13"/>
        <v>#DIV/0!</v>
      </c>
      <c r="Q235" t="s">
        <v>8309</v>
      </c>
      <c r="R235" t="s">
        <v>8313</v>
      </c>
      <c r="S235" s="10">
        <f t="shared" si="14"/>
        <v>42612.703379629624</v>
      </c>
      <c r="T235" s="10">
        <f t="shared" si="15"/>
        <v>42642.703379629624</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40.1</v>
      </c>
      <c r="P236" s="5">
        <f t="shared" si="13"/>
        <v>80.2</v>
      </c>
      <c r="Q236" t="s">
        <v>8309</v>
      </c>
      <c r="R236" t="s">
        <v>8313</v>
      </c>
      <c r="S236" s="10">
        <f t="shared" si="14"/>
        <v>42135.82707175926</v>
      </c>
      <c r="T236" s="10">
        <f t="shared" si="15"/>
        <v>42175.82707175926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5" t="e">
        <f t="shared" si="13"/>
        <v>#DIV/0!</v>
      </c>
      <c r="Q237" t="s">
        <v>8309</v>
      </c>
      <c r="R237" t="s">
        <v>8313</v>
      </c>
      <c r="S237" s="10">
        <f t="shared" si="14"/>
        <v>42164.700196759259</v>
      </c>
      <c r="T237" s="10">
        <f t="shared" si="15"/>
        <v>42194.700196759259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5" t="e">
        <f t="shared" si="13"/>
        <v>#DIV/0!</v>
      </c>
      <c r="Q238" t="s">
        <v>8309</v>
      </c>
      <c r="R238" t="s">
        <v>8313</v>
      </c>
      <c r="S238" s="10">
        <f t="shared" si="14"/>
        <v>42320.876145833325</v>
      </c>
      <c r="T238" s="10">
        <f t="shared" si="15"/>
        <v>42373.791666666664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0.33333333333333337</v>
      </c>
      <c r="P239" s="5">
        <f t="shared" si="13"/>
        <v>50</v>
      </c>
      <c r="Q239" t="s">
        <v>8309</v>
      </c>
      <c r="R239" t="s">
        <v>8313</v>
      </c>
      <c r="S239" s="10">
        <f t="shared" si="14"/>
        <v>42377.368854166663</v>
      </c>
      <c r="T239" s="10">
        <f t="shared" si="15"/>
        <v>42437.368854166663</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5" t="e">
        <f t="shared" si="13"/>
        <v>#DIV/0!</v>
      </c>
      <c r="Q240" t="s">
        <v>8309</v>
      </c>
      <c r="R240" t="s">
        <v>8313</v>
      </c>
      <c r="S240" s="10">
        <f t="shared" si="14"/>
        <v>42713.754166666658</v>
      </c>
      <c r="T240" s="10">
        <f t="shared" si="15"/>
        <v>42734.166666666664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25</v>
      </c>
      <c r="P241" s="5">
        <f t="shared" si="13"/>
        <v>50</v>
      </c>
      <c r="Q241" t="s">
        <v>8309</v>
      </c>
      <c r="R241" t="s">
        <v>8313</v>
      </c>
      <c r="S241" s="10">
        <f t="shared" si="14"/>
        <v>42296.901967592588</v>
      </c>
      <c r="T241" s="10">
        <f t="shared" si="15"/>
        <v>42316.291666666664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5">
        <f t="shared" si="13"/>
        <v>117.84759124087591</v>
      </c>
      <c r="Q242" t="s">
        <v>8309</v>
      </c>
      <c r="R242" t="s">
        <v>8314</v>
      </c>
      <c r="S242" s="10">
        <f t="shared" si="14"/>
        <v>41354.500127314815</v>
      </c>
      <c r="T242" s="10">
        <f t="shared" si="15"/>
        <v>41399.500127314815</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5">
        <f t="shared" si="13"/>
        <v>109.04255319148936</v>
      </c>
      <c r="Q243" t="s">
        <v>8309</v>
      </c>
      <c r="R243" t="s">
        <v>8314</v>
      </c>
      <c r="S243" s="10">
        <f t="shared" si="14"/>
        <v>41949.489629629628</v>
      </c>
      <c r="T243" s="10">
        <f t="shared" si="15"/>
        <v>41994.489629629628</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113.46153846153845</v>
      </c>
      <c r="P244" s="5">
        <f t="shared" si="13"/>
        <v>73.019801980198025</v>
      </c>
      <c r="Q244" t="s">
        <v>8309</v>
      </c>
      <c r="R244" t="s">
        <v>8314</v>
      </c>
      <c r="S244" s="10">
        <f t="shared" si="14"/>
        <v>40862.28460648148</v>
      </c>
      <c r="T244" s="10">
        <f t="shared" si="15"/>
        <v>40897.28460648148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102.592</v>
      </c>
      <c r="P245" s="5">
        <f t="shared" si="13"/>
        <v>78.195121951219505</v>
      </c>
      <c r="Q245" t="s">
        <v>8309</v>
      </c>
      <c r="R245" t="s">
        <v>8314</v>
      </c>
      <c r="S245" s="10">
        <f t="shared" si="14"/>
        <v>41661.839166666665</v>
      </c>
      <c r="T245" s="10">
        <f t="shared" si="15"/>
        <v>41691.839166666665</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5">
        <f t="shared" si="13"/>
        <v>47.398809523809526</v>
      </c>
      <c r="Q246" t="s">
        <v>8309</v>
      </c>
      <c r="R246" t="s">
        <v>8314</v>
      </c>
      <c r="S246" s="10">
        <f t="shared" si="14"/>
        <v>40213.115266203698</v>
      </c>
      <c r="T246" s="10">
        <f t="shared" si="15"/>
        <v>40253.087499999994</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103.71999999999998</v>
      </c>
      <c r="P247" s="5">
        <f t="shared" si="13"/>
        <v>54.020833333333336</v>
      </c>
      <c r="Q247" t="s">
        <v>8309</v>
      </c>
      <c r="R247" t="s">
        <v>8314</v>
      </c>
      <c r="S247" s="10">
        <f t="shared" si="14"/>
        <v>41106.844733796293</v>
      </c>
      <c r="T247" s="10">
        <f t="shared" si="15"/>
        <v>41136.844733796293</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305.46000000000004</v>
      </c>
      <c r="P248" s="5">
        <f t="shared" si="13"/>
        <v>68.488789237668158</v>
      </c>
      <c r="Q248" t="s">
        <v>8309</v>
      </c>
      <c r="R248" t="s">
        <v>8314</v>
      </c>
      <c r="S248" s="10">
        <f t="shared" si="14"/>
        <v>40480.155150462961</v>
      </c>
      <c r="T248" s="10">
        <f t="shared" si="15"/>
        <v>40530.196817129625</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5">
        <f t="shared" si="13"/>
        <v>108.14516129032258</v>
      </c>
      <c r="Q249" t="s">
        <v>8309</v>
      </c>
      <c r="R249" t="s">
        <v>8314</v>
      </c>
      <c r="S249" s="10">
        <f t="shared" si="14"/>
        <v>40430.395995370367</v>
      </c>
      <c r="T249" s="10">
        <f t="shared" si="15"/>
        <v>40466.943749999999</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5">
        <f t="shared" si="13"/>
        <v>589.95205479452056</v>
      </c>
      <c r="Q250" t="s">
        <v>8309</v>
      </c>
      <c r="R250" t="s">
        <v>8314</v>
      </c>
      <c r="S250" s="10">
        <f t="shared" si="14"/>
        <v>40870.566076388888</v>
      </c>
      <c r="T250" s="10">
        <f t="shared" si="15"/>
        <v>40915.566076388888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5">
        <f t="shared" si="13"/>
        <v>48.051063829787232</v>
      </c>
      <c r="Q251" t="s">
        <v>8309</v>
      </c>
      <c r="R251" t="s">
        <v>8314</v>
      </c>
      <c r="S251" s="10">
        <f t="shared" si="14"/>
        <v>40332.715509259258</v>
      </c>
      <c r="T251" s="10">
        <f t="shared" si="15"/>
        <v>40412.527777777774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5">
        <f t="shared" si="13"/>
        <v>72.482837528604122</v>
      </c>
      <c r="Q252" t="s">
        <v>8309</v>
      </c>
      <c r="R252" t="s">
        <v>8314</v>
      </c>
      <c r="S252" s="10">
        <f t="shared" si="14"/>
        <v>41401.357534722221</v>
      </c>
      <c r="T252" s="10">
        <f t="shared" si="15"/>
        <v>41431.357534722221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5">
        <f t="shared" si="13"/>
        <v>57.077922077922075</v>
      </c>
      <c r="Q253" t="s">
        <v>8309</v>
      </c>
      <c r="R253" t="s">
        <v>8314</v>
      </c>
      <c r="S253" s="10">
        <f t="shared" si="14"/>
        <v>41013.579236111109</v>
      </c>
      <c r="T253" s="10">
        <f t="shared" si="15"/>
        <v>41045.583333333328</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184.56</v>
      </c>
      <c r="P254" s="5">
        <f t="shared" si="13"/>
        <v>85.444444444444443</v>
      </c>
      <c r="Q254" t="s">
        <v>8309</v>
      </c>
      <c r="R254" t="s">
        <v>8314</v>
      </c>
      <c r="S254" s="10">
        <f t="shared" si="14"/>
        <v>40266.454375000001</v>
      </c>
      <c r="T254" s="10">
        <f t="shared" si="15"/>
        <v>40329.957638888889</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100.73333333333335</v>
      </c>
      <c r="P255" s="5">
        <f t="shared" si="13"/>
        <v>215.85714285714286</v>
      </c>
      <c r="Q255" t="s">
        <v>8309</v>
      </c>
      <c r="R255" t="s">
        <v>8314</v>
      </c>
      <c r="S255" s="10">
        <f t="shared" si="14"/>
        <v>40924.44253472222</v>
      </c>
      <c r="T255" s="10">
        <f t="shared" si="15"/>
        <v>40954.44253472222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116.94725</v>
      </c>
      <c r="P256" s="5">
        <f t="shared" si="13"/>
        <v>89.38643312101911</v>
      </c>
      <c r="Q256" t="s">
        <v>8309</v>
      </c>
      <c r="R256" t="s">
        <v>8314</v>
      </c>
      <c r="S256" s="10">
        <f t="shared" si="14"/>
        <v>42263.744328703695</v>
      </c>
      <c r="T256" s="10">
        <f t="shared" si="15"/>
        <v>42293.874999999993</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5">
        <f t="shared" si="13"/>
        <v>45.418404255319146</v>
      </c>
      <c r="Q257" t="s">
        <v>8309</v>
      </c>
      <c r="R257" t="s">
        <v>8314</v>
      </c>
      <c r="S257" s="10">
        <f t="shared" si="14"/>
        <v>40588.318078703705</v>
      </c>
      <c r="T257" s="10">
        <f t="shared" si="15"/>
        <v>40618.276412037034</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5">
        <f t="shared" si="13"/>
        <v>65.756363636363631</v>
      </c>
      <c r="Q258" t="s">
        <v>8309</v>
      </c>
      <c r="R258" t="s">
        <v>8314</v>
      </c>
      <c r="S258" s="10">
        <f t="shared" si="14"/>
        <v>41319.560960648145</v>
      </c>
      <c r="T258" s="10">
        <f t="shared" si="15"/>
        <v>41349.560960648145</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((E259/D259)*100)</f>
        <v>106.72648571428572</v>
      </c>
      <c r="P259" s="5">
        <f t="shared" ref="P259:P322" si="17">AVERAGE(E259/L259)</f>
        <v>66.70405357142856</v>
      </c>
      <c r="Q259" t="s">
        <v>8309</v>
      </c>
      <c r="R259" t="s">
        <v>8314</v>
      </c>
      <c r="S259" s="10">
        <f t="shared" ref="S259:S322" si="18">(((J259/60)/60)/24)+DATE(1970,1,1)+(-5/24)</f>
        <v>42479.418541666666</v>
      </c>
      <c r="T259" s="10">
        <f t="shared" ref="T259:T322" si="19">(((I259/60)/60)/24)+DATE(1970,1,1)+(-5/24)</f>
        <v>42509.418541666666</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5">
        <f t="shared" si="17"/>
        <v>83.345930232558146</v>
      </c>
      <c r="Q260" t="s">
        <v>8309</v>
      </c>
      <c r="R260" t="s">
        <v>8314</v>
      </c>
      <c r="S260" s="10">
        <f t="shared" si="18"/>
        <v>40681.843356481477</v>
      </c>
      <c r="T260" s="10">
        <f t="shared" si="19"/>
        <v>40711.843356481477</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131.93789333333334</v>
      </c>
      <c r="P261" s="5">
        <f t="shared" si="17"/>
        <v>105.04609341825902</v>
      </c>
      <c r="Q261" t="s">
        <v>8309</v>
      </c>
      <c r="R261" t="s">
        <v>8314</v>
      </c>
      <c r="S261" s="10">
        <f t="shared" si="18"/>
        <v>42072.529733796291</v>
      </c>
      <c r="T261" s="10">
        <f t="shared" si="19"/>
        <v>42102.529733796291</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v>
      </c>
      <c r="P262" s="5">
        <f t="shared" si="17"/>
        <v>120.90909090909091</v>
      </c>
      <c r="Q262" t="s">
        <v>8309</v>
      </c>
      <c r="R262" t="s">
        <v>8314</v>
      </c>
      <c r="S262" s="10">
        <f t="shared" si="18"/>
        <v>40330.547210648147</v>
      </c>
      <c r="T262" s="10">
        <f t="shared" si="19"/>
        <v>40376.207638888889</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v>
      </c>
      <c r="P263" s="5">
        <f t="shared" si="17"/>
        <v>97.63636363636364</v>
      </c>
      <c r="Q263" t="s">
        <v>8309</v>
      </c>
      <c r="R263" t="s">
        <v>8314</v>
      </c>
      <c r="S263" s="10">
        <f t="shared" si="18"/>
        <v>41017.677129629628</v>
      </c>
      <c r="T263" s="10">
        <f t="shared" si="19"/>
        <v>41067.413194444445</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240</v>
      </c>
      <c r="P264" s="5">
        <f t="shared" si="17"/>
        <v>41.379310344827587</v>
      </c>
      <c r="Q264" t="s">
        <v>8309</v>
      </c>
      <c r="R264" t="s">
        <v>8314</v>
      </c>
      <c r="S264" s="10">
        <f t="shared" si="18"/>
        <v>40555.039675925924</v>
      </c>
      <c r="T264" s="10">
        <f t="shared" si="19"/>
        <v>40600.039675925924</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118.08108</v>
      </c>
      <c r="P265" s="5">
        <f t="shared" si="17"/>
        <v>30.654485981308412</v>
      </c>
      <c r="Q265" t="s">
        <v>8309</v>
      </c>
      <c r="R265" t="s">
        <v>8314</v>
      </c>
      <c r="S265" s="10">
        <f t="shared" si="18"/>
        <v>41149.746458333328</v>
      </c>
      <c r="T265" s="10">
        <f t="shared" si="19"/>
        <v>41179.746458333328</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5">
        <f t="shared" si="17"/>
        <v>64.945054945054949</v>
      </c>
      <c r="Q266" t="s">
        <v>8309</v>
      </c>
      <c r="R266" t="s">
        <v>8314</v>
      </c>
      <c r="S266" s="10">
        <f t="shared" si="18"/>
        <v>41010.411979166667</v>
      </c>
      <c r="T266" s="10">
        <f t="shared" si="19"/>
        <v>41040.411979166667</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5">
        <f t="shared" si="17"/>
        <v>95.775862068965523</v>
      </c>
      <c r="Q267" t="s">
        <v>8309</v>
      </c>
      <c r="R267" t="s">
        <v>8314</v>
      </c>
      <c r="S267" s="10">
        <f t="shared" si="18"/>
        <v>40267.037384259253</v>
      </c>
      <c r="T267" s="10">
        <f t="shared" si="19"/>
        <v>40308.636111111111</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v>
      </c>
      <c r="P268" s="5">
        <f t="shared" si="17"/>
        <v>40.416666666666664</v>
      </c>
      <c r="Q268" t="s">
        <v>8309</v>
      </c>
      <c r="R268" t="s">
        <v>8314</v>
      </c>
      <c r="S268" s="10">
        <f t="shared" si="18"/>
        <v>40204.966516203705</v>
      </c>
      <c r="T268" s="10">
        <f t="shared" si="19"/>
        <v>40290.95208333333</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131.62883248730967</v>
      </c>
      <c r="P269" s="5">
        <f t="shared" si="17"/>
        <v>78.578424242424248</v>
      </c>
      <c r="Q269" t="s">
        <v>8309</v>
      </c>
      <c r="R269" t="s">
        <v>8314</v>
      </c>
      <c r="S269" s="10">
        <f t="shared" si="18"/>
        <v>41785.244201388887</v>
      </c>
      <c r="T269" s="10">
        <f t="shared" si="19"/>
        <v>41815.244201388887</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v>
      </c>
      <c r="P270" s="5">
        <f t="shared" si="17"/>
        <v>50.18018018018018</v>
      </c>
      <c r="Q270" t="s">
        <v>8309</v>
      </c>
      <c r="R270" t="s">
        <v>8314</v>
      </c>
      <c r="S270" s="10">
        <f t="shared" si="18"/>
        <v>40808.944189814814</v>
      </c>
      <c r="T270" s="10">
        <f t="shared" si="19"/>
        <v>40853.985856481479</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147.23376999999999</v>
      </c>
      <c r="P271" s="5">
        <f t="shared" si="17"/>
        <v>92.251735588972423</v>
      </c>
      <c r="Q271" t="s">
        <v>8309</v>
      </c>
      <c r="R271" t="s">
        <v>8314</v>
      </c>
      <c r="S271" s="10">
        <f t="shared" si="18"/>
        <v>42757.988680555551</v>
      </c>
      <c r="T271" s="10">
        <f t="shared" si="19"/>
        <v>42787.988680555551</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152.60869565217391</v>
      </c>
      <c r="P272" s="5">
        <f t="shared" si="17"/>
        <v>57.540983606557376</v>
      </c>
      <c r="Q272" t="s">
        <v>8309</v>
      </c>
      <c r="R272" t="s">
        <v>8314</v>
      </c>
      <c r="S272" s="10">
        <f t="shared" si="18"/>
        <v>40637.658217592587</v>
      </c>
      <c r="T272" s="10">
        <f t="shared" si="19"/>
        <v>40687.958333333328</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104.67999999999999</v>
      </c>
      <c r="P273" s="5">
        <f t="shared" si="17"/>
        <v>109.42160278745645</v>
      </c>
      <c r="Q273" t="s">
        <v>8309</v>
      </c>
      <c r="R273" t="s">
        <v>8314</v>
      </c>
      <c r="S273" s="10">
        <f t="shared" si="18"/>
        <v>41611.891909722224</v>
      </c>
      <c r="T273" s="10">
        <f t="shared" si="19"/>
        <v>41641.125</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177.43366666666668</v>
      </c>
      <c r="P274" s="5">
        <f t="shared" si="17"/>
        <v>81.892461538461546</v>
      </c>
      <c r="Q274" t="s">
        <v>8309</v>
      </c>
      <c r="R274" t="s">
        <v>8314</v>
      </c>
      <c r="S274" s="10">
        <f t="shared" si="18"/>
        <v>40235.692025462959</v>
      </c>
      <c r="T274" s="10">
        <f t="shared" si="19"/>
        <v>40296.575694444444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5">
        <f t="shared" si="17"/>
        <v>45.667711864406776</v>
      </c>
      <c r="Q275" t="s">
        <v>8309</v>
      </c>
      <c r="R275" t="s">
        <v>8314</v>
      </c>
      <c r="S275" s="10">
        <f t="shared" si="18"/>
        <v>40697.29011574074</v>
      </c>
      <c r="T275" s="10">
        <f t="shared" si="19"/>
        <v>40727.29011574074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5">
        <f t="shared" si="17"/>
        <v>55.221238938053098</v>
      </c>
      <c r="Q276" t="s">
        <v>8309</v>
      </c>
      <c r="R276" t="s">
        <v>8314</v>
      </c>
      <c r="S276" s="10">
        <f t="shared" si="18"/>
        <v>40969.704039351847</v>
      </c>
      <c r="T276" s="10">
        <f t="shared" si="19"/>
        <v>41004.082638888889</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5">
        <f t="shared" si="17"/>
        <v>65.298192771084331</v>
      </c>
      <c r="Q277" t="s">
        <v>8309</v>
      </c>
      <c r="R277" t="s">
        <v>8314</v>
      </c>
      <c r="S277" s="10">
        <f t="shared" si="18"/>
        <v>41192.823680555557</v>
      </c>
      <c r="T277" s="10">
        <f t="shared" si="19"/>
        <v>41222.865347222221</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5">
        <f t="shared" si="17"/>
        <v>95.225806451612897</v>
      </c>
      <c r="Q278" t="s">
        <v>8309</v>
      </c>
      <c r="R278" t="s">
        <v>8314</v>
      </c>
      <c r="S278" s="10">
        <f t="shared" si="18"/>
        <v>40966.87354166666</v>
      </c>
      <c r="T278" s="10">
        <f t="shared" si="19"/>
        <v>41026.831874999996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110.38153846153847</v>
      </c>
      <c r="P279" s="5">
        <f t="shared" si="17"/>
        <v>75.444794952681391</v>
      </c>
      <c r="Q279" t="s">
        <v>8309</v>
      </c>
      <c r="R279" t="s">
        <v>8314</v>
      </c>
      <c r="S279" s="10">
        <f t="shared" si="18"/>
        <v>42117.68309027778</v>
      </c>
      <c r="T279" s="10">
        <f t="shared" si="19"/>
        <v>42147.68309027778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5">
        <f t="shared" si="17"/>
        <v>97.816867469879512</v>
      </c>
      <c r="Q280" t="s">
        <v>8309</v>
      </c>
      <c r="R280" t="s">
        <v>8314</v>
      </c>
      <c r="S280" s="10">
        <f t="shared" si="18"/>
        <v>41163.832627314812</v>
      </c>
      <c r="T280" s="10">
        <f t="shared" si="19"/>
        <v>41193.832627314812</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157.31829411764707</v>
      </c>
      <c r="P281" s="5">
        <f t="shared" si="17"/>
        <v>87.685606557377056</v>
      </c>
      <c r="Q281" t="s">
        <v>8309</v>
      </c>
      <c r="R281" t="s">
        <v>8314</v>
      </c>
      <c r="S281" s="10">
        <f t="shared" si="18"/>
        <v>42759.035833333335</v>
      </c>
      <c r="T281" s="10">
        <f t="shared" si="19"/>
        <v>42792.875694444439</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156.14400000000001</v>
      </c>
      <c r="P282" s="5">
        <f t="shared" si="17"/>
        <v>54.748948106591868</v>
      </c>
      <c r="Q282" t="s">
        <v>8309</v>
      </c>
      <c r="R282" t="s">
        <v>8314</v>
      </c>
      <c r="S282" s="10">
        <f t="shared" si="18"/>
        <v>41744.382349537031</v>
      </c>
      <c r="T282" s="10">
        <f t="shared" si="19"/>
        <v>41789.382349537031</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5">
        <f t="shared" si="17"/>
        <v>83.953417721518989</v>
      </c>
      <c r="Q283" t="s">
        <v>8309</v>
      </c>
      <c r="R283" t="s">
        <v>8314</v>
      </c>
      <c r="S283" s="10">
        <f t="shared" si="18"/>
        <v>39949.955011574071</v>
      </c>
      <c r="T283" s="10">
        <f t="shared" si="19"/>
        <v>40035.601388888885</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5">
        <f t="shared" si="17"/>
        <v>254.38547486033519</v>
      </c>
      <c r="Q284" t="s">
        <v>8309</v>
      </c>
      <c r="R284" t="s">
        <v>8314</v>
      </c>
      <c r="S284" s="10">
        <f t="shared" si="18"/>
        <v>40194.711712962962</v>
      </c>
      <c r="T284" s="10">
        <f t="shared" si="19"/>
        <v>40231.708333333328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114.27249999999999</v>
      </c>
      <c r="P285" s="5">
        <f t="shared" si="17"/>
        <v>101.8269801980198</v>
      </c>
      <c r="Q285" t="s">
        <v>8309</v>
      </c>
      <c r="R285" t="s">
        <v>8314</v>
      </c>
      <c r="S285" s="10">
        <f t="shared" si="18"/>
        <v>40675.501666666663</v>
      </c>
      <c r="T285" s="10">
        <f t="shared" si="19"/>
        <v>40694.999305555553</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5">
        <f t="shared" si="17"/>
        <v>55.066394736842106</v>
      </c>
      <c r="Q286" t="s">
        <v>8309</v>
      </c>
      <c r="R286" t="s">
        <v>8314</v>
      </c>
      <c r="S286" s="10">
        <f t="shared" si="18"/>
        <v>40904.529861111107</v>
      </c>
      <c r="T286" s="10">
        <f t="shared" si="19"/>
        <v>40929.529861111107</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5">
        <f t="shared" si="17"/>
        <v>56.901438721136763</v>
      </c>
      <c r="Q287" t="s">
        <v>8309</v>
      </c>
      <c r="R287" t="s">
        <v>8314</v>
      </c>
      <c r="S287" s="10">
        <f t="shared" si="18"/>
        <v>41506.547777777778</v>
      </c>
      <c r="T287" s="10">
        <f t="shared" si="19"/>
        <v>41536.547777777778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5">
        <f t="shared" si="17"/>
        <v>121.28148148148148</v>
      </c>
      <c r="Q288" t="s">
        <v>8309</v>
      </c>
      <c r="R288" t="s">
        <v>8314</v>
      </c>
      <c r="S288" s="10">
        <f t="shared" si="18"/>
        <v>41313.60791666666</v>
      </c>
      <c r="T288" s="10">
        <f t="shared" si="19"/>
        <v>41358.566249999996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176.29999999999998</v>
      </c>
      <c r="P289" s="5">
        <f t="shared" si="17"/>
        <v>91.189655172413794</v>
      </c>
      <c r="Q289" t="s">
        <v>8309</v>
      </c>
      <c r="R289" t="s">
        <v>8314</v>
      </c>
      <c r="S289" s="10">
        <f t="shared" si="18"/>
        <v>41184.069652777776</v>
      </c>
      <c r="T289" s="10">
        <f t="shared" si="19"/>
        <v>41214.958333333328</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5">
        <f t="shared" si="17"/>
        <v>115.44812080536913</v>
      </c>
      <c r="Q290" t="s">
        <v>8309</v>
      </c>
      <c r="R290" t="s">
        <v>8314</v>
      </c>
      <c r="S290" s="10">
        <f t="shared" si="18"/>
        <v>41050.960567129623</v>
      </c>
      <c r="T290" s="10">
        <f t="shared" si="19"/>
        <v>41085.960567129623</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104.82000000000001</v>
      </c>
      <c r="P291" s="5">
        <f t="shared" si="17"/>
        <v>67.771551724137936</v>
      </c>
      <c r="Q291" t="s">
        <v>8309</v>
      </c>
      <c r="R291" t="s">
        <v>8314</v>
      </c>
      <c r="S291" s="10">
        <f t="shared" si="18"/>
        <v>41550.248078703698</v>
      </c>
      <c r="T291" s="10">
        <f t="shared" si="19"/>
        <v>41580.248078703698</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5">
        <f t="shared" si="17"/>
        <v>28.576190476190476</v>
      </c>
      <c r="Q292" t="s">
        <v>8309</v>
      </c>
      <c r="R292" t="s">
        <v>8314</v>
      </c>
      <c r="S292" s="10">
        <f t="shared" si="18"/>
        <v>40526.160844907405</v>
      </c>
      <c r="T292" s="10">
        <f t="shared" si="19"/>
        <v>40576.124305555553</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120.02</v>
      </c>
      <c r="P293" s="5">
        <f t="shared" si="17"/>
        <v>46.8828125</v>
      </c>
      <c r="Q293" t="s">
        <v>8309</v>
      </c>
      <c r="R293" t="s">
        <v>8314</v>
      </c>
      <c r="S293" s="10">
        <f t="shared" si="18"/>
        <v>41376.560717592591</v>
      </c>
      <c r="T293" s="10">
        <f t="shared" si="19"/>
        <v>41394.792361111111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5">
        <f t="shared" si="17"/>
        <v>154.42231237322514</v>
      </c>
      <c r="Q294" t="s">
        <v>8309</v>
      </c>
      <c r="R294" t="s">
        <v>8314</v>
      </c>
      <c r="S294" s="10">
        <f t="shared" si="18"/>
        <v>40812.594895833332</v>
      </c>
      <c r="T294" s="10">
        <f t="shared" si="19"/>
        <v>40844.957638888889</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101.38461538461539</v>
      </c>
      <c r="P295" s="5">
        <f t="shared" si="17"/>
        <v>201.22137404580153</v>
      </c>
      <c r="Q295" t="s">
        <v>8309</v>
      </c>
      <c r="R295" t="s">
        <v>8314</v>
      </c>
      <c r="S295" s="10">
        <f t="shared" si="18"/>
        <v>41719.459652777776</v>
      </c>
      <c r="T295" s="10">
        <f t="shared" si="19"/>
        <v>41749.459652777776</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100</v>
      </c>
      <c r="P296" s="5">
        <f t="shared" si="17"/>
        <v>100</v>
      </c>
      <c r="Q296" t="s">
        <v>8309</v>
      </c>
      <c r="R296" t="s">
        <v>8314</v>
      </c>
      <c r="S296" s="10">
        <f t="shared" si="18"/>
        <v>40342.876087962963</v>
      </c>
      <c r="T296" s="10">
        <f t="shared" si="19"/>
        <v>40378.458333333328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5">
        <f t="shared" si="17"/>
        <v>100.08204511278196</v>
      </c>
      <c r="Q297" t="s">
        <v>8309</v>
      </c>
      <c r="R297" t="s">
        <v>8314</v>
      </c>
      <c r="S297" s="10">
        <f t="shared" si="18"/>
        <v>41518.796400462961</v>
      </c>
      <c r="T297" s="10">
        <f t="shared" si="19"/>
        <v>41578.791666666664</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118.72620000000001</v>
      </c>
      <c r="P298" s="5">
        <f t="shared" si="17"/>
        <v>230.08953488372092</v>
      </c>
      <c r="Q298" t="s">
        <v>8309</v>
      </c>
      <c r="R298" t="s">
        <v>8314</v>
      </c>
      <c r="S298" s="10">
        <f t="shared" si="18"/>
        <v>41134.267164351848</v>
      </c>
      <c r="T298" s="10">
        <f t="shared" si="19"/>
        <v>41159.267164351848</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5">
        <f t="shared" si="17"/>
        <v>141.74647887323943</v>
      </c>
      <c r="Q299" t="s">
        <v>8309</v>
      </c>
      <c r="R299" t="s">
        <v>8314</v>
      </c>
      <c r="S299" s="10">
        <f t="shared" si="18"/>
        <v>42089.519687500004</v>
      </c>
      <c r="T299" s="10">
        <f t="shared" si="19"/>
        <v>42124.957638888889</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108.93241269841269</v>
      </c>
      <c r="P300" s="5">
        <f t="shared" si="17"/>
        <v>56.344351395730705</v>
      </c>
      <c r="Q300" t="s">
        <v>8309</v>
      </c>
      <c r="R300" t="s">
        <v>8314</v>
      </c>
      <c r="S300" s="10">
        <f t="shared" si="18"/>
        <v>41709.255185185182</v>
      </c>
      <c r="T300" s="10">
        <f t="shared" si="19"/>
        <v>41768.666666666664</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178.95250000000001</v>
      </c>
      <c r="P301" s="5">
        <f t="shared" si="17"/>
        <v>73.341188524590166</v>
      </c>
      <c r="Q301" t="s">
        <v>8309</v>
      </c>
      <c r="R301" t="s">
        <v>8314</v>
      </c>
      <c r="S301" s="10">
        <f t="shared" si="18"/>
        <v>40469.016898148147</v>
      </c>
      <c r="T301" s="10">
        <f t="shared" si="19"/>
        <v>40499.058564814812</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5">
        <f t="shared" si="17"/>
        <v>85.337785234899329</v>
      </c>
      <c r="Q302" t="s">
        <v>8309</v>
      </c>
      <c r="R302" t="s">
        <v>8314</v>
      </c>
      <c r="S302" s="10">
        <f t="shared" si="18"/>
        <v>40626.751597222217</v>
      </c>
      <c r="T302" s="10">
        <f t="shared" si="19"/>
        <v>40657.751597222217</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5">
        <f t="shared" si="17"/>
        <v>61.496215139442228</v>
      </c>
      <c r="Q303" t="s">
        <v>8309</v>
      </c>
      <c r="R303" t="s">
        <v>8314</v>
      </c>
      <c r="S303" s="10">
        <f t="shared" si="18"/>
        <v>41312.529340277775</v>
      </c>
      <c r="T303" s="10">
        <f t="shared" si="19"/>
        <v>41352.487673611111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100.46</v>
      </c>
      <c r="P304" s="5">
        <f t="shared" si="17"/>
        <v>93.018518518518519</v>
      </c>
      <c r="Q304" t="s">
        <v>8309</v>
      </c>
      <c r="R304" t="s">
        <v>8314</v>
      </c>
      <c r="S304" s="10">
        <f t="shared" si="18"/>
        <v>40933.648587962962</v>
      </c>
      <c r="T304" s="10">
        <f t="shared" si="19"/>
        <v>40963.648587962962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5">
        <f t="shared" si="17"/>
        <v>50.292682926829265</v>
      </c>
      <c r="Q305" t="s">
        <v>8309</v>
      </c>
      <c r="R305" t="s">
        <v>8314</v>
      </c>
      <c r="S305" s="10">
        <f t="shared" si="18"/>
        <v>41031.862800925926</v>
      </c>
      <c r="T305" s="10">
        <f t="shared" si="19"/>
        <v>41061.862800925926</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231.64705882352939</v>
      </c>
      <c r="P306" s="5">
        <f t="shared" si="17"/>
        <v>106.43243243243244</v>
      </c>
      <c r="Q306" t="s">
        <v>8309</v>
      </c>
      <c r="R306" t="s">
        <v>8314</v>
      </c>
      <c r="S306" s="10">
        <f t="shared" si="18"/>
        <v>41113.88653935185</v>
      </c>
      <c r="T306" s="10">
        <f t="shared" si="19"/>
        <v>41152.875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130.33333333333331</v>
      </c>
      <c r="P307" s="5">
        <f t="shared" si="17"/>
        <v>51.719576719576722</v>
      </c>
      <c r="Q307" t="s">
        <v>8309</v>
      </c>
      <c r="R307" t="s">
        <v>8314</v>
      </c>
      <c r="S307" s="10">
        <f t="shared" si="18"/>
        <v>40948.421863425923</v>
      </c>
      <c r="T307" s="10">
        <f t="shared" si="19"/>
        <v>40978.421863425923</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5">
        <f t="shared" si="17"/>
        <v>36.612499999999997</v>
      </c>
      <c r="Q308" t="s">
        <v>8309</v>
      </c>
      <c r="R308" t="s">
        <v>8314</v>
      </c>
      <c r="S308" s="10">
        <f t="shared" si="18"/>
        <v>41333.628854166665</v>
      </c>
      <c r="T308" s="10">
        <f t="shared" si="19"/>
        <v>41353.587187500001</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5">
        <f t="shared" si="17"/>
        <v>42.517361111111114</v>
      </c>
      <c r="Q309" t="s">
        <v>8309</v>
      </c>
      <c r="R309" t="s">
        <v>8314</v>
      </c>
      <c r="S309" s="10">
        <f t="shared" si="18"/>
        <v>41282.736122685179</v>
      </c>
      <c r="T309" s="10">
        <f t="shared" si="19"/>
        <v>41312.736122685179</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5">
        <f t="shared" si="17"/>
        <v>62.712871287128714</v>
      </c>
      <c r="Q310" t="s">
        <v>8309</v>
      </c>
      <c r="R310" t="s">
        <v>8314</v>
      </c>
      <c r="S310" s="10">
        <f t="shared" si="18"/>
        <v>40567.486226851848</v>
      </c>
      <c r="T310" s="10">
        <f t="shared" si="19"/>
        <v>40612.486226851848</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118.94444444444446</v>
      </c>
      <c r="P311" s="5">
        <f t="shared" si="17"/>
        <v>89.957983193277315</v>
      </c>
      <c r="Q311" t="s">
        <v>8309</v>
      </c>
      <c r="R311" t="s">
        <v>8314</v>
      </c>
      <c r="S311" s="10">
        <f t="shared" si="18"/>
        <v>41134.543217592589</v>
      </c>
      <c r="T311" s="10">
        <f t="shared" si="19"/>
        <v>41155.543217592589</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5">
        <f t="shared" si="17"/>
        <v>28.924722222222222</v>
      </c>
      <c r="Q312" t="s">
        <v>8309</v>
      </c>
      <c r="R312" t="s">
        <v>8314</v>
      </c>
      <c r="S312" s="10">
        <f t="shared" si="18"/>
        <v>40820.974803240737</v>
      </c>
      <c r="T312" s="10">
        <f t="shared" si="19"/>
        <v>40835.875</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104.10165000000001</v>
      </c>
      <c r="P313" s="5">
        <f t="shared" si="17"/>
        <v>138.8022</v>
      </c>
      <c r="Q313" t="s">
        <v>8309</v>
      </c>
      <c r="R313" t="s">
        <v>8314</v>
      </c>
      <c r="S313" s="10">
        <f t="shared" si="18"/>
        <v>40868.011481481481</v>
      </c>
      <c r="T313" s="10">
        <f t="shared" si="19"/>
        <v>40909.124305555553</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5">
        <f t="shared" si="17"/>
        <v>61.301369863013697</v>
      </c>
      <c r="Q314" t="s">
        <v>8309</v>
      </c>
      <c r="R314" t="s">
        <v>8314</v>
      </c>
      <c r="S314" s="10">
        <f t="shared" si="18"/>
        <v>41348.669351851851</v>
      </c>
      <c r="T314" s="10">
        <f t="shared" si="19"/>
        <v>41378.669351851851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5">
        <f t="shared" si="17"/>
        <v>80.202702702702709</v>
      </c>
      <c r="Q315" t="s">
        <v>8309</v>
      </c>
      <c r="R315" t="s">
        <v>8314</v>
      </c>
      <c r="S315" s="10">
        <f t="shared" si="18"/>
        <v>40357.019606481481</v>
      </c>
      <c r="T315" s="10">
        <f t="shared" si="19"/>
        <v>40401.457638888889</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385.15000000000003</v>
      </c>
      <c r="P316" s="5">
        <f t="shared" si="17"/>
        <v>32.095833333333331</v>
      </c>
      <c r="Q316" t="s">
        <v>8309</v>
      </c>
      <c r="R316" t="s">
        <v>8314</v>
      </c>
      <c r="S316" s="10">
        <f t="shared" si="18"/>
        <v>41304.624861111108</v>
      </c>
      <c r="T316" s="10">
        <f t="shared" si="19"/>
        <v>41334.624861111108</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5">
        <f t="shared" si="17"/>
        <v>200.88888888888889</v>
      </c>
      <c r="Q317" t="s">
        <v>8309</v>
      </c>
      <c r="R317" t="s">
        <v>8314</v>
      </c>
      <c r="S317" s="10">
        <f t="shared" si="18"/>
        <v>41113.564050925925</v>
      </c>
      <c r="T317" s="10">
        <f t="shared" si="19"/>
        <v>41143.564050925925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5">
        <f t="shared" si="17"/>
        <v>108.01265822784811</v>
      </c>
      <c r="Q318" t="s">
        <v>8309</v>
      </c>
      <c r="R318" t="s">
        <v>8314</v>
      </c>
      <c r="S318" s="10">
        <f t="shared" si="18"/>
        <v>41950.715243055551</v>
      </c>
      <c r="T318" s="10">
        <f t="shared" si="19"/>
        <v>41983.999305555553</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5">
        <f t="shared" si="17"/>
        <v>95.699367088607602</v>
      </c>
      <c r="Q319" t="s">
        <v>8309</v>
      </c>
      <c r="R319" t="s">
        <v>8314</v>
      </c>
      <c r="S319" s="10">
        <f t="shared" si="18"/>
        <v>41589.468553240738</v>
      </c>
      <c r="T319" s="10">
        <f t="shared" si="19"/>
        <v>41619.468553240738</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v>
      </c>
      <c r="P320" s="5">
        <f t="shared" si="17"/>
        <v>49.880281690140848</v>
      </c>
      <c r="Q320" t="s">
        <v>8309</v>
      </c>
      <c r="R320" t="s">
        <v>8314</v>
      </c>
      <c r="S320" s="10">
        <f t="shared" si="18"/>
        <v>41329.830451388887</v>
      </c>
      <c r="T320" s="10">
        <f t="shared" si="19"/>
        <v>41359.788784722223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5">
        <f t="shared" si="17"/>
        <v>110.47058823529412</v>
      </c>
      <c r="Q321" t="s">
        <v>8309</v>
      </c>
      <c r="R321" t="s">
        <v>8314</v>
      </c>
      <c r="S321" s="10">
        <f t="shared" si="18"/>
        <v>40123.629965277774</v>
      </c>
      <c r="T321" s="10">
        <f t="shared" si="19"/>
        <v>40211.124305555553</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5">
        <f t="shared" si="17"/>
        <v>134.91139240506328</v>
      </c>
      <c r="Q322" t="s">
        <v>8309</v>
      </c>
      <c r="R322" t="s">
        <v>8314</v>
      </c>
      <c r="S322" s="10">
        <f t="shared" si="18"/>
        <v>42331.34297453703</v>
      </c>
      <c r="T322" s="10">
        <f t="shared" si="19"/>
        <v>42360.749999999993</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((E323/D323)*100)</f>
        <v>102.66285714285715</v>
      </c>
      <c r="P323" s="5">
        <f t="shared" ref="P323:P386" si="21">AVERAGE(E323/L323)</f>
        <v>106.62314540059347</v>
      </c>
      <c r="Q323" t="s">
        <v>8309</v>
      </c>
      <c r="R323" t="s">
        <v>8314</v>
      </c>
      <c r="S323" s="10">
        <f t="shared" ref="S323:S386" si="22">(((J323/60)/60)/24)+DATE(1970,1,1)+(-5/24)</f>
        <v>42647.238263888888</v>
      </c>
      <c r="T323" s="10">
        <f t="shared" ref="T323:T386" si="23">(((I323/60)/60)/24)+DATE(1970,1,1)+(-5/24)</f>
        <v>42682.27993055556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5">
        <f t="shared" si="21"/>
        <v>145.04301075268816</v>
      </c>
      <c r="Q324" t="s">
        <v>8309</v>
      </c>
      <c r="R324" t="s">
        <v>8314</v>
      </c>
      <c r="S324" s="10">
        <f t="shared" si="22"/>
        <v>42473.361666666664</v>
      </c>
      <c r="T324" s="10">
        <f t="shared" si="23"/>
        <v>42503.361666666664</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123.07407407407408</v>
      </c>
      <c r="P325" s="5">
        <f t="shared" si="21"/>
        <v>114.58620689655173</v>
      </c>
      <c r="Q325" t="s">
        <v>8309</v>
      </c>
      <c r="R325" t="s">
        <v>8314</v>
      </c>
      <c r="S325" s="10">
        <f t="shared" si="22"/>
        <v>42697.113032407404</v>
      </c>
      <c r="T325" s="10">
        <f t="shared" si="23"/>
        <v>42725.124305555553</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5">
        <f t="shared" si="21"/>
        <v>105.3170731707317</v>
      </c>
      <c r="Q326" t="s">
        <v>8309</v>
      </c>
      <c r="R326" t="s">
        <v>8314</v>
      </c>
      <c r="S326" s="10">
        <f t="shared" si="22"/>
        <v>42184.417916666665</v>
      </c>
      <c r="T326" s="10">
        <f t="shared" si="23"/>
        <v>42217.417916666665</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5">
        <f t="shared" si="21"/>
        <v>70.921195652173907</v>
      </c>
      <c r="Q327" t="s">
        <v>8309</v>
      </c>
      <c r="R327" t="s">
        <v>8314</v>
      </c>
      <c r="S327" s="10">
        <f t="shared" si="22"/>
        <v>42688.979548611103</v>
      </c>
      <c r="T327" s="10">
        <f t="shared" si="23"/>
        <v>42723.979548611103</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112.92973333333333</v>
      </c>
      <c r="P328" s="5">
        <f t="shared" si="21"/>
        <v>147.17167680278018</v>
      </c>
      <c r="Q328" t="s">
        <v>8309</v>
      </c>
      <c r="R328" t="s">
        <v>8314</v>
      </c>
      <c r="S328" s="10">
        <f t="shared" si="22"/>
        <v>42775.106550925928</v>
      </c>
      <c r="T328" s="10">
        <f t="shared" si="23"/>
        <v>42808.747916666667</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v>
      </c>
      <c r="P329" s="5">
        <f t="shared" si="21"/>
        <v>160.47058823529412</v>
      </c>
      <c r="Q329" t="s">
        <v>8309</v>
      </c>
      <c r="R329" t="s">
        <v>8314</v>
      </c>
      <c r="S329" s="10">
        <f t="shared" si="22"/>
        <v>42058.026956018519</v>
      </c>
      <c r="T329" s="10">
        <f t="shared" si="23"/>
        <v>42085.124999999993</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103.61439999999999</v>
      </c>
      <c r="P330" s="5">
        <f t="shared" si="21"/>
        <v>156.04578313253012</v>
      </c>
      <c r="Q330" t="s">
        <v>8309</v>
      </c>
      <c r="R330" t="s">
        <v>8314</v>
      </c>
      <c r="S330" s="10">
        <f t="shared" si="22"/>
        <v>42278.738287037035</v>
      </c>
      <c r="T330" s="10">
        <f t="shared" si="23"/>
        <v>42308.958333333336</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105.5</v>
      </c>
      <c r="P331" s="5">
        <f t="shared" si="21"/>
        <v>63.17365269461078</v>
      </c>
      <c r="Q331" t="s">
        <v>8309</v>
      </c>
      <c r="R331" t="s">
        <v>8314</v>
      </c>
      <c r="S331" s="10">
        <f t="shared" si="22"/>
        <v>42291.258414351854</v>
      </c>
      <c r="T331" s="10">
        <f t="shared" si="23"/>
        <v>42314.958333333336</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5">
        <f t="shared" si="21"/>
        <v>104.82352941176471</v>
      </c>
      <c r="Q332" t="s">
        <v>8309</v>
      </c>
      <c r="R332" t="s">
        <v>8314</v>
      </c>
      <c r="S332" s="10">
        <f t="shared" si="22"/>
        <v>41379.307442129626</v>
      </c>
      <c r="T332" s="10">
        <f t="shared" si="23"/>
        <v>41410.957638888889</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5">
        <f t="shared" si="21"/>
        <v>97.356164383561648</v>
      </c>
      <c r="Q333" t="s">
        <v>8309</v>
      </c>
      <c r="R333" t="s">
        <v>8314</v>
      </c>
      <c r="S333" s="10">
        <f t="shared" si="22"/>
        <v>42507.373078703698</v>
      </c>
      <c r="T333" s="10">
        <f t="shared" si="23"/>
        <v>42538.373078703698</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5">
        <f t="shared" si="21"/>
        <v>203.63063063063063</v>
      </c>
      <c r="Q334" t="s">
        <v>8309</v>
      </c>
      <c r="R334" t="s">
        <v>8314</v>
      </c>
      <c r="S334" s="10">
        <f t="shared" si="22"/>
        <v>42263.471956018511</v>
      </c>
      <c r="T334" s="10">
        <f t="shared" si="23"/>
        <v>42305.124999999993</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125.22750000000001</v>
      </c>
      <c r="P335" s="5">
        <f t="shared" si="21"/>
        <v>188.31203007518798</v>
      </c>
      <c r="Q335" t="s">
        <v>8309</v>
      </c>
      <c r="R335" t="s">
        <v>8314</v>
      </c>
      <c r="S335" s="10">
        <f t="shared" si="22"/>
        <v>42437.428136574068</v>
      </c>
      <c r="T335" s="10">
        <f t="shared" si="23"/>
        <v>42467.386469907404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5">
        <f t="shared" si="21"/>
        <v>146.65217391304347</v>
      </c>
      <c r="Q336" t="s">
        <v>8309</v>
      </c>
      <c r="R336" t="s">
        <v>8314</v>
      </c>
      <c r="S336" s="10">
        <f t="shared" si="22"/>
        <v>42101.474039351851</v>
      </c>
      <c r="T336" s="10">
        <f t="shared" si="23"/>
        <v>42139.583333333336</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5">
        <f t="shared" si="21"/>
        <v>109.1875</v>
      </c>
      <c r="Q337" t="s">
        <v>8309</v>
      </c>
      <c r="R337" t="s">
        <v>8314</v>
      </c>
      <c r="S337" s="10">
        <f t="shared" si="22"/>
        <v>42101.529108796291</v>
      </c>
      <c r="T337" s="10">
        <f t="shared" si="23"/>
        <v>42132.708333333336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116.83911999999998</v>
      </c>
      <c r="P338" s="5">
        <f t="shared" si="21"/>
        <v>59.249046653144013</v>
      </c>
      <c r="Q338" t="s">
        <v>8309</v>
      </c>
      <c r="R338" t="s">
        <v>8314</v>
      </c>
      <c r="S338" s="10">
        <f t="shared" si="22"/>
        <v>42291.387939814813</v>
      </c>
      <c r="T338" s="10">
        <f t="shared" si="23"/>
        <v>42321.429606481477</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5">
        <f t="shared" si="21"/>
        <v>97.904838709677421</v>
      </c>
      <c r="Q339" t="s">
        <v>8309</v>
      </c>
      <c r="R339" t="s">
        <v>8314</v>
      </c>
      <c r="S339" s="10">
        <f t="shared" si="22"/>
        <v>42046.920231481483</v>
      </c>
      <c r="T339" s="10">
        <f t="shared" si="23"/>
        <v>42076.878564814811</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110.13360000000002</v>
      </c>
      <c r="P340" s="5">
        <f t="shared" si="21"/>
        <v>70.000169491525426</v>
      </c>
      <c r="Q340" t="s">
        <v>8309</v>
      </c>
      <c r="R340" t="s">
        <v>8314</v>
      </c>
      <c r="S340" s="10">
        <f t="shared" si="22"/>
        <v>42559.547337962962</v>
      </c>
      <c r="T340" s="10">
        <f t="shared" si="23"/>
        <v>42615.833333333336</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5">
        <f t="shared" si="21"/>
        <v>72.865168539325836</v>
      </c>
      <c r="Q341" t="s">
        <v>8309</v>
      </c>
      <c r="R341" t="s">
        <v>8314</v>
      </c>
      <c r="S341" s="10">
        <f t="shared" si="22"/>
        <v>42093.551712962959</v>
      </c>
      <c r="T341" s="10">
        <f t="shared" si="23"/>
        <v>42123.551712962959</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5">
        <f t="shared" si="21"/>
        <v>146.34782608695653</v>
      </c>
      <c r="Q342" t="s">
        <v>8309</v>
      </c>
      <c r="R342" t="s">
        <v>8314</v>
      </c>
      <c r="S342" s="10">
        <f t="shared" si="22"/>
        <v>42772.460729166669</v>
      </c>
      <c r="T342" s="10">
        <f t="shared" si="23"/>
        <v>42802.666666666664</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5">
        <f t="shared" si="21"/>
        <v>67.909090909090907</v>
      </c>
      <c r="Q343" t="s">
        <v>8309</v>
      </c>
      <c r="R343" t="s">
        <v>8314</v>
      </c>
      <c r="S343" s="10">
        <f t="shared" si="22"/>
        <v>41894.671273148146</v>
      </c>
      <c r="T343" s="10">
        <f t="shared" si="23"/>
        <v>41912.957638888889</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100.36639999999998</v>
      </c>
      <c r="P344" s="5">
        <f t="shared" si="21"/>
        <v>169.85083076923075</v>
      </c>
      <c r="Q344" t="s">
        <v>8309</v>
      </c>
      <c r="R344" t="s">
        <v>8314</v>
      </c>
      <c r="S344" s="10">
        <f t="shared" si="22"/>
        <v>42459.572511574072</v>
      </c>
      <c r="T344" s="10">
        <f t="shared" si="23"/>
        <v>42489.572511574072</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102.02863333333335</v>
      </c>
      <c r="P345" s="5">
        <f t="shared" si="21"/>
        <v>58.413339694656486</v>
      </c>
      <c r="Q345" t="s">
        <v>8309</v>
      </c>
      <c r="R345" t="s">
        <v>8314</v>
      </c>
      <c r="S345" s="10">
        <f t="shared" si="22"/>
        <v>41926.529456018514</v>
      </c>
      <c r="T345" s="10">
        <f t="shared" si="23"/>
        <v>41956.916666666664</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5">
        <f t="shared" si="21"/>
        <v>119.99298245614035</v>
      </c>
      <c r="Q346" t="s">
        <v>8309</v>
      </c>
      <c r="R346" t="s">
        <v>8314</v>
      </c>
      <c r="S346" s="10">
        <f t="shared" si="22"/>
        <v>42111.762662037036</v>
      </c>
      <c r="T346" s="10">
        <f t="shared" si="23"/>
        <v>42155.888888888883</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5">
        <f t="shared" si="21"/>
        <v>99.860335195530723</v>
      </c>
      <c r="Q347" t="s">
        <v>8309</v>
      </c>
      <c r="R347" t="s">
        <v>8314</v>
      </c>
      <c r="S347" s="10">
        <f t="shared" si="22"/>
        <v>42114.735995370364</v>
      </c>
      <c r="T347" s="10">
        <f t="shared" si="23"/>
        <v>42144.735995370364</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170.28880000000001</v>
      </c>
      <c r="P348" s="5">
        <f t="shared" si="21"/>
        <v>90.579148936170213</v>
      </c>
      <c r="Q348" t="s">
        <v>8309</v>
      </c>
      <c r="R348" t="s">
        <v>8314</v>
      </c>
      <c r="S348" s="10">
        <f t="shared" si="22"/>
        <v>42261.291909722226</v>
      </c>
      <c r="T348" s="10">
        <f t="shared" si="23"/>
        <v>42291.291909722226</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5">
        <f t="shared" si="21"/>
        <v>117.77361477572559</v>
      </c>
      <c r="Q349" t="s">
        <v>8309</v>
      </c>
      <c r="R349" t="s">
        <v>8314</v>
      </c>
      <c r="S349" s="10">
        <f t="shared" si="22"/>
        <v>42292.287141203698</v>
      </c>
      <c r="T349" s="10">
        <f t="shared" si="23"/>
        <v>42322.32880787037</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5">
        <f t="shared" si="21"/>
        <v>86.554621848739501</v>
      </c>
      <c r="Q350" t="s">
        <v>8309</v>
      </c>
      <c r="R350" t="s">
        <v>8314</v>
      </c>
      <c r="S350" s="10">
        <f t="shared" si="22"/>
        <v>42207.378657407404</v>
      </c>
      <c r="T350" s="10">
        <f t="shared" si="23"/>
        <v>42237.378657407404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5">
        <f t="shared" si="21"/>
        <v>71.899281437125751</v>
      </c>
      <c r="Q351" t="s">
        <v>8309</v>
      </c>
      <c r="R351" t="s">
        <v>8314</v>
      </c>
      <c r="S351" s="10">
        <f t="shared" si="22"/>
        <v>42760.290601851848</v>
      </c>
      <c r="T351" s="10">
        <f t="shared" si="23"/>
        <v>42790.290601851848</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114.75999999999999</v>
      </c>
      <c r="P352" s="5">
        <f t="shared" si="21"/>
        <v>129.81900452488688</v>
      </c>
      <c r="Q352" t="s">
        <v>8309</v>
      </c>
      <c r="R352" t="s">
        <v>8314</v>
      </c>
      <c r="S352" s="10">
        <f t="shared" si="22"/>
        <v>42585.857743055552</v>
      </c>
      <c r="T352" s="10">
        <f t="shared" si="23"/>
        <v>42623.957638888889</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5">
        <f t="shared" si="21"/>
        <v>44.912863070539416</v>
      </c>
      <c r="Q353" t="s">
        <v>8309</v>
      </c>
      <c r="R353" t="s">
        <v>8314</v>
      </c>
      <c r="S353" s="10">
        <f t="shared" si="22"/>
        <v>42427.75641203703</v>
      </c>
      <c r="T353" s="10">
        <f t="shared" si="23"/>
        <v>42467.714745370373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5">
        <f t="shared" si="21"/>
        <v>40.755244755244753</v>
      </c>
      <c r="Q354" t="s">
        <v>8309</v>
      </c>
      <c r="R354" t="s">
        <v>8314</v>
      </c>
      <c r="S354" s="10">
        <f t="shared" si="22"/>
        <v>41889.959120370368</v>
      </c>
      <c r="T354" s="10">
        <f t="shared" si="23"/>
        <v>41919.959120370368</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5">
        <f t="shared" si="21"/>
        <v>103.52394779771615</v>
      </c>
      <c r="Q355" t="s">
        <v>8309</v>
      </c>
      <c r="R355" t="s">
        <v>8314</v>
      </c>
      <c r="S355" s="10">
        <f t="shared" si="22"/>
        <v>42297.583553240744</v>
      </c>
      <c r="T355" s="10">
        <f t="shared" si="23"/>
        <v>42327.625219907401</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5">
        <f t="shared" si="21"/>
        <v>125.44827586206897</v>
      </c>
      <c r="Q356" t="s">
        <v>8309</v>
      </c>
      <c r="R356" t="s">
        <v>8314</v>
      </c>
      <c r="S356" s="10">
        <f t="shared" si="22"/>
        <v>42438.619456018518</v>
      </c>
      <c r="T356" s="10">
        <f t="shared" si="23"/>
        <v>42468.577789351846</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116.25714285714285</v>
      </c>
      <c r="P357" s="5">
        <f t="shared" si="21"/>
        <v>246.60606060606059</v>
      </c>
      <c r="Q357" t="s">
        <v>8309</v>
      </c>
      <c r="R357" t="s">
        <v>8314</v>
      </c>
      <c r="S357" s="10">
        <f t="shared" si="22"/>
        <v>41943.0855787037</v>
      </c>
      <c r="T357" s="10">
        <f t="shared" si="23"/>
        <v>41974.127245370364</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5">
        <f t="shared" si="21"/>
        <v>79.401340206185566</v>
      </c>
      <c r="Q358" t="s">
        <v>8309</v>
      </c>
      <c r="R358" t="s">
        <v>8314</v>
      </c>
      <c r="S358" s="10">
        <f t="shared" si="22"/>
        <v>42415.594826388886</v>
      </c>
      <c r="T358" s="10">
        <f t="shared" si="23"/>
        <v>42445.553159722222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5">
        <f t="shared" si="21"/>
        <v>86.138613861386133</v>
      </c>
      <c r="Q359" t="s">
        <v>8309</v>
      </c>
      <c r="R359" t="s">
        <v>8314</v>
      </c>
      <c r="S359" s="10">
        <f t="shared" si="22"/>
        <v>42078.01385416666</v>
      </c>
      <c r="T359" s="10">
        <f t="shared" si="23"/>
        <v>42118.01385416666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103.08800000000001</v>
      </c>
      <c r="P360" s="5">
        <f t="shared" si="21"/>
        <v>193.04868913857678</v>
      </c>
      <c r="Q360" t="s">
        <v>8309</v>
      </c>
      <c r="R360" t="s">
        <v>8314</v>
      </c>
      <c r="S360" s="10">
        <f t="shared" si="22"/>
        <v>42507.651863425919</v>
      </c>
      <c r="T360" s="10">
        <f t="shared" si="23"/>
        <v>42536.416666666664</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5">
        <f t="shared" si="21"/>
        <v>84.023178807947019</v>
      </c>
      <c r="Q361" t="s">
        <v>8309</v>
      </c>
      <c r="R361" t="s">
        <v>8314</v>
      </c>
      <c r="S361" s="10">
        <f t="shared" si="22"/>
        <v>41934.862152777772</v>
      </c>
      <c r="T361" s="10">
        <f t="shared" si="23"/>
        <v>41957.008333333331</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101.375</v>
      </c>
      <c r="P362" s="5">
        <f t="shared" si="21"/>
        <v>139.82758620689654</v>
      </c>
      <c r="Q362" t="s">
        <v>8309</v>
      </c>
      <c r="R362" t="s">
        <v>8314</v>
      </c>
      <c r="S362" s="10">
        <f t="shared" si="22"/>
        <v>42163.689583333333</v>
      </c>
      <c r="T362" s="10">
        <f t="shared" si="23"/>
        <v>42207.924305555549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5">
        <f t="shared" si="21"/>
        <v>109.82189265536722</v>
      </c>
      <c r="Q363" t="s">
        <v>8309</v>
      </c>
      <c r="R363" t="s">
        <v>8314</v>
      </c>
      <c r="S363" s="10">
        <f t="shared" si="22"/>
        <v>41935.792893518512</v>
      </c>
      <c r="T363" s="10">
        <f t="shared" si="23"/>
        <v>41965.834560185183</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124.15933781686496</v>
      </c>
      <c r="P364" s="5">
        <f t="shared" si="21"/>
        <v>139.53488372093022</v>
      </c>
      <c r="Q364" t="s">
        <v>8309</v>
      </c>
      <c r="R364" t="s">
        <v>8314</v>
      </c>
      <c r="S364" s="10">
        <f t="shared" si="22"/>
        <v>41837.002210648148</v>
      </c>
      <c r="T364" s="10">
        <f t="shared" si="23"/>
        <v>41858.791666666664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5">
        <f t="shared" si="21"/>
        <v>347.84615384615387</v>
      </c>
      <c r="Q365" t="s">
        <v>8309</v>
      </c>
      <c r="R365" t="s">
        <v>8314</v>
      </c>
      <c r="S365" s="10">
        <f t="shared" si="22"/>
        <v>40255.53629629629</v>
      </c>
      <c r="T365" s="10">
        <f t="shared" si="23"/>
        <v>40300.598611111105</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110.16142857142856</v>
      </c>
      <c r="P366" s="5">
        <f t="shared" si="21"/>
        <v>68.24159292035398</v>
      </c>
      <c r="Q366" t="s">
        <v>8309</v>
      </c>
      <c r="R366" t="s">
        <v>8314</v>
      </c>
      <c r="S366" s="10">
        <f t="shared" si="22"/>
        <v>41780.651296296295</v>
      </c>
      <c r="T366" s="10">
        <f t="shared" si="23"/>
        <v>41810.957638888889</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5">
        <f t="shared" si="21"/>
        <v>239.93846153846152</v>
      </c>
      <c r="Q367" t="s">
        <v>8309</v>
      </c>
      <c r="R367" t="s">
        <v>8314</v>
      </c>
      <c r="S367" s="10">
        <f t="shared" si="22"/>
        <v>41668.398136574069</v>
      </c>
      <c r="T367" s="10">
        <f t="shared" si="23"/>
        <v>41698.398136574069</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101.31578947368421</v>
      </c>
      <c r="P368" s="5">
        <f t="shared" si="21"/>
        <v>287.31343283582089</v>
      </c>
      <c r="Q368" t="s">
        <v>8309</v>
      </c>
      <c r="R368" t="s">
        <v>8314</v>
      </c>
      <c r="S368" s="10">
        <f t="shared" si="22"/>
        <v>41019.584699074068</v>
      </c>
      <c r="T368" s="10">
        <f t="shared" si="23"/>
        <v>41049.584699074068</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5">
        <f t="shared" si="21"/>
        <v>86.84882352941176</v>
      </c>
      <c r="Q369" t="s">
        <v>8309</v>
      </c>
      <c r="R369" t="s">
        <v>8314</v>
      </c>
      <c r="S369" s="10">
        <f t="shared" si="22"/>
        <v>41355.368958333333</v>
      </c>
      <c r="T369" s="10">
        <f t="shared" si="23"/>
        <v>41394.999305555553</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104.11200000000001</v>
      </c>
      <c r="P370" s="5">
        <f t="shared" si="21"/>
        <v>81.84905660377359</v>
      </c>
      <c r="Q370" t="s">
        <v>8309</v>
      </c>
      <c r="R370" t="s">
        <v>8314</v>
      </c>
      <c r="S370" s="10">
        <f t="shared" si="22"/>
        <v>42043.397245370368</v>
      </c>
      <c r="T370" s="10">
        <f t="shared" si="23"/>
        <v>42078.355578703697</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5">
        <f t="shared" si="21"/>
        <v>42.874970059880241</v>
      </c>
      <c r="Q371" t="s">
        <v>8309</v>
      </c>
      <c r="R371" t="s">
        <v>8314</v>
      </c>
      <c r="S371" s="10">
        <f t="shared" si="22"/>
        <v>40893.3433912037</v>
      </c>
      <c r="T371" s="10">
        <f t="shared" si="23"/>
        <v>40923.3433912037</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5">
        <f t="shared" si="21"/>
        <v>709.41860465116281</v>
      </c>
      <c r="Q372" t="s">
        <v>8309</v>
      </c>
      <c r="R372" t="s">
        <v>8314</v>
      </c>
      <c r="S372" s="10">
        <f t="shared" si="22"/>
        <v>42711.586805555555</v>
      </c>
      <c r="T372" s="10">
        <f t="shared" si="23"/>
        <v>42741.586805555555</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5">
        <f t="shared" si="21"/>
        <v>161.25517890772127</v>
      </c>
      <c r="Q373" t="s">
        <v>8309</v>
      </c>
      <c r="R373" t="s">
        <v>8314</v>
      </c>
      <c r="S373" s="10">
        <f t="shared" si="22"/>
        <v>41261.559479166666</v>
      </c>
      <c r="T373" s="10">
        <f t="shared" si="23"/>
        <v>41306.559479166666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5">
        <f t="shared" si="21"/>
        <v>41.777777777777779</v>
      </c>
      <c r="Q374" t="s">
        <v>8309</v>
      </c>
      <c r="R374" t="s">
        <v>8314</v>
      </c>
      <c r="S374" s="10">
        <f t="shared" si="22"/>
        <v>42425.368564814817</v>
      </c>
      <c r="T374" s="10">
        <f t="shared" si="23"/>
        <v>42465.458333333336</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5">
        <f t="shared" si="21"/>
        <v>89.887640449438209</v>
      </c>
      <c r="Q375" t="s">
        <v>8309</v>
      </c>
      <c r="R375" t="s">
        <v>8314</v>
      </c>
      <c r="S375" s="10">
        <f t="shared" si="22"/>
        <v>41078.703680555554</v>
      </c>
      <c r="T375" s="10">
        <f t="shared" si="23"/>
        <v>41108.703680555554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5">
        <f t="shared" si="21"/>
        <v>45.051724137931032</v>
      </c>
      <c r="Q376" t="s">
        <v>8309</v>
      </c>
      <c r="R376" t="s">
        <v>8314</v>
      </c>
      <c r="S376" s="10">
        <f t="shared" si="22"/>
        <v>40757.680914351848</v>
      </c>
      <c r="T376" s="10">
        <f t="shared" si="23"/>
        <v>40802.680914351848</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120</v>
      </c>
      <c r="P377" s="5">
        <f t="shared" si="21"/>
        <v>42.857142857142854</v>
      </c>
      <c r="Q377" t="s">
        <v>8309</v>
      </c>
      <c r="R377" t="s">
        <v>8314</v>
      </c>
      <c r="S377" s="10">
        <f t="shared" si="22"/>
        <v>41657.77674768518</v>
      </c>
      <c r="T377" s="10">
        <f t="shared" si="23"/>
        <v>41699.512499999997</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105.9591836734694</v>
      </c>
      <c r="P378" s="5">
        <f t="shared" si="21"/>
        <v>54.083333333333336</v>
      </c>
      <c r="Q378" t="s">
        <v>8309</v>
      </c>
      <c r="R378" t="s">
        <v>8314</v>
      </c>
      <c r="S378" s="10">
        <f t="shared" si="22"/>
        <v>42576.244398148141</v>
      </c>
      <c r="T378" s="10">
        <f t="shared" si="23"/>
        <v>42607.244398148141</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5">
        <f t="shared" si="21"/>
        <v>103.21804511278195</v>
      </c>
      <c r="Q379" t="s">
        <v>8309</v>
      </c>
      <c r="R379" t="s">
        <v>8314</v>
      </c>
      <c r="S379" s="10">
        <f t="shared" si="22"/>
        <v>42292.042453703696</v>
      </c>
      <c r="T379" s="10">
        <f t="shared" si="23"/>
        <v>42322.084027777775</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111.76666666666665</v>
      </c>
      <c r="P380" s="5">
        <f t="shared" si="21"/>
        <v>40.397590361445786</v>
      </c>
      <c r="Q380" t="s">
        <v>8309</v>
      </c>
      <c r="R380" t="s">
        <v>8314</v>
      </c>
      <c r="S380" s="10">
        <f t="shared" si="22"/>
        <v>42370.363518518519</v>
      </c>
      <c r="T380" s="10">
        <f t="shared" si="23"/>
        <v>42394.786111111105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5">
        <f t="shared" si="21"/>
        <v>116.85906040268456</v>
      </c>
      <c r="Q381" t="s">
        <v>8309</v>
      </c>
      <c r="R381" t="s">
        <v>8314</v>
      </c>
      <c r="S381" s="10">
        <f t="shared" si="22"/>
        <v>40987.479999999996</v>
      </c>
      <c r="T381" s="10">
        <f t="shared" si="23"/>
        <v>41032.479999999996</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5">
        <f t="shared" si="21"/>
        <v>115.51020408163265</v>
      </c>
      <c r="Q382" t="s">
        <v>8309</v>
      </c>
      <c r="R382" t="s">
        <v>8314</v>
      </c>
      <c r="S382" s="10">
        <f t="shared" si="22"/>
        <v>42367.511481481481</v>
      </c>
      <c r="T382" s="10">
        <f t="shared" si="23"/>
        <v>42392.511481481481</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5">
        <f t="shared" si="21"/>
        <v>104.31274900398407</v>
      </c>
      <c r="Q383" t="s">
        <v>8309</v>
      </c>
      <c r="R383" t="s">
        <v>8314</v>
      </c>
      <c r="S383" s="10">
        <f t="shared" si="22"/>
        <v>41085.48978009259</v>
      </c>
      <c r="T383" s="10">
        <f t="shared" si="23"/>
        <v>41120</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5">
        <f t="shared" si="21"/>
        <v>69.772727272727266</v>
      </c>
      <c r="Q384" t="s">
        <v>8309</v>
      </c>
      <c r="R384" t="s">
        <v>8314</v>
      </c>
      <c r="S384" s="10">
        <f t="shared" si="22"/>
        <v>41144.501157407409</v>
      </c>
      <c r="T384" s="10">
        <f t="shared" si="23"/>
        <v>41158.501157407409</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206.70670670670671</v>
      </c>
      <c r="P385" s="5">
        <f t="shared" si="21"/>
        <v>43.020833333333336</v>
      </c>
      <c r="Q385" t="s">
        <v>8309</v>
      </c>
      <c r="R385" t="s">
        <v>8314</v>
      </c>
      <c r="S385" s="10">
        <f t="shared" si="22"/>
        <v>41754.90924768518</v>
      </c>
      <c r="T385" s="10">
        <f t="shared" si="23"/>
        <v>41777.90924768518</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v>
      </c>
      <c r="P386" s="5">
        <f t="shared" si="21"/>
        <v>58.540469973890339</v>
      </c>
      <c r="Q386" t="s">
        <v>8309</v>
      </c>
      <c r="R386" t="s">
        <v>8314</v>
      </c>
      <c r="S386" s="10">
        <f t="shared" si="22"/>
        <v>41980.573460648149</v>
      </c>
      <c r="T386" s="10">
        <f t="shared" si="23"/>
        <v>42010.573460648149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((E387/D387)*100)</f>
        <v>105.982</v>
      </c>
      <c r="P387" s="5">
        <f t="shared" ref="P387:P450" si="25">AVERAGE(E387/L387)</f>
        <v>111.79535864978902</v>
      </c>
      <c r="Q387" t="s">
        <v>8309</v>
      </c>
      <c r="R387" t="s">
        <v>8314</v>
      </c>
      <c r="S387" s="10">
        <f t="shared" ref="S387:S450" si="26">(((J387/60)/60)/24)+DATE(1970,1,1)+(-5/24)</f>
        <v>41934.376168981478</v>
      </c>
      <c r="T387" s="10">
        <f t="shared" ref="T387:T450" si="27">(((I387/60)/60)/24)+DATE(1970,1,1)+(-5/24)</f>
        <v>41964.41783564815</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5">
        <f t="shared" si="25"/>
        <v>46.230769230769234</v>
      </c>
      <c r="Q388" t="s">
        <v>8309</v>
      </c>
      <c r="R388" t="s">
        <v>8314</v>
      </c>
      <c r="S388" s="10">
        <f t="shared" si="26"/>
        <v>42211.742951388886</v>
      </c>
      <c r="T388" s="10">
        <f t="shared" si="27"/>
        <v>42226.742951388886</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5">
        <f t="shared" si="25"/>
        <v>144.69039145907473</v>
      </c>
      <c r="Q389" t="s">
        <v>8309</v>
      </c>
      <c r="R389" t="s">
        <v>8314</v>
      </c>
      <c r="S389" s="10">
        <f t="shared" si="26"/>
        <v>42200.468263888884</v>
      </c>
      <c r="T389" s="10">
        <f t="shared" si="27"/>
        <v>42231.041666666664</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5">
        <f t="shared" si="25"/>
        <v>88.845070422535215</v>
      </c>
      <c r="Q390" t="s">
        <v>8309</v>
      </c>
      <c r="R390" t="s">
        <v>8314</v>
      </c>
      <c r="S390" s="10">
        <f t="shared" si="26"/>
        <v>42548.867824074077</v>
      </c>
      <c r="T390" s="10">
        <f t="shared" si="27"/>
        <v>42578.867824074077</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181.53547058823528</v>
      </c>
      <c r="P391" s="5">
        <f t="shared" si="25"/>
        <v>81.75107284768211</v>
      </c>
      <c r="Q391" t="s">
        <v>8309</v>
      </c>
      <c r="R391" t="s">
        <v>8314</v>
      </c>
      <c r="S391" s="10">
        <f t="shared" si="26"/>
        <v>41673.854745370365</v>
      </c>
      <c r="T391" s="10">
        <f t="shared" si="27"/>
        <v>41705.749305555553</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100</v>
      </c>
      <c r="P392" s="5">
        <f t="shared" si="25"/>
        <v>71.428571428571431</v>
      </c>
      <c r="Q392" t="s">
        <v>8309</v>
      </c>
      <c r="R392" t="s">
        <v>8314</v>
      </c>
      <c r="S392" s="10">
        <f t="shared" si="26"/>
        <v>42111.828379629624</v>
      </c>
      <c r="T392" s="10">
        <f t="shared" si="27"/>
        <v>42131.828379629624</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5">
        <f t="shared" si="25"/>
        <v>104.25906735751295</v>
      </c>
      <c r="Q393" t="s">
        <v>8309</v>
      </c>
      <c r="R393" t="s">
        <v>8314</v>
      </c>
      <c r="S393" s="10">
        <f t="shared" si="26"/>
        <v>40864.833923611113</v>
      </c>
      <c r="T393" s="10">
        <f t="shared" si="27"/>
        <v>40894.832638888889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5">
        <f t="shared" si="25"/>
        <v>90.616504854368927</v>
      </c>
      <c r="Q394" t="s">
        <v>8309</v>
      </c>
      <c r="R394" t="s">
        <v>8314</v>
      </c>
      <c r="S394" s="10">
        <f t="shared" si="26"/>
        <v>40763.508923611109</v>
      </c>
      <c r="T394" s="10">
        <f t="shared" si="27"/>
        <v>40793.916666666664</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5">
        <f t="shared" si="25"/>
        <v>157.33048433048432</v>
      </c>
      <c r="Q395" t="s">
        <v>8309</v>
      </c>
      <c r="R395" t="s">
        <v>8314</v>
      </c>
      <c r="S395" s="10">
        <f t="shared" si="26"/>
        <v>41526.500601851847</v>
      </c>
      <c r="T395" s="10">
        <f t="shared" si="27"/>
        <v>41557.500601851847</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5">
        <f t="shared" si="25"/>
        <v>105.18</v>
      </c>
      <c r="Q396" t="s">
        <v>8309</v>
      </c>
      <c r="R396" t="s">
        <v>8314</v>
      </c>
      <c r="S396" s="10">
        <f t="shared" si="26"/>
        <v>42417.60974537037</v>
      </c>
      <c r="T396" s="10">
        <f t="shared" si="27"/>
        <v>42477.568078703705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5">
        <f t="shared" si="25"/>
        <v>58.719836956521746</v>
      </c>
      <c r="Q397" t="s">
        <v>8309</v>
      </c>
      <c r="R397" t="s">
        <v>8314</v>
      </c>
      <c r="S397" s="10">
        <f t="shared" si="26"/>
        <v>40990.700925925921</v>
      </c>
      <c r="T397" s="10">
        <f t="shared" si="27"/>
        <v>41026.688888888886</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5">
        <f t="shared" si="25"/>
        <v>81.632653061224488</v>
      </c>
      <c r="Q398" t="s">
        <v>8309</v>
      </c>
      <c r="R398" t="s">
        <v>8314</v>
      </c>
      <c r="S398" s="10">
        <f t="shared" si="26"/>
        <v>41082.356550925921</v>
      </c>
      <c r="T398" s="10">
        <f t="shared" si="27"/>
        <v>41097.356550925921</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5">
        <f t="shared" si="25"/>
        <v>56.460043668122275</v>
      </c>
      <c r="Q399" t="s">
        <v>8309</v>
      </c>
      <c r="R399" t="s">
        <v>8314</v>
      </c>
      <c r="S399" s="10">
        <f t="shared" si="26"/>
        <v>40379.568101851852</v>
      </c>
      <c r="T399" s="10">
        <f t="shared" si="27"/>
        <v>40421.947222222218</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125.16000000000001</v>
      </c>
      <c r="P400" s="5">
        <f t="shared" si="25"/>
        <v>140.1044776119403</v>
      </c>
      <c r="Q400" t="s">
        <v>8309</v>
      </c>
      <c r="R400" t="s">
        <v>8314</v>
      </c>
      <c r="S400" s="10">
        <f t="shared" si="26"/>
        <v>42078.584791666661</v>
      </c>
      <c r="T400" s="10">
        <f t="shared" si="27"/>
        <v>42123.584791666661</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5">
        <f t="shared" si="25"/>
        <v>224.85263157894738</v>
      </c>
      <c r="Q401" t="s">
        <v>8309</v>
      </c>
      <c r="R401" t="s">
        <v>8314</v>
      </c>
      <c r="S401" s="10">
        <f t="shared" si="26"/>
        <v>42687.667442129627</v>
      </c>
      <c r="T401" s="10">
        <f t="shared" si="27"/>
        <v>42718.291666666664</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5">
        <f t="shared" si="25"/>
        <v>181.13306451612902</v>
      </c>
      <c r="Q402" t="s">
        <v>8309</v>
      </c>
      <c r="R402" t="s">
        <v>8314</v>
      </c>
      <c r="S402" s="10">
        <f t="shared" si="26"/>
        <v>41745.427627314813</v>
      </c>
      <c r="T402" s="10">
        <f t="shared" si="27"/>
        <v>41775.9375</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103.812</v>
      </c>
      <c r="P403" s="5">
        <f t="shared" si="25"/>
        <v>711.04109589041093</v>
      </c>
      <c r="Q403" t="s">
        <v>8309</v>
      </c>
      <c r="R403" t="s">
        <v>8314</v>
      </c>
      <c r="S403" s="10">
        <f t="shared" si="26"/>
        <v>40732.633912037032</v>
      </c>
      <c r="T403" s="10">
        <f t="shared" si="27"/>
        <v>40762.633912037032</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v>
      </c>
      <c r="P404" s="5">
        <f t="shared" si="25"/>
        <v>65.883720930232556</v>
      </c>
      <c r="Q404" t="s">
        <v>8309</v>
      </c>
      <c r="R404" t="s">
        <v>8314</v>
      </c>
      <c r="S404" s="10">
        <f t="shared" si="26"/>
        <v>42292.331215277773</v>
      </c>
      <c r="T404" s="10">
        <f t="shared" si="27"/>
        <v>42313.372881944444</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105.25999999999999</v>
      </c>
      <c r="P405" s="5">
        <f t="shared" si="25"/>
        <v>75.185714285714283</v>
      </c>
      <c r="Q405" t="s">
        <v>8309</v>
      </c>
      <c r="R405" t="s">
        <v>8314</v>
      </c>
      <c r="S405" s="10">
        <f t="shared" si="26"/>
        <v>40718.102326388886</v>
      </c>
      <c r="T405" s="10">
        <f t="shared" si="27"/>
        <v>40765.088888888888</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5">
        <f t="shared" si="25"/>
        <v>133.14391143911439</v>
      </c>
      <c r="Q406" t="s">
        <v>8309</v>
      </c>
      <c r="R406" t="s">
        <v>8314</v>
      </c>
      <c r="S406" s="10">
        <f t="shared" si="26"/>
        <v>41646.419699074075</v>
      </c>
      <c r="T406" s="10">
        <f t="shared" si="27"/>
        <v>41675.752777777772</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107.65957446808511</v>
      </c>
      <c r="P407" s="5">
        <f t="shared" si="25"/>
        <v>55.2</v>
      </c>
      <c r="Q407" t="s">
        <v>8309</v>
      </c>
      <c r="R407" t="s">
        <v>8314</v>
      </c>
      <c r="S407" s="10">
        <f t="shared" si="26"/>
        <v>41673.876608796294</v>
      </c>
      <c r="T407" s="10">
        <f t="shared" si="27"/>
        <v>41703.876608796294</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107.70464285714286</v>
      </c>
      <c r="P408" s="5">
        <f t="shared" si="25"/>
        <v>86.163714285714292</v>
      </c>
      <c r="Q408" t="s">
        <v>8309</v>
      </c>
      <c r="R408" t="s">
        <v>8314</v>
      </c>
      <c r="S408" s="10">
        <f t="shared" si="26"/>
        <v>40637.95413194444</v>
      </c>
      <c r="T408" s="10">
        <f t="shared" si="27"/>
        <v>40672.040972222218</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5">
        <f t="shared" si="25"/>
        <v>92.318181818181813</v>
      </c>
      <c r="Q409" t="s">
        <v>8309</v>
      </c>
      <c r="R409" t="s">
        <v>8314</v>
      </c>
      <c r="S409" s="10">
        <f t="shared" si="26"/>
        <v>40806.662615740737</v>
      </c>
      <c r="T409" s="10">
        <f t="shared" si="27"/>
        <v>40866.704282407409</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5">
        <f t="shared" si="25"/>
        <v>160.16473684210527</v>
      </c>
      <c r="Q410" t="s">
        <v>8309</v>
      </c>
      <c r="R410" t="s">
        <v>8314</v>
      </c>
      <c r="S410" s="10">
        <f t="shared" si="26"/>
        <v>41543.527662037035</v>
      </c>
      <c r="T410" s="10">
        <f t="shared" si="27"/>
        <v>41583.569328703699</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5">
        <f t="shared" si="25"/>
        <v>45.6</v>
      </c>
      <c r="Q411" t="s">
        <v>8309</v>
      </c>
      <c r="R411" t="s">
        <v>8314</v>
      </c>
      <c r="S411" s="10">
        <f t="shared" si="26"/>
        <v>42543.654444444437</v>
      </c>
      <c r="T411" s="10">
        <f t="shared" si="27"/>
        <v>42573.654444444437</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128.29999999999998</v>
      </c>
      <c r="P412" s="5">
        <f t="shared" si="25"/>
        <v>183.28571428571428</v>
      </c>
      <c r="Q412" t="s">
        <v>8309</v>
      </c>
      <c r="R412" t="s">
        <v>8314</v>
      </c>
      <c r="S412" s="10">
        <f t="shared" si="26"/>
        <v>42113.77311342593</v>
      </c>
      <c r="T412" s="10">
        <f t="shared" si="27"/>
        <v>42173.77311342593</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5">
        <f t="shared" si="25"/>
        <v>125.78838174273859</v>
      </c>
      <c r="Q413" t="s">
        <v>8309</v>
      </c>
      <c r="R413" t="s">
        <v>8314</v>
      </c>
      <c r="S413" s="10">
        <f t="shared" si="26"/>
        <v>41597.967638888884</v>
      </c>
      <c r="T413" s="10">
        <f t="shared" si="27"/>
        <v>41630</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5">
        <f t="shared" si="25"/>
        <v>57.654545454545456</v>
      </c>
      <c r="Q414" t="s">
        <v>8309</v>
      </c>
      <c r="R414" t="s">
        <v>8314</v>
      </c>
      <c r="S414" s="10">
        <f t="shared" si="26"/>
        <v>41099.534467592588</v>
      </c>
      <c r="T414" s="10">
        <f t="shared" si="27"/>
        <v>41115.534467592588</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105.0859375</v>
      </c>
      <c r="P415" s="5">
        <f t="shared" si="25"/>
        <v>78.660818713450297</v>
      </c>
      <c r="Q415" t="s">
        <v>8309</v>
      </c>
      <c r="R415" t="s">
        <v>8314</v>
      </c>
      <c r="S415" s="10">
        <f t="shared" si="26"/>
        <v>41079.66910879629</v>
      </c>
      <c r="T415" s="10">
        <f t="shared" si="27"/>
        <v>41109.66910879629</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5">
        <f t="shared" si="25"/>
        <v>91.480769230769226</v>
      </c>
      <c r="Q416" t="s">
        <v>8309</v>
      </c>
      <c r="R416" t="s">
        <v>8314</v>
      </c>
      <c r="S416" s="10">
        <f t="shared" si="26"/>
        <v>41528.85491898148</v>
      </c>
      <c r="T416" s="10">
        <f t="shared" si="27"/>
        <v>41558.85491898148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102.14714285714285</v>
      </c>
      <c r="P417" s="5">
        <f t="shared" si="25"/>
        <v>68.09809523809524</v>
      </c>
      <c r="Q417" t="s">
        <v>8309</v>
      </c>
      <c r="R417" t="s">
        <v>8314</v>
      </c>
      <c r="S417" s="10">
        <f t="shared" si="26"/>
        <v>41904.643541666665</v>
      </c>
      <c r="T417" s="10">
        <f t="shared" si="27"/>
        <v>41929.291666666664</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120.21700000000001</v>
      </c>
      <c r="P418" s="5">
        <f t="shared" si="25"/>
        <v>48.086800000000004</v>
      </c>
      <c r="Q418" t="s">
        <v>8309</v>
      </c>
      <c r="R418" t="s">
        <v>8314</v>
      </c>
      <c r="S418" s="10">
        <f t="shared" si="26"/>
        <v>41648.187858796293</v>
      </c>
      <c r="T418" s="10">
        <f t="shared" si="27"/>
        <v>41678.187858796293</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5">
        <f t="shared" si="25"/>
        <v>202.42307692307693</v>
      </c>
      <c r="Q419" t="s">
        <v>8309</v>
      </c>
      <c r="R419" t="s">
        <v>8314</v>
      </c>
      <c r="S419" s="10">
        <f t="shared" si="26"/>
        <v>41360.76226851852</v>
      </c>
      <c r="T419" s="10">
        <f t="shared" si="27"/>
        <v>41371.981249999997</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5">
        <f t="shared" si="25"/>
        <v>216.75</v>
      </c>
      <c r="Q420" t="s">
        <v>8309</v>
      </c>
      <c r="R420" t="s">
        <v>8314</v>
      </c>
      <c r="S420" s="10">
        <f t="shared" si="26"/>
        <v>42178.07403935185</v>
      </c>
      <c r="T420" s="10">
        <f t="shared" si="27"/>
        <v>42208.07403935185</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5">
        <f t="shared" si="25"/>
        <v>110.06849315068493</v>
      </c>
      <c r="Q421" t="s">
        <v>8309</v>
      </c>
      <c r="R421" t="s">
        <v>8314</v>
      </c>
      <c r="S421" s="10">
        <f t="shared" si="26"/>
        <v>41394.634108796294</v>
      </c>
      <c r="T421" s="10">
        <f t="shared" si="27"/>
        <v>41454.634108796294</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0.43939393939393934</v>
      </c>
      <c r="P422" s="5">
        <f t="shared" si="25"/>
        <v>4.833333333333333</v>
      </c>
      <c r="Q422" t="s">
        <v>8309</v>
      </c>
      <c r="R422" t="s">
        <v>8315</v>
      </c>
      <c r="S422" s="10">
        <f t="shared" si="26"/>
        <v>41682.028136574074</v>
      </c>
      <c r="T422" s="10">
        <f t="shared" si="27"/>
        <v>41711.986469907402</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2.0066666666666668</v>
      </c>
      <c r="P423" s="5">
        <f t="shared" si="25"/>
        <v>50.166666666666664</v>
      </c>
      <c r="Q423" t="s">
        <v>8309</v>
      </c>
      <c r="R423" t="s">
        <v>8315</v>
      </c>
      <c r="S423" s="10">
        <f t="shared" si="26"/>
        <v>42177.283055555548</v>
      </c>
      <c r="T423" s="10">
        <f t="shared" si="27"/>
        <v>42237.283055555548</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1.075</v>
      </c>
      <c r="P424" s="5">
        <f t="shared" si="25"/>
        <v>35.833333333333336</v>
      </c>
      <c r="Q424" t="s">
        <v>8309</v>
      </c>
      <c r="R424" t="s">
        <v>8315</v>
      </c>
      <c r="S424" s="10">
        <f t="shared" si="26"/>
        <v>41863.052048611105</v>
      </c>
      <c r="T424" s="10">
        <f t="shared" si="27"/>
        <v>41893.052048611105</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0.76500000000000001</v>
      </c>
      <c r="P425" s="5">
        <f t="shared" si="25"/>
        <v>11.76923076923077</v>
      </c>
      <c r="Q425" t="s">
        <v>8309</v>
      </c>
      <c r="R425" t="s">
        <v>8315</v>
      </c>
      <c r="S425" s="10">
        <f t="shared" si="26"/>
        <v>41400.717939814815</v>
      </c>
      <c r="T425" s="10">
        <f t="shared" si="27"/>
        <v>41430.717939814815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6.7966666666666677</v>
      </c>
      <c r="P426" s="5">
        <f t="shared" si="25"/>
        <v>40.78</v>
      </c>
      <c r="Q426" t="s">
        <v>8309</v>
      </c>
      <c r="R426" t="s">
        <v>8315</v>
      </c>
      <c r="S426" s="10">
        <f t="shared" si="26"/>
        <v>40934.167812499996</v>
      </c>
      <c r="T426" s="10">
        <f t="shared" si="27"/>
        <v>40994.126145833332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1.2E-2</v>
      </c>
      <c r="P427" s="5">
        <f t="shared" si="25"/>
        <v>3</v>
      </c>
      <c r="Q427" t="s">
        <v>8309</v>
      </c>
      <c r="R427" t="s">
        <v>8315</v>
      </c>
      <c r="S427" s="10">
        <f t="shared" si="26"/>
        <v>42275.652824074066</v>
      </c>
      <c r="T427" s="10">
        <f t="shared" si="27"/>
        <v>42335.694490740738</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1.3299999999999998</v>
      </c>
      <c r="P428" s="5">
        <f t="shared" si="25"/>
        <v>16.625</v>
      </c>
      <c r="Q428" t="s">
        <v>8309</v>
      </c>
      <c r="R428" t="s">
        <v>8315</v>
      </c>
      <c r="S428" s="10">
        <f t="shared" si="26"/>
        <v>42400.503634259258</v>
      </c>
      <c r="T428" s="10">
        <f t="shared" si="27"/>
        <v>42430.503634259258</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5" t="e">
        <f t="shared" si="25"/>
        <v>#DIV/0!</v>
      </c>
      <c r="Q429" t="s">
        <v>8309</v>
      </c>
      <c r="R429" t="s">
        <v>8315</v>
      </c>
      <c r="S429" s="10">
        <f t="shared" si="26"/>
        <v>42285.700694444437</v>
      </c>
      <c r="T429" s="10">
        <f t="shared" si="27"/>
        <v>42299.582638888889</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5.6333333333333329</v>
      </c>
      <c r="P430" s="5">
        <f t="shared" si="25"/>
        <v>52</v>
      </c>
      <c r="Q430" t="s">
        <v>8309</v>
      </c>
      <c r="R430" t="s">
        <v>8315</v>
      </c>
      <c r="S430" s="10">
        <f t="shared" si="26"/>
        <v>41778.558391203704</v>
      </c>
      <c r="T430" s="10">
        <f t="shared" si="27"/>
        <v>41806.708333333328</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5" t="e">
        <f t="shared" si="25"/>
        <v>#DIV/0!</v>
      </c>
      <c r="Q431" t="s">
        <v>8309</v>
      </c>
      <c r="R431" t="s">
        <v>8315</v>
      </c>
      <c r="S431" s="10">
        <f t="shared" si="26"/>
        <v>40070.693078703705</v>
      </c>
      <c r="T431" s="10">
        <f t="shared" si="27"/>
        <v>40143.999305555553</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v>
      </c>
      <c r="P432" s="5">
        <f t="shared" si="25"/>
        <v>4.8</v>
      </c>
      <c r="Q432" t="s">
        <v>8309</v>
      </c>
      <c r="R432" t="s">
        <v>8315</v>
      </c>
      <c r="S432" s="10">
        <f t="shared" si="26"/>
        <v>41512.898923611108</v>
      </c>
      <c r="T432" s="10">
        <f t="shared" si="27"/>
        <v>41527.898923611108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13.833333333333334</v>
      </c>
      <c r="P433" s="5">
        <f t="shared" si="25"/>
        <v>51.875</v>
      </c>
      <c r="Q433" t="s">
        <v>8309</v>
      </c>
      <c r="R433" t="s">
        <v>8315</v>
      </c>
      <c r="S433" s="10">
        <f t="shared" si="26"/>
        <v>42526.662997685176</v>
      </c>
      <c r="T433" s="10">
        <f t="shared" si="27"/>
        <v>42556.662997685176</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v>
      </c>
      <c r="P434" s="5">
        <f t="shared" si="25"/>
        <v>71.25</v>
      </c>
      <c r="Q434" t="s">
        <v>8309</v>
      </c>
      <c r="R434" t="s">
        <v>8315</v>
      </c>
      <c r="S434" s="10">
        <f t="shared" si="26"/>
        <v>42238.51829861111</v>
      </c>
      <c r="T434" s="10">
        <f t="shared" si="27"/>
        <v>42298.51829861111</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5" t="e">
        <f t="shared" si="25"/>
        <v>#DIV/0!</v>
      </c>
      <c r="Q435" t="s">
        <v>8309</v>
      </c>
      <c r="R435" t="s">
        <v>8315</v>
      </c>
      <c r="S435" s="10">
        <f t="shared" si="26"/>
        <v>42228.42155092593</v>
      </c>
      <c r="T435" s="10">
        <f t="shared" si="27"/>
        <v>42288.42155092593</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5</v>
      </c>
      <c r="P436" s="5">
        <f t="shared" si="25"/>
        <v>62.5</v>
      </c>
      <c r="Q436" t="s">
        <v>8309</v>
      </c>
      <c r="R436" t="s">
        <v>8315</v>
      </c>
      <c r="S436" s="10">
        <f t="shared" si="26"/>
        <v>41576.626180555555</v>
      </c>
      <c r="T436" s="10">
        <f t="shared" si="27"/>
        <v>41609.667847222219</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2.7272727272727275E-3</v>
      </c>
      <c r="P437" s="5">
        <f t="shared" si="25"/>
        <v>1</v>
      </c>
      <c r="Q437" t="s">
        <v>8309</v>
      </c>
      <c r="R437" t="s">
        <v>8315</v>
      </c>
      <c r="S437" s="10">
        <f t="shared" si="26"/>
        <v>41500.539120370369</v>
      </c>
      <c r="T437" s="10">
        <f t="shared" si="27"/>
        <v>41530.539120370369</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5" t="e">
        <f t="shared" si="25"/>
        <v>#DIV/0!</v>
      </c>
      <c r="Q438" t="s">
        <v>8309</v>
      </c>
      <c r="R438" t="s">
        <v>8315</v>
      </c>
      <c r="S438" s="10">
        <f t="shared" si="26"/>
        <v>41456.154085648144</v>
      </c>
      <c r="T438" s="10">
        <f t="shared" si="27"/>
        <v>41486.154085648144</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5" t="e">
        <f t="shared" si="25"/>
        <v>#DIV/0!</v>
      </c>
      <c r="Q439" t="s">
        <v>8309</v>
      </c>
      <c r="R439" t="s">
        <v>8315</v>
      </c>
      <c r="S439" s="10">
        <f t="shared" si="26"/>
        <v>42591.110254629624</v>
      </c>
      <c r="T439" s="10">
        <f t="shared" si="27"/>
        <v>42651.110254629624</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v>
      </c>
      <c r="P440" s="5">
        <f t="shared" si="25"/>
        <v>170.54545454545453</v>
      </c>
      <c r="Q440" t="s">
        <v>8309</v>
      </c>
      <c r="R440" t="s">
        <v>8315</v>
      </c>
      <c r="S440" s="10">
        <f t="shared" si="26"/>
        <v>42296.052754629629</v>
      </c>
      <c r="T440" s="10">
        <f t="shared" si="27"/>
        <v>42326.094421296293</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5" t="e">
        <f t="shared" si="25"/>
        <v>#DIV/0!</v>
      </c>
      <c r="Q441" t="s">
        <v>8309</v>
      </c>
      <c r="R441" t="s">
        <v>8315</v>
      </c>
      <c r="S441" s="10">
        <f t="shared" si="26"/>
        <v>41919.553449074068</v>
      </c>
      <c r="T441" s="10">
        <f t="shared" si="27"/>
        <v>41929.553449074068</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0.1</v>
      </c>
      <c r="P442" s="5">
        <f t="shared" si="25"/>
        <v>5</v>
      </c>
      <c r="Q442" t="s">
        <v>8309</v>
      </c>
      <c r="R442" t="s">
        <v>8315</v>
      </c>
      <c r="S442" s="10">
        <f t="shared" si="26"/>
        <v>42423.777233796289</v>
      </c>
      <c r="T442" s="10">
        <f t="shared" si="27"/>
        <v>42453.735567129632</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5" t="e">
        <f t="shared" si="25"/>
        <v>#DIV/0!</v>
      </c>
      <c r="Q443" t="s">
        <v>8309</v>
      </c>
      <c r="R443" t="s">
        <v>8315</v>
      </c>
      <c r="S443" s="10">
        <f t="shared" si="26"/>
        <v>41550.585601851846</v>
      </c>
      <c r="T443" s="10">
        <f t="shared" si="27"/>
        <v>41580.585601851846</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39.358823529411765</v>
      </c>
      <c r="P444" s="5">
        <f t="shared" si="25"/>
        <v>393.58823529411762</v>
      </c>
      <c r="Q444" t="s">
        <v>8309</v>
      </c>
      <c r="R444" t="s">
        <v>8315</v>
      </c>
      <c r="S444" s="10">
        <f t="shared" si="26"/>
        <v>42024.680358796293</v>
      </c>
      <c r="T444" s="10">
        <f t="shared" si="27"/>
        <v>42054.680358796293</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0.1</v>
      </c>
      <c r="P445" s="5">
        <f t="shared" si="25"/>
        <v>5</v>
      </c>
      <c r="Q445" t="s">
        <v>8309</v>
      </c>
      <c r="R445" t="s">
        <v>8315</v>
      </c>
      <c r="S445" s="10">
        <f t="shared" si="26"/>
        <v>41649.806724537033</v>
      </c>
      <c r="T445" s="10">
        <f t="shared" si="27"/>
        <v>41679.806724537033</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5</v>
      </c>
      <c r="P446" s="5">
        <f t="shared" si="25"/>
        <v>50</v>
      </c>
      <c r="Q446" t="s">
        <v>8309</v>
      </c>
      <c r="R446" t="s">
        <v>8315</v>
      </c>
      <c r="S446" s="10">
        <f t="shared" si="26"/>
        <v>40894.69862268518</v>
      </c>
      <c r="T446" s="10">
        <f t="shared" si="27"/>
        <v>40954.69862268518</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3.3333333333333335E-3</v>
      </c>
      <c r="P447" s="5">
        <f t="shared" si="25"/>
        <v>1</v>
      </c>
      <c r="Q447" t="s">
        <v>8309</v>
      </c>
      <c r="R447" t="s">
        <v>8315</v>
      </c>
      <c r="S447" s="10">
        <f t="shared" si="26"/>
        <v>42130.127025462956</v>
      </c>
      <c r="T447" s="10">
        <f t="shared" si="27"/>
        <v>42145.127025462956</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7.2952380952380951</v>
      </c>
      <c r="P448" s="5">
        <f t="shared" si="25"/>
        <v>47.875</v>
      </c>
      <c r="Q448" t="s">
        <v>8309</v>
      </c>
      <c r="R448" t="s">
        <v>8315</v>
      </c>
      <c r="S448" s="10">
        <f t="shared" si="26"/>
        <v>42036.875231481477</v>
      </c>
      <c r="T448" s="10">
        <f t="shared" si="27"/>
        <v>42066.875231481477</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1.6666666666666666E-2</v>
      </c>
      <c r="P449" s="5">
        <f t="shared" si="25"/>
        <v>5</v>
      </c>
      <c r="Q449" t="s">
        <v>8309</v>
      </c>
      <c r="R449" t="s">
        <v>8315</v>
      </c>
      <c r="S449" s="10">
        <f t="shared" si="26"/>
        <v>41331.34679398148</v>
      </c>
      <c r="T449" s="10">
        <f t="shared" si="27"/>
        <v>41356.305127314808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3.2804000000000002</v>
      </c>
      <c r="P450" s="5">
        <f t="shared" si="25"/>
        <v>20.502500000000001</v>
      </c>
      <c r="Q450" t="s">
        <v>8309</v>
      </c>
      <c r="R450" t="s">
        <v>8315</v>
      </c>
      <c r="S450" s="10">
        <f t="shared" si="26"/>
        <v>41753.549710648142</v>
      </c>
      <c r="T450" s="10">
        <f t="shared" si="27"/>
        <v>41773.549710648142</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((E451/D451)*100)</f>
        <v>2.25</v>
      </c>
      <c r="P451" s="5">
        <f t="shared" ref="P451:P514" si="29">AVERAGE(E451/L451)</f>
        <v>9</v>
      </c>
      <c r="Q451" t="s">
        <v>8309</v>
      </c>
      <c r="R451" t="s">
        <v>8315</v>
      </c>
      <c r="S451" s="10">
        <f t="shared" ref="S451:S514" si="30">(((J451/60)/60)/24)+DATE(1970,1,1)+(-5/24)</f>
        <v>41534.359780092593</v>
      </c>
      <c r="T451" s="10">
        <f t="shared" ref="T451:T514" si="31">(((I451/60)/60)/24)+DATE(1970,1,1)+(-5/24)</f>
        <v>41564.359780092593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0.79200000000000004</v>
      </c>
      <c r="P452" s="5">
        <f t="shared" si="29"/>
        <v>56.571428571428569</v>
      </c>
      <c r="Q452" t="s">
        <v>8309</v>
      </c>
      <c r="R452" t="s">
        <v>8315</v>
      </c>
      <c r="S452" s="10">
        <f t="shared" si="30"/>
        <v>41654.73842592592</v>
      </c>
      <c r="T452" s="10">
        <f t="shared" si="31"/>
        <v>41684.73842592592</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5" t="e">
        <f t="shared" si="29"/>
        <v>#DIV/0!</v>
      </c>
      <c r="Q453" t="s">
        <v>8309</v>
      </c>
      <c r="R453" t="s">
        <v>8315</v>
      </c>
      <c r="S453" s="10">
        <f t="shared" si="30"/>
        <v>41634.506840277776</v>
      </c>
      <c r="T453" s="10">
        <f t="shared" si="31"/>
        <v>41664.506840277776</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64</v>
      </c>
      <c r="P454" s="5">
        <f t="shared" si="29"/>
        <v>40</v>
      </c>
      <c r="Q454" t="s">
        <v>8309</v>
      </c>
      <c r="R454" t="s">
        <v>8315</v>
      </c>
      <c r="S454" s="10">
        <f t="shared" si="30"/>
        <v>42107.495543981473</v>
      </c>
      <c r="T454" s="10">
        <f t="shared" si="31"/>
        <v>42137.495543981473</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2.7404479578392621E-2</v>
      </c>
      <c r="P455" s="5">
        <f t="shared" si="29"/>
        <v>13</v>
      </c>
      <c r="Q455" t="s">
        <v>8309</v>
      </c>
      <c r="R455" t="s">
        <v>8315</v>
      </c>
      <c r="S455" s="10">
        <f t="shared" si="30"/>
        <v>42038.616655092592</v>
      </c>
      <c r="T455" s="10">
        <f t="shared" si="31"/>
        <v>42054.616655092592</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0.82000000000000006</v>
      </c>
      <c r="P456" s="5">
        <f t="shared" si="29"/>
        <v>16.399999999999999</v>
      </c>
      <c r="Q456" t="s">
        <v>8309</v>
      </c>
      <c r="R456" t="s">
        <v>8315</v>
      </c>
      <c r="S456" s="10">
        <f t="shared" si="30"/>
        <v>41938.508923611109</v>
      </c>
      <c r="T456" s="10">
        <f t="shared" si="31"/>
        <v>41969.343055555553</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6.9230769230769221E-2</v>
      </c>
      <c r="P457" s="5">
        <f t="shared" si="29"/>
        <v>22.5</v>
      </c>
      <c r="Q457" t="s">
        <v>8309</v>
      </c>
      <c r="R457" t="s">
        <v>8315</v>
      </c>
      <c r="S457" s="10">
        <f t="shared" si="30"/>
        <v>40970.794236111105</v>
      </c>
      <c r="T457" s="10">
        <f t="shared" si="31"/>
        <v>41015.813194444439</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0.68631863186318631</v>
      </c>
      <c r="P458" s="5">
        <f t="shared" si="29"/>
        <v>20.333333333333332</v>
      </c>
      <c r="Q458" t="s">
        <v>8309</v>
      </c>
      <c r="R458" t="s">
        <v>8315</v>
      </c>
      <c r="S458" s="10">
        <f t="shared" si="30"/>
        <v>41547.486122685179</v>
      </c>
      <c r="T458" s="10">
        <f t="shared" si="31"/>
        <v>41568.957638888889</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5" t="e">
        <f t="shared" si="29"/>
        <v>#DIV/0!</v>
      </c>
      <c r="Q459" t="s">
        <v>8309</v>
      </c>
      <c r="R459" t="s">
        <v>8315</v>
      </c>
      <c r="S459" s="10">
        <f t="shared" si="30"/>
        <v>41837.559166666666</v>
      </c>
      <c r="T459" s="10">
        <f t="shared" si="31"/>
        <v>41867.559166666666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8.2100000000000009</v>
      </c>
      <c r="P460" s="5">
        <f t="shared" si="29"/>
        <v>16.755102040816325</v>
      </c>
      <c r="Q460" t="s">
        <v>8309</v>
      </c>
      <c r="R460" t="s">
        <v>8315</v>
      </c>
      <c r="S460" s="10">
        <f t="shared" si="30"/>
        <v>41378.491435185184</v>
      </c>
      <c r="T460" s="10">
        <f t="shared" si="31"/>
        <v>41408.491435185184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6.4102564102564097E-2</v>
      </c>
      <c r="P461" s="5">
        <f t="shared" si="29"/>
        <v>25</v>
      </c>
      <c r="Q461" t="s">
        <v>8309</v>
      </c>
      <c r="R461" t="s">
        <v>8315</v>
      </c>
      <c r="S461" s="10">
        <f t="shared" si="30"/>
        <v>40800.432025462964</v>
      </c>
      <c r="T461" s="10">
        <f t="shared" si="31"/>
        <v>40860.473692129628</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0.29411764705882354</v>
      </c>
      <c r="P462" s="5">
        <f t="shared" si="29"/>
        <v>12.5</v>
      </c>
      <c r="Q462" t="s">
        <v>8309</v>
      </c>
      <c r="R462" t="s">
        <v>8315</v>
      </c>
      <c r="S462" s="10">
        <f t="shared" si="30"/>
        <v>41759.334201388883</v>
      </c>
      <c r="T462" s="10">
        <f t="shared" si="31"/>
        <v>41790.958333333328</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5" t="e">
        <f t="shared" si="29"/>
        <v>#DIV/0!</v>
      </c>
      <c r="Q463" t="s">
        <v>8309</v>
      </c>
      <c r="R463" t="s">
        <v>8315</v>
      </c>
      <c r="S463" s="10">
        <f t="shared" si="30"/>
        <v>41407.638506944444</v>
      </c>
      <c r="T463" s="10">
        <f t="shared" si="31"/>
        <v>41427.638506944444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5" t="e">
        <f t="shared" si="29"/>
        <v>#DIV/0!</v>
      </c>
      <c r="Q464" t="s">
        <v>8309</v>
      </c>
      <c r="R464" t="s">
        <v>8315</v>
      </c>
      <c r="S464" s="10">
        <f t="shared" si="30"/>
        <v>40704.918298611112</v>
      </c>
      <c r="T464" s="10">
        <f t="shared" si="31"/>
        <v>40764.918298611112</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2.2727272727272729</v>
      </c>
      <c r="P465" s="5">
        <f t="shared" si="29"/>
        <v>113.63636363636364</v>
      </c>
      <c r="Q465" t="s">
        <v>8309</v>
      </c>
      <c r="R465" t="s">
        <v>8315</v>
      </c>
      <c r="S465" s="10">
        <f t="shared" si="30"/>
        <v>40750.501770833333</v>
      </c>
      <c r="T465" s="10">
        <f t="shared" si="31"/>
        <v>40810.501770833333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9.9009900990099015E-2</v>
      </c>
      <c r="P466" s="5">
        <f t="shared" si="29"/>
        <v>1</v>
      </c>
      <c r="Q466" t="s">
        <v>8309</v>
      </c>
      <c r="R466" t="s">
        <v>8315</v>
      </c>
      <c r="S466" s="10">
        <f t="shared" si="30"/>
        <v>42488.640451388892</v>
      </c>
      <c r="T466" s="10">
        <f t="shared" si="31"/>
        <v>42508.640451388892</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26.953125</v>
      </c>
      <c r="P467" s="5">
        <f t="shared" si="29"/>
        <v>17.25</v>
      </c>
      <c r="Q467" t="s">
        <v>8309</v>
      </c>
      <c r="R467" t="s">
        <v>8315</v>
      </c>
      <c r="S467" s="10">
        <f t="shared" si="30"/>
        <v>41800.911736111106</v>
      </c>
      <c r="T467" s="10">
        <f t="shared" si="31"/>
        <v>41816.911736111106</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0.76</v>
      </c>
      <c r="P468" s="5">
        <f t="shared" si="29"/>
        <v>15.2</v>
      </c>
      <c r="Q468" t="s">
        <v>8309</v>
      </c>
      <c r="R468" t="s">
        <v>8315</v>
      </c>
      <c r="S468" s="10">
        <f t="shared" si="30"/>
        <v>41129.734537037039</v>
      </c>
      <c r="T468" s="10">
        <f t="shared" si="31"/>
        <v>41159.734537037039</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21.574999999999999</v>
      </c>
      <c r="P469" s="5">
        <f t="shared" si="29"/>
        <v>110.64102564102564</v>
      </c>
      <c r="Q469" t="s">
        <v>8309</v>
      </c>
      <c r="R469" t="s">
        <v>8315</v>
      </c>
      <c r="S469" s="10">
        <f t="shared" si="30"/>
        <v>41135.471458333333</v>
      </c>
      <c r="T469" s="10">
        <f t="shared" si="31"/>
        <v>41180.471458333333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5" t="e">
        <f t="shared" si="29"/>
        <v>#DIV/0!</v>
      </c>
      <c r="Q470" t="s">
        <v>8309</v>
      </c>
      <c r="R470" t="s">
        <v>8315</v>
      </c>
      <c r="S470" s="10">
        <f t="shared" si="30"/>
        <v>41040.959293981476</v>
      </c>
      <c r="T470" s="10">
        <f t="shared" si="31"/>
        <v>41100.952141203699</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5" t="e">
        <f t="shared" si="29"/>
        <v>#DIV/0!</v>
      </c>
      <c r="Q471" t="s">
        <v>8309</v>
      </c>
      <c r="R471" t="s">
        <v>8315</v>
      </c>
      <c r="S471" s="10">
        <f t="shared" si="30"/>
        <v>41827.781527777777</v>
      </c>
      <c r="T471" s="10">
        <f t="shared" si="31"/>
        <v>41887.781527777777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v>
      </c>
      <c r="P472" s="5">
        <f t="shared" si="29"/>
        <v>25.5</v>
      </c>
      <c r="Q472" t="s">
        <v>8309</v>
      </c>
      <c r="R472" t="s">
        <v>8315</v>
      </c>
      <c r="S472" s="10">
        <f t="shared" si="30"/>
        <v>41604.959363425922</v>
      </c>
      <c r="T472" s="10">
        <f t="shared" si="31"/>
        <v>41654.958333333328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11.892727272727273</v>
      </c>
      <c r="P473" s="5">
        <f t="shared" si="29"/>
        <v>38.476470588235294</v>
      </c>
      <c r="Q473" t="s">
        <v>8309</v>
      </c>
      <c r="R473" t="s">
        <v>8315</v>
      </c>
      <c r="S473" s="10">
        <f t="shared" si="30"/>
        <v>41703.513645833329</v>
      </c>
      <c r="T473" s="10">
        <f t="shared" si="31"/>
        <v>41748.471979166665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17.625</v>
      </c>
      <c r="P474" s="5">
        <f t="shared" si="29"/>
        <v>28.2</v>
      </c>
      <c r="Q474" t="s">
        <v>8309</v>
      </c>
      <c r="R474" t="s">
        <v>8315</v>
      </c>
      <c r="S474" s="10">
        <f t="shared" si="30"/>
        <v>41844.714328703703</v>
      </c>
      <c r="T474" s="10">
        <f t="shared" si="31"/>
        <v>41874.714328703703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v>
      </c>
      <c r="P475" s="5">
        <f t="shared" si="29"/>
        <v>61.5</v>
      </c>
      <c r="Q475" t="s">
        <v>8309</v>
      </c>
      <c r="R475" t="s">
        <v>8315</v>
      </c>
      <c r="S475" s="10">
        <f t="shared" si="30"/>
        <v>41869.489803240736</v>
      </c>
      <c r="T475" s="10">
        <f t="shared" si="31"/>
        <v>41899.489803240736</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3.0303030303030304E-2</v>
      </c>
      <c r="P476" s="5">
        <f t="shared" si="29"/>
        <v>1</v>
      </c>
      <c r="Q476" t="s">
        <v>8309</v>
      </c>
      <c r="R476" t="s">
        <v>8315</v>
      </c>
      <c r="S476" s="10">
        <f t="shared" si="30"/>
        <v>42753.120706018519</v>
      </c>
      <c r="T476" s="10">
        <f t="shared" si="31"/>
        <v>42783.120706018519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5" t="e">
        <f t="shared" si="29"/>
        <v>#DIV/0!</v>
      </c>
      <c r="Q477" t="s">
        <v>8309</v>
      </c>
      <c r="R477" t="s">
        <v>8315</v>
      </c>
      <c r="S477" s="10">
        <f t="shared" si="30"/>
        <v>42099.877812500003</v>
      </c>
      <c r="T477" s="10">
        <f t="shared" si="31"/>
        <v>42129.877812500003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2.230268181818182</v>
      </c>
      <c r="P478" s="5">
        <f t="shared" si="29"/>
        <v>39.569274193548388</v>
      </c>
      <c r="Q478" t="s">
        <v>8309</v>
      </c>
      <c r="R478" t="s">
        <v>8315</v>
      </c>
      <c r="S478" s="10">
        <f t="shared" si="30"/>
        <v>41757.76667824074</v>
      </c>
      <c r="T478" s="10">
        <f t="shared" si="31"/>
        <v>41792.957638888889</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5" t="e">
        <f t="shared" si="29"/>
        <v>#DIV/0!</v>
      </c>
      <c r="Q479" t="s">
        <v>8309</v>
      </c>
      <c r="R479" t="s">
        <v>8315</v>
      </c>
      <c r="S479" s="10">
        <f t="shared" si="30"/>
        <v>40987.626550925925</v>
      </c>
      <c r="T479" s="10">
        <f t="shared" si="31"/>
        <v>41047.626550925925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5" t="e">
        <f t="shared" si="29"/>
        <v>#DIV/0!</v>
      </c>
      <c r="Q480" t="s">
        <v>8309</v>
      </c>
      <c r="R480" t="s">
        <v>8315</v>
      </c>
      <c r="S480" s="10">
        <f t="shared" si="30"/>
        <v>42065.702650462961</v>
      </c>
      <c r="T480" s="10">
        <f t="shared" si="31"/>
        <v>42095.660983796297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32.56</v>
      </c>
      <c r="P481" s="5">
        <f t="shared" si="29"/>
        <v>88.8</v>
      </c>
      <c r="Q481" t="s">
        <v>8309</v>
      </c>
      <c r="R481" t="s">
        <v>8315</v>
      </c>
      <c r="S481" s="10">
        <f t="shared" si="30"/>
        <v>41904.199479166666</v>
      </c>
      <c r="T481" s="10">
        <f t="shared" si="31"/>
        <v>41964.24114583333</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19.41</v>
      </c>
      <c r="P482" s="5">
        <f t="shared" si="29"/>
        <v>55.457142857142856</v>
      </c>
      <c r="Q482" t="s">
        <v>8309</v>
      </c>
      <c r="R482" t="s">
        <v>8315</v>
      </c>
      <c r="S482" s="10">
        <f t="shared" si="30"/>
        <v>41465.291840277772</v>
      </c>
      <c r="T482" s="10">
        <f t="shared" si="31"/>
        <v>41495.291840277772</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6.1</v>
      </c>
      <c r="P483" s="5">
        <f t="shared" si="29"/>
        <v>87.142857142857139</v>
      </c>
      <c r="Q483" t="s">
        <v>8309</v>
      </c>
      <c r="R483" t="s">
        <v>8315</v>
      </c>
      <c r="S483" s="10">
        <f t="shared" si="30"/>
        <v>41162.46399305555</v>
      </c>
      <c r="T483" s="10">
        <f t="shared" si="31"/>
        <v>41192.46399305555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0.1</v>
      </c>
      <c r="P484" s="5">
        <f t="shared" si="29"/>
        <v>10</v>
      </c>
      <c r="Q484" t="s">
        <v>8309</v>
      </c>
      <c r="R484" t="s">
        <v>8315</v>
      </c>
      <c r="S484" s="10">
        <f t="shared" si="30"/>
        <v>42447.68854166667</v>
      </c>
      <c r="T484" s="10">
        <f t="shared" si="31"/>
        <v>42474.398611111108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50.2</v>
      </c>
      <c r="P485" s="5">
        <f t="shared" si="29"/>
        <v>51.224489795918366</v>
      </c>
      <c r="Q485" t="s">
        <v>8309</v>
      </c>
      <c r="R485" t="s">
        <v>8315</v>
      </c>
      <c r="S485" s="10">
        <f t="shared" si="30"/>
        <v>41242.989259259259</v>
      </c>
      <c r="T485" s="10">
        <f t="shared" si="31"/>
        <v>41302.989259259259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0.18625</v>
      </c>
      <c r="P486" s="5">
        <f t="shared" si="29"/>
        <v>13.545454545454545</v>
      </c>
      <c r="Q486" t="s">
        <v>8309</v>
      </c>
      <c r="R486" t="s">
        <v>8315</v>
      </c>
      <c r="S486" s="10">
        <f t="shared" si="30"/>
        <v>42272.731157407405</v>
      </c>
      <c r="T486" s="10">
        <f t="shared" si="31"/>
        <v>42313.772824074076</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21.906971229845084</v>
      </c>
      <c r="P487" s="5">
        <f t="shared" si="29"/>
        <v>66.520080000000007</v>
      </c>
      <c r="Q487" t="s">
        <v>8309</v>
      </c>
      <c r="R487" t="s">
        <v>8315</v>
      </c>
      <c r="S487" s="10">
        <f t="shared" si="30"/>
        <v>41381.297442129624</v>
      </c>
      <c r="T487" s="10">
        <f t="shared" si="31"/>
        <v>41411.297442129624</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9.0909090909090905E-3</v>
      </c>
      <c r="P488" s="5">
        <f t="shared" si="29"/>
        <v>50</v>
      </c>
      <c r="Q488" t="s">
        <v>8309</v>
      </c>
      <c r="R488" t="s">
        <v>8315</v>
      </c>
      <c r="S488" s="10">
        <f t="shared" si="30"/>
        <v>41761.734247685185</v>
      </c>
      <c r="T488" s="10">
        <f t="shared" si="31"/>
        <v>41791.734247685185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5" t="e">
        <f t="shared" si="29"/>
        <v>#DIV/0!</v>
      </c>
      <c r="Q489" t="s">
        <v>8309</v>
      </c>
      <c r="R489" t="s">
        <v>8315</v>
      </c>
      <c r="S489" s="10">
        <f t="shared" si="30"/>
        <v>42669.386504629627</v>
      </c>
      <c r="T489" s="10">
        <f t="shared" si="31"/>
        <v>42729.428171296291</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5" t="e">
        <f t="shared" si="29"/>
        <v>#DIV/0!</v>
      </c>
      <c r="Q490" t="s">
        <v>8309</v>
      </c>
      <c r="R490" t="s">
        <v>8315</v>
      </c>
      <c r="S490" s="10">
        <f t="shared" si="30"/>
        <v>42713.84606481481</v>
      </c>
      <c r="T490" s="10">
        <f t="shared" si="31"/>
        <v>42743.84606481481</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0.28667813379201834</v>
      </c>
      <c r="P491" s="5">
        <f t="shared" si="29"/>
        <v>71.666666666666671</v>
      </c>
      <c r="Q491" t="s">
        <v>8309</v>
      </c>
      <c r="R491" t="s">
        <v>8315</v>
      </c>
      <c r="S491" s="10">
        <f t="shared" si="30"/>
        <v>40882.273333333331</v>
      </c>
      <c r="T491" s="10">
        <f t="shared" si="31"/>
        <v>40913.272916666661</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5" t="e">
        <f t="shared" si="29"/>
        <v>#DIV/0!</v>
      </c>
      <c r="Q492" t="s">
        <v>8309</v>
      </c>
      <c r="R492" t="s">
        <v>8315</v>
      </c>
      <c r="S492" s="10">
        <f t="shared" si="30"/>
        <v>41113.760243055556</v>
      </c>
      <c r="T492" s="10">
        <f t="shared" si="31"/>
        <v>41143.760243055556</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5" t="e">
        <f t="shared" si="29"/>
        <v>#DIV/0!</v>
      </c>
      <c r="Q493" t="s">
        <v>8309</v>
      </c>
      <c r="R493" t="s">
        <v>8315</v>
      </c>
      <c r="S493" s="10">
        <f t="shared" si="30"/>
        <v>42366.774293981485</v>
      </c>
      <c r="T493" s="10">
        <f t="shared" si="31"/>
        <v>42396.774293981485</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5" t="e">
        <f t="shared" si="29"/>
        <v>#DIV/0!</v>
      </c>
      <c r="Q494" t="s">
        <v>8309</v>
      </c>
      <c r="R494" t="s">
        <v>8315</v>
      </c>
      <c r="S494" s="10">
        <f t="shared" si="30"/>
        <v>42595.826736111114</v>
      </c>
      <c r="T494" s="10">
        <f t="shared" si="31"/>
        <v>42655.826736111114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5" t="e">
        <f t="shared" si="29"/>
        <v>#DIV/0!</v>
      </c>
      <c r="Q495" t="s">
        <v>8309</v>
      </c>
      <c r="R495" t="s">
        <v>8315</v>
      </c>
      <c r="S495" s="10">
        <f t="shared" si="30"/>
        <v>42114.517800925918</v>
      </c>
      <c r="T495" s="10">
        <f t="shared" si="31"/>
        <v>42144.517800925918</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0.155</v>
      </c>
      <c r="P496" s="5">
        <f t="shared" si="29"/>
        <v>10.333333333333334</v>
      </c>
      <c r="Q496" t="s">
        <v>8309</v>
      </c>
      <c r="R496" t="s">
        <v>8315</v>
      </c>
      <c r="S496" s="10">
        <f t="shared" si="30"/>
        <v>41799.62228009259</v>
      </c>
      <c r="T496" s="10">
        <f t="shared" si="31"/>
        <v>41822.916666666664</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5" t="e">
        <f t="shared" si="29"/>
        <v>#DIV/0!</v>
      </c>
      <c r="Q497" t="s">
        <v>8309</v>
      </c>
      <c r="R497" t="s">
        <v>8315</v>
      </c>
      <c r="S497" s="10">
        <f t="shared" si="30"/>
        <v>42171.619270833333</v>
      </c>
      <c r="T497" s="10">
        <f t="shared" si="31"/>
        <v>42201.619270833333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1.6666666666666668E-3</v>
      </c>
      <c r="P498" s="5">
        <f t="shared" si="29"/>
        <v>1</v>
      </c>
      <c r="Q498" t="s">
        <v>8309</v>
      </c>
      <c r="R498" t="s">
        <v>8315</v>
      </c>
      <c r="S498" s="10">
        <f t="shared" si="30"/>
        <v>41620.723078703704</v>
      </c>
      <c r="T498" s="10">
        <f t="shared" si="31"/>
        <v>41680.723078703704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0.6696428571428571</v>
      </c>
      <c r="P499" s="5">
        <f t="shared" si="29"/>
        <v>10</v>
      </c>
      <c r="Q499" t="s">
        <v>8309</v>
      </c>
      <c r="R499" t="s">
        <v>8315</v>
      </c>
      <c r="S499" s="10">
        <f t="shared" si="30"/>
        <v>41944.829456018517</v>
      </c>
      <c r="T499" s="10">
        <f t="shared" si="31"/>
        <v>41997.999999999993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4.5985132395404564</v>
      </c>
      <c r="P500" s="5">
        <f t="shared" si="29"/>
        <v>136.09090909090909</v>
      </c>
      <c r="Q500" t="s">
        <v>8309</v>
      </c>
      <c r="R500" t="s">
        <v>8315</v>
      </c>
      <c r="S500" s="10">
        <f t="shared" si="30"/>
        <v>40858.553807870368</v>
      </c>
      <c r="T500" s="10">
        <f t="shared" si="31"/>
        <v>40900.553807870368</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9.5500000000000007</v>
      </c>
      <c r="P501" s="5">
        <f t="shared" si="29"/>
        <v>73.461538461538467</v>
      </c>
      <c r="Q501" t="s">
        <v>8309</v>
      </c>
      <c r="R501" t="s">
        <v>8315</v>
      </c>
      <c r="S501" s="10">
        <f t="shared" si="30"/>
        <v>40043.687129629623</v>
      </c>
      <c r="T501" s="10">
        <f t="shared" si="31"/>
        <v>40098.665972222218</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3.3076923076923079</v>
      </c>
      <c r="P502" s="5">
        <f t="shared" si="29"/>
        <v>53.75</v>
      </c>
      <c r="Q502" t="s">
        <v>8309</v>
      </c>
      <c r="R502" t="s">
        <v>8315</v>
      </c>
      <c r="S502" s="10">
        <f t="shared" si="30"/>
        <v>40247.677673611113</v>
      </c>
      <c r="T502" s="10">
        <f t="shared" si="31"/>
        <v>40306.719444444439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5" t="e">
        <f t="shared" si="29"/>
        <v>#DIV/0!</v>
      </c>
      <c r="Q503" t="s">
        <v>8309</v>
      </c>
      <c r="R503" t="s">
        <v>8315</v>
      </c>
      <c r="S503" s="10">
        <f t="shared" si="30"/>
        <v>40703.026053240741</v>
      </c>
      <c r="T503" s="10">
        <f t="shared" si="31"/>
        <v>40733.026053240741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1.1499999999999999</v>
      </c>
      <c r="P504" s="5">
        <f t="shared" si="29"/>
        <v>57.5</v>
      </c>
      <c r="Q504" t="s">
        <v>8309</v>
      </c>
      <c r="R504" t="s">
        <v>8315</v>
      </c>
      <c r="S504" s="10">
        <f t="shared" si="30"/>
        <v>40956.345196759255</v>
      </c>
      <c r="T504" s="10">
        <f t="shared" si="31"/>
        <v>40986.303530092591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1.7538461538461538</v>
      </c>
      <c r="P505" s="5">
        <f t="shared" si="29"/>
        <v>12.666666666666666</v>
      </c>
      <c r="Q505" t="s">
        <v>8309</v>
      </c>
      <c r="R505" t="s">
        <v>8315</v>
      </c>
      <c r="S505" s="10">
        <f t="shared" si="30"/>
        <v>41991.318321759252</v>
      </c>
      <c r="T505" s="10">
        <f t="shared" si="31"/>
        <v>42021.318321759252</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1.3673469387755102</v>
      </c>
      <c r="P506" s="5">
        <f t="shared" si="29"/>
        <v>67</v>
      </c>
      <c r="Q506" t="s">
        <v>8309</v>
      </c>
      <c r="R506" t="s">
        <v>8315</v>
      </c>
      <c r="S506" s="10">
        <f t="shared" si="30"/>
        <v>40949.775312499994</v>
      </c>
      <c r="T506" s="10">
        <f t="shared" si="31"/>
        <v>41009.73364583333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0.43333333333333329</v>
      </c>
      <c r="P507" s="5">
        <f t="shared" si="29"/>
        <v>3.7142857142857144</v>
      </c>
      <c r="Q507" t="s">
        <v>8309</v>
      </c>
      <c r="R507" t="s">
        <v>8315</v>
      </c>
      <c r="S507" s="10">
        <f t="shared" si="30"/>
        <v>42317.889884259253</v>
      </c>
      <c r="T507" s="10">
        <f t="shared" si="31"/>
        <v>42362.889884259253</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0.125</v>
      </c>
      <c r="P508" s="5">
        <f t="shared" si="29"/>
        <v>250</v>
      </c>
      <c r="Q508" t="s">
        <v>8309</v>
      </c>
      <c r="R508" t="s">
        <v>8315</v>
      </c>
      <c r="S508" s="10">
        <f t="shared" si="30"/>
        <v>41466.343981481477</v>
      </c>
      <c r="T508" s="10">
        <f t="shared" si="31"/>
        <v>41496.343981481477</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v>
      </c>
      <c r="P509" s="5">
        <f t="shared" si="29"/>
        <v>64</v>
      </c>
      <c r="Q509" t="s">
        <v>8309</v>
      </c>
      <c r="R509" t="s">
        <v>8315</v>
      </c>
      <c r="S509" s="10">
        <f t="shared" si="30"/>
        <v>41156.750659722216</v>
      </c>
      <c r="T509" s="10">
        <f t="shared" si="31"/>
        <v>41201.750659722216</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0.8</v>
      </c>
      <c r="P510" s="5">
        <f t="shared" si="29"/>
        <v>133.33333333333334</v>
      </c>
      <c r="Q510" t="s">
        <v>8309</v>
      </c>
      <c r="R510" t="s">
        <v>8315</v>
      </c>
      <c r="S510" s="10">
        <f t="shared" si="30"/>
        <v>40994.815983796296</v>
      </c>
      <c r="T510" s="10">
        <f t="shared" si="31"/>
        <v>41054.384722222218</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0.2</v>
      </c>
      <c r="P511" s="5">
        <f t="shared" si="29"/>
        <v>10</v>
      </c>
      <c r="Q511" t="s">
        <v>8309</v>
      </c>
      <c r="R511" t="s">
        <v>8315</v>
      </c>
      <c r="S511" s="10">
        <f t="shared" si="30"/>
        <v>42153.423263888886</v>
      </c>
      <c r="T511" s="10">
        <f t="shared" si="31"/>
        <v>42183.423263888886</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5" t="e">
        <f t="shared" si="29"/>
        <v>#DIV/0!</v>
      </c>
      <c r="Q512" t="s">
        <v>8309</v>
      </c>
      <c r="R512" t="s">
        <v>8315</v>
      </c>
      <c r="S512" s="10">
        <f t="shared" si="30"/>
        <v>42399.968043981477</v>
      </c>
      <c r="T512" s="10">
        <f t="shared" si="31"/>
        <v>42429.968043981477</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3</v>
      </c>
      <c r="P513" s="5">
        <f t="shared" si="29"/>
        <v>30</v>
      </c>
      <c r="Q513" t="s">
        <v>8309</v>
      </c>
      <c r="R513" t="s">
        <v>8315</v>
      </c>
      <c r="S513" s="10">
        <f t="shared" si="30"/>
        <v>41340.09469907407</v>
      </c>
      <c r="T513" s="10">
        <f t="shared" si="31"/>
        <v>41370.053032407406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0.13749999999999998</v>
      </c>
      <c r="P514" s="5">
        <f t="shared" si="29"/>
        <v>5.5</v>
      </c>
      <c r="Q514" t="s">
        <v>8309</v>
      </c>
      <c r="R514" t="s">
        <v>8315</v>
      </c>
      <c r="S514" s="10">
        <f t="shared" si="30"/>
        <v>42649.533877314818</v>
      </c>
      <c r="T514" s="10">
        <f t="shared" si="31"/>
        <v>42694.575543981475</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((E515/D515)*100)</f>
        <v>13.923999999999999</v>
      </c>
      <c r="P515" s="5">
        <f t="shared" ref="P515:P578" si="33">AVERAGE(E515/L515)</f>
        <v>102.38235294117646</v>
      </c>
      <c r="Q515" t="s">
        <v>8309</v>
      </c>
      <c r="R515" t="s">
        <v>8315</v>
      </c>
      <c r="S515" s="10">
        <f t="shared" ref="S515:S578" si="34">(((J515/60)/60)/24)+DATE(1970,1,1)+(-5/24)</f>
        <v>42552.445659722223</v>
      </c>
      <c r="T515" s="10">
        <f t="shared" ref="T515:T578" si="35">(((I515/60)/60)/24)+DATE(1970,1,1)+(-5/24)</f>
        <v>42597.083333333336</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3.3333333333333335</v>
      </c>
      <c r="P516" s="5">
        <f t="shared" si="33"/>
        <v>16.666666666666668</v>
      </c>
      <c r="Q516" t="s">
        <v>8309</v>
      </c>
      <c r="R516" t="s">
        <v>8315</v>
      </c>
      <c r="S516" s="10">
        <f t="shared" si="34"/>
        <v>41830.405636574069</v>
      </c>
      <c r="T516" s="10">
        <f t="shared" si="35"/>
        <v>41860.405636574069</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25.41340206185567</v>
      </c>
      <c r="P517" s="5">
        <f t="shared" si="33"/>
        <v>725.02941176470586</v>
      </c>
      <c r="Q517" t="s">
        <v>8309</v>
      </c>
      <c r="R517" t="s">
        <v>8315</v>
      </c>
      <c r="S517" s="10">
        <f t="shared" si="34"/>
        <v>42327.282418981478</v>
      </c>
      <c r="T517" s="10">
        <f t="shared" si="35"/>
        <v>42367.282418981478</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5" t="e">
        <f t="shared" si="33"/>
        <v>#DIV/0!</v>
      </c>
      <c r="Q518" t="s">
        <v>8309</v>
      </c>
      <c r="R518" t="s">
        <v>8315</v>
      </c>
      <c r="S518" s="10">
        <f t="shared" si="34"/>
        <v>42091.570370370369</v>
      </c>
      <c r="T518" s="10">
        <f t="shared" si="35"/>
        <v>42151.570370370369</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v>
      </c>
      <c r="P519" s="5">
        <f t="shared" si="33"/>
        <v>68.333333333333329</v>
      </c>
      <c r="Q519" t="s">
        <v>8309</v>
      </c>
      <c r="R519" t="s">
        <v>8315</v>
      </c>
      <c r="S519" s="10">
        <f t="shared" si="34"/>
        <v>42738.406956018516</v>
      </c>
      <c r="T519" s="10">
        <f t="shared" si="35"/>
        <v>42768.406956018516</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5" t="e">
        <f t="shared" si="33"/>
        <v>#DIV/0!</v>
      </c>
      <c r="Q520" t="s">
        <v>8309</v>
      </c>
      <c r="R520" t="s">
        <v>8315</v>
      </c>
      <c r="S520" s="10">
        <f t="shared" si="34"/>
        <v>42223.407685185179</v>
      </c>
      <c r="T520" s="10">
        <f t="shared" si="35"/>
        <v>42253.406944444439</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22.881426547787683</v>
      </c>
      <c r="P521" s="5">
        <f t="shared" si="33"/>
        <v>39.228571428571428</v>
      </c>
      <c r="Q521" t="s">
        <v>8309</v>
      </c>
      <c r="R521" t="s">
        <v>8315</v>
      </c>
      <c r="S521" s="10">
        <f t="shared" si="34"/>
        <v>41218.183113425926</v>
      </c>
      <c r="T521" s="10">
        <f t="shared" si="35"/>
        <v>41248.183113425926</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102.1</v>
      </c>
      <c r="P522" s="5">
        <f t="shared" si="33"/>
        <v>150.14705882352942</v>
      </c>
      <c r="Q522" t="s">
        <v>8317</v>
      </c>
      <c r="R522" t="s">
        <v>8318</v>
      </c>
      <c r="S522" s="10">
        <f t="shared" si="34"/>
        <v>42318.493761574071</v>
      </c>
      <c r="T522" s="10">
        <f t="shared" si="35"/>
        <v>42348.493761574071</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5">
        <f t="shared" si="33"/>
        <v>93.428571428571431</v>
      </c>
      <c r="Q523" t="s">
        <v>8317</v>
      </c>
      <c r="R523" t="s">
        <v>8318</v>
      </c>
      <c r="S523" s="10">
        <f t="shared" si="34"/>
        <v>42645.884479166663</v>
      </c>
      <c r="T523" s="10">
        <f t="shared" si="35"/>
        <v>42674.999305555553</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5">
        <f t="shared" si="33"/>
        <v>110.96774193548387</v>
      </c>
      <c r="Q524" t="s">
        <v>8317</v>
      </c>
      <c r="R524" t="s">
        <v>8318</v>
      </c>
      <c r="S524" s="10">
        <f t="shared" si="34"/>
        <v>42429.832465277774</v>
      </c>
      <c r="T524" s="10">
        <f t="shared" si="35"/>
        <v>42449.790798611109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5">
        <f t="shared" si="33"/>
        <v>71.785714285714292</v>
      </c>
      <c r="Q525" t="s">
        <v>8317</v>
      </c>
      <c r="R525" t="s">
        <v>8318</v>
      </c>
      <c r="S525" s="10">
        <f t="shared" si="34"/>
        <v>42237.924490740734</v>
      </c>
      <c r="T525" s="10">
        <f t="shared" si="35"/>
        <v>42267.924490740734</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5">
        <f t="shared" si="33"/>
        <v>29.258076923076924</v>
      </c>
      <c r="Q526" t="s">
        <v>8317</v>
      </c>
      <c r="R526" t="s">
        <v>8318</v>
      </c>
      <c r="S526" s="10">
        <f t="shared" si="34"/>
        <v>42492.508900462963</v>
      </c>
      <c r="T526" s="10">
        <f t="shared" si="35"/>
        <v>42522.508900462963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100</v>
      </c>
      <c r="P527" s="5">
        <f t="shared" si="33"/>
        <v>1000</v>
      </c>
      <c r="Q527" t="s">
        <v>8317</v>
      </c>
      <c r="R527" t="s">
        <v>8318</v>
      </c>
      <c r="S527" s="10">
        <f t="shared" si="34"/>
        <v>41850.192604166667</v>
      </c>
      <c r="T527" s="10">
        <f t="shared" si="35"/>
        <v>41895.192604166667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5">
        <f t="shared" si="33"/>
        <v>74.347826086956516</v>
      </c>
      <c r="Q528" t="s">
        <v>8317</v>
      </c>
      <c r="R528" t="s">
        <v>8318</v>
      </c>
      <c r="S528" s="10">
        <f t="shared" si="34"/>
        <v>42192.383611111109</v>
      </c>
      <c r="T528" s="10">
        <f t="shared" si="35"/>
        <v>42223.499999999993</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5">
        <f t="shared" si="33"/>
        <v>63.829113924050631</v>
      </c>
      <c r="Q529" t="s">
        <v>8317</v>
      </c>
      <c r="R529" t="s">
        <v>8318</v>
      </c>
      <c r="S529" s="10">
        <f t="shared" si="34"/>
        <v>42752.997291666667</v>
      </c>
      <c r="T529" s="10">
        <f t="shared" si="35"/>
        <v>42783.461805555555</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115.65217391304347</v>
      </c>
      <c r="P530" s="5">
        <f t="shared" si="33"/>
        <v>44.333333333333336</v>
      </c>
      <c r="Q530" t="s">
        <v>8317</v>
      </c>
      <c r="R530" t="s">
        <v>8318</v>
      </c>
      <c r="S530" s="10">
        <f t="shared" si="34"/>
        <v>42155.71188657407</v>
      </c>
      <c r="T530" s="10">
        <f t="shared" si="35"/>
        <v>42176.680555555555</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130.41666666666666</v>
      </c>
      <c r="P531" s="5">
        <f t="shared" si="33"/>
        <v>86.944444444444443</v>
      </c>
      <c r="Q531" t="s">
        <v>8317</v>
      </c>
      <c r="R531" t="s">
        <v>8318</v>
      </c>
      <c r="S531" s="10">
        <f t="shared" si="34"/>
        <v>42724.822847222218</v>
      </c>
      <c r="T531" s="10">
        <f t="shared" si="35"/>
        <v>42745.999999999993</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107.78267254038178</v>
      </c>
      <c r="P532" s="5">
        <f t="shared" si="33"/>
        <v>126.55172413793103</v>
      </c>
      <c r="Q532" t="s">
        <v>8317</v>
      </c>
      <c r="R532" t="s">
        <v>8318</v>
      </c>
      <c r="S532" s="10">
        <f t="shared" si="34"/>
        <v>42157.382731481477</v>
      </c>
      <c r="T532" s="10">
        <f t="shared" si="35"/>
        <v>42178.874999999993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100</v>
      </c>
      <c r="P533" s="5">
        <f t="shared" si="33"/>
        <v>129.03225806451613</v>
      </c>
      <c r="Q533" t="s">
        <v>8317</v>
      </c>
      <c r="R533" t="s">
        <v>8318</v>
      </c>
      <c r="S533" s="10">
        <f t="shared" si="34"/>
        <v>42675.856817129628</v>
      </c>
      <c r="T533" s="10">
        <f t="shared" si="35"/>
        <v>42721.082638888889</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123.25</v>
      </c>
      <c r="P534" s="5">
        <f t="shared" si="33"/>
        <v>71.242774566473983</v>
      </c>
      <c r="Q534" t="s">
        <v>8317</v>
      </c>
      <c r="R534" t="s">
        <v>8318</v>
      </c>
      <c r="S534" s="10">
        <f t="shared" si="34"/>
        <v>42472.798703703702</v>
      </c>
      <c r="T534" s="10">
        <f t="shared" si="35"/>
        <v>42502.798703703702</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5">
        <f t="shared" si="33"/>
        <v>117.88235294117646</v>
      </c>
      <c r="Q535" t="s">
        <v>8317</v>
      </c>
      <c r="R535" t="s">
        <v>8318</v>
      </c>
      <c r="S535" s="10">
        <f t="shared" si="34"/>
        <v>42482.226446759254</v>
      </c>
      <c r="T535" s="10">
        <f t="shared" si="35"/>
        <v>42506.226446759254</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5">
        <f t="shared" si="33"/>
        <v>327.08333333333331</v>
      </c>
      <c r="Q536" t="s">
        <v>8317</v>
      </c>
      <c r="R536" t="s">
        <v>8318</v>
      </c>
      <c r="S536" s="10">
        <f t="shared" si="34"/>
        <v>42270.602662037032</v>
      </c>
      <c r="T536" s="10">
        <f t="shared" si="35"/>
        <v>42309.749999999993</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5">
        <f t="shared" si="33"/>
        <v>34.745762711864408</v>
      </c>
      <c r="Q537" t="s">
        <v>8317</v>
      </c>
      <c r="R537" t="s">
        <v>8318</v>
      </c>
      <c r="S537" s="10">
        <f t="shared" si="34"/>
        <v>42711.336863425917</v>
      </c>
      <c r="T537" s="10">
        <f t="shared" si="35"/>
        <v>42741.336863425917</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5">
        <f t="shared" si="33"/>
        <v>100.06410256410257</v>
      </c>
      <c r="Q538" t="s">
        <v>8317</v>
      </c>
      <c r="R538" t="s">
        <v>8318</v>
      </c>
      <c r="S538" s="10">
        <f t="shared" si="34"/>
        <v>42179.136655092596</v>
      </c>
      <c r="T538" s="10">
        <f t="shared" si="35"/>
        <v>42219.541666666664</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v>
      </c>
      <c r="P539" s="5">
        <f t="shared" si="33"/>
        <v>40.847457627118644</v>
      </c>
      <c r="Q539" t="s">
        <v>8317</v>
      </c>
      <c r="R539" t="s">
        <v>8318</v>
      </c>
      <c r="S539" s="10">
        <f t="shared" si="34"/>
        <v>42282.560081018521</v>
      </c>
      <c r="T539" s="10">
        <f t="shared" si="35"/>
        <v>42312.601747685178</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5">
        <f t="shared" si="33"/>
        <v>252.01666666666668</v>
      </c>
      <c r="Q540" t="s">
        <v>8317</v>
      </c>
      <c r="R540" t="s">
        <v>8318</v>
      </c>
      <c r="S540" s="10">
        <f t="shared" si="34"/>
        <v>42473.586377314808</v>
      </c>
      <c r="T540" s="10">
        <f t="shared" si="35"/>
        <v>42503.586377314808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100.64400000000001</v>
      </c>
      <c r="P541" s="5">
        <f t="shared" si="33"/>
        <v>25.161000000000001</v>
      </c>
      <c r="Q541" t="s">
        <v>8317</v>
      </c>
      <c r="R541" t="s">
        <v>8318</v>
      </c>
      <c r="S541" s="10">
        <f t="shared" si="34"/>
        <v>42534.841516203705</v>
      </c>
      <c r="T541" s="10">
        <f t="shared" si="35"/>
        <v>42555.841516203705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6.6666666666666671E-3</v>
      </c>
      <c r="P542" s="5">
        <f t="shared" si="33"/>
        <v>1</v>
      </c>
      <c r="Q542" t="s">
        <v>8319</v>
      </c>
      <c r="R542" t="s">
        <v>8320</v>
      </c>
      <c r="S542" s="10">
        <f t="shared" si="34"/>
        <v>42009.608865740738</v>
      </c>
      <c r="T542" s="10">
        <f t="shared" si="35"/>
        <v>42039.608865740738</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0.55555555555555558</v>
      </c>
      <c r="P543" s="5">
        <f t="shared" si="33"/>
        <v>25</v>
      </c>
      <c r="Q543" t="s">
        <v>8319</v>
      </c>
      <c r="R543" t="s">
        <v>8320</v>
      </c>
      <c r="S543" s="10">
        <f t="shared" si="34"/>
        <v>42275.838356481479</v>
      </c>
      <c r="T543" s="10">
        <f t="shared" si="35"/>
        <v>42305.838356481479</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3.9999999999999996E-4</v>
      </c>
      <c r="P544" s="5">
        <f t="shared" si="33"/>
        <v>1</v>
      </c>
      <c r="Q544" t="s">
        <v>8319</v>
      </c>
      <c r="R544" t="s">
        <v>8320</v>
      </c>
      <c r="S544" s="10">
        <f t="shared" si="34"/>
        <v>42433.529120370367</v>
      </c>
      <c r="T544" s="10">
        <f t="shared" si="35"/>
        <v>42493.487453703703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0.31818181818181818</v>
      </c>
      <c r="P545" s="5">
        <f t="shared" si="33"/>
        <v>35</v>
      </c>
      <c r="Q545" t="s">
        <v>8319</v>
      </c>
      <c r="R545" t="s">
        <v>8320</v>
      </c>
      <c r="S545" s="10">
        <f t="shared" si="34"/>
        <v>41913.88381944444</v>
      </c>
      <c r="T545" s="10">
        <f t="shared" si="35"/>
        <v>41943.88381944444</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v>
      </c>
      <c r="P546" s="5">
        <f t="shared" si="33"/>
        <v>3</v>
      </c>
      <c r="Q546" t="s">
        <v>8319</v>
      </c>
      <c r="R546" t="s">
        <v>8320</v>
      </c>
      <c r="S546" s="10">
        <f t="shared" si="34"/>
        <v>42525.448611111111</v>
      </c>
      <c r="T546" s="10">
        <f t="shared" si="35"/>
        <v>42555.448611111111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27.383999999999997</v>
      </c>
      <c r="P547" s="5">
        <f t="shared" si="33"/>
        <v>402.70588235294116</v>
      </c>
      <c r="Q547" t="s">
        <v>8319</v>
      </c>
      <c r="R547" t="s">
        <v>8320</v>
      </c>
      <c r="S547" s="10">
        <f t="shared" si="34"/>
        <v>42283.38413194444</v>
      </c>
      <c r="T547" s="10">
        <f t="shared" si="35"/>
        <v>42323.425798611112</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8.666666666666667E-2</v>
      </c>
      <c r="P548" s="5">
        <f t="shared" si="33"/>
        <v>26</v>
      </c>
      <c r="Q548" t="s">
        <v>8319</v>
      </c>
      <c r="R548" t="s">
        <v>8320</v>
      </c>
      <c r="S548" s="10">
        <f t="shared" si="34"/>
        <v>42249.459664351853</v>
      </c>
      <c r="T548" s="10">
        <f t="shared" si="35"/>
        <v>42294.459664351853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5" t="e">
        <f t="shared" si="33"/>
        <v>#DIV/0!</v>
      </c>
      <c r="Q549" t="s">
        <v>8319</v>
      </c>
      <c r="R549" t="s">
        <v>8320</v>
      </c>
      <c r="S549" s="10">
        <f t="shared" si="34"/>
        <v>42380.488009259258</v>
      </c>
      <c r="T549" s="10">
        <f t="shared" si="35"/>
        <v>42410.488009259258</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0.09</v>
      </c>
      <c r="P550" s="5">
        <f t="shared" si="33"/>
        <v>9</v>
      </c>
      <c r="Q550" t="s">
        <v>8319</v>
      </c>
      <c r="R550" t="s">
        <v>8320</v>
      </c>
      <c r="S550" s="10">
        <f t="shared" si="34"/>
        <v>42276.695</v>
      </c>
      <c r="T550" s="10">
        <f t="shared" si="35"/>
        <v>42306.695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v>
      </c>
      <c r="P551" s="5">
        <f t="shared" si="33"/>
        <v>8.5</v>
      </c>
      <c r="Q551" t="s">
        <v>8319</v>
      </c>
      <c r="R551" t="s">
        <v>8320</v>
      </c>
      <c r="S551" s="10">
        <f t="shared" si="34"/>
        <v>42163.428495370368</v>
      </c>
      <c r="T551" s="10">
        <f t="shared" si="35"/>
        <v>42193.428495370368</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0.70000000000000007</v>
      </c>
      <c r="P552" s="5">
        <f t="shared" si="33"/>
        <v>8.75</v>
      </c>
      <c r="Q552" t="s">
        <v>8319</v>
      </c>
      <c r="R552" t="s">
        <v>8320</v>
      </c>
      <c r="S552" s="10">
        <f t="shared" si="34"/>
        <v>42753.47042824074</v>
      </c>
      <c r="T552" s="10">
        <f t="shared" si="35"/>
        <v>42765.999999999993</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5.0413333333333332</v>
      </c>
      <c r="P553" s="5">
        <f t="shared" si="33"/>
        <v>135.03571428571428</v>
      </c>
      <c r="Q553" t="s">
        <v>8319</v>
      </c>
      <c r="R553" t="s">
        <v>8320</v>
      </c>
      <c r="S553" s="10">
        <f t="shared" si="34"/>
        <v>42173.067407407405</v>
      </c>
      <c r="T553" s="10">
        <f t="shared" si="35"/>
        <v>42217.536805555552</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5" t="e">
        <f t="shared" si="33"/>
        <v>#DIV/0!</v>
      </c>
      <c r="Q554" t="s">
        <v>8319</v>
      </c>
      <c r="R554" t="s">
        <v>8320</v>
      </c>
      <c r="S554" s="10">
        <f t="shared" si="34"/>
        <v>42318.408518518518</v>
      </c>
      <c r="T554" s="10">
        <f t="shared" si="35"/>
        <v>42378.408518518518</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0.49199999999999999</v>
      </c>
      <c r="P555" s="5">
        <f t="shared" si="33"/>
        <v>20.5</v>
      </c>
      <c r="Q555" t="s">
        <v>8319</v>
      </c>
      <c r="R555" t="s">
        <v>8320</v>
      </c>
      <c r="S555" s="10">
        <f t="shared" si="34"/>
        <v>41927.511469907404</v>
      </c>
      <c r="T555" s="10">
        <f t="shared" si="35"/>
        <v>41957.553136574068</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36.589147286821706</v>
      </c>
      <c r="P556" s="5">
        <f t="shared" si="33"/>
        <v>64.36363636363636</v>
      </c>
      <c r="Q556" t="s">
        <v>8319</v>
      </c>
      <c r="R556" t="s">
        <v>8320</v>
      </c>
      <c r="S556" s="10">
        <f t="shared" si="34"/>
        <v>41901.476527777777</v>
      </c>
      <c r="T556" s="10">
        <f t="shared" si="35"/>
        <v>41931.476527777777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5" t="e">
        <f t="shared" si="33"/>
        <v>#DIV/0!</v>
      </c>
      <c r="Q557" t="s">
        <v>8319</v>
      </c>
      <c r="R557" t="s">
        <v>8320</v>
      </c>
      <c r="S557" s="10">
        <f t="shared" si="34"/>
        <v>42503.145173611112</v>
      </c>
      <c r="T557" s="10">
        <f t="shared" si="35"/>
        <v>42533.145173611112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v>
      </c>
      <c r="P558" s="5">
        <f t="shared" si="33"/>
        <v>200</v>
      </c>
      <c r="Q558" t="s">
        <v>8319</v>
      </c>
      <c r="R558" t="s">
        <v>8320</v>
      </c>
      <c r="S558" s="10">
        <f t="shared" si="34"/>
        <v>42345.651817129627</v>
      </c>
      <c r="T558" s="10">
        <f t="shared" si="35"/>
        <v>42375.651817129627</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0.91066666666666674</v>
      </c>
      <c r="P559" s="5">
        <f t="shared" si="33"/>
        <v>68.3</v>
      </c>
      <c r="Q559" t="s">
        <v>8319</v>
      </c>
      <c r="R559" t="s">
        <v>8320</v>
      </c>
      <c r="S559" s="10">
        <f t="shared" si="34"/>
        <v>42676.733831018515</v>
      </c>
      <c r="T559" s="10">
        <f t="shared" si="35"/>
        <v>42706.775497685179</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5" t="e">
        <f t="shared" si="33"/>
        <v>#DIV/0!</v>
      </c>
      <c r="Q560" t="s">
        <v>8319</v>
      </c>
      <c r="R560" t="s">
        <v>8320</v>
      </c>
      <c r="S560" s="10">
        <f t="shared" si="34"/>
        <v>42057.674826388888</v>
      </c>
      <c r="T560" s="10">
        <f t="shared" si="35"/>
        <v>42087.633159722223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2.0833333333333336E-2</v>
      </c>
      <c r="P561" s="5">
        <f t="shared" si="33"/>
        <v>50</v>
      </c>
      <c r="Q561" t="s">
        <v>8319</v>
      </c>
      <c r="R561" t="s">
        <v>8320</v>
      </c>
      <c r="S561" s="10">
        <f t="shared" si="34"/>
        <v>42321.074768518512</v>
      </c>
      <c r="T561" s="10">
        <f t="shared" si="35"/>
        <v>42351.074768518512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1.2E-2</v>
      </c>
      <c r="P562" s="5">
        <f t="shared" si="33"/>
        <v>4</v>
      </c>
      <c r="Q562" t="s">
        <v>8319</v>
      </c>
      <c r="R562" t="s">
        <v>8320</v>
      </c>
      <c r="S562" s="10">
        <f t="shared" si="34"/>
        <v>41960.563020833331</v>
      </c>
      <c r="T562" s="10">
        <f t="shared" si="35"/>
        <v>41990.563020833331</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0.36666666666666664</v>
      </c>
      <c r="P563" s="5">
        <f t="shared" si="33"/>
        <v>27.5</v>
      </c>
      <c r="Q563" t="s">
        <v>8319</v>
      </c>
      <c r="R563" t="s">
        <v>8320</v>
      </c>
      <c r="S563" s="10">
        <f t="shared" si="34"/>
        <v>42268.450381944444</v>
      </c>
      <c r="T563" s="10">
        <f t="shared" si="35"/>
        <v>42303.450381944444</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5" t="e">
        <f t="shared" si="33"/>
        <v>#DIV/0!</v>
      </c>
      <c r="Q564" t="s">
        <v>8319</v>
      </c>
      <c r="R564" t="s">
        <v>8320</v>
      </c>
      <c r="S564" s="10">
        <f t="shared" si="34"/>
        <v>42692.18072916667</v>
      </c>
      <c r="T564" s="10">
        <f t="shared" si="35"/>
        <v>42722.18072916667</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9.0666666666666659E-2</v>
      </c>
      <c r="P565" s="5">
        <f t="shared" si="33"/>
        <v>34</v>
      </c>
      <c r="Q565" t="s">
        <v>8319</v>
      </c>
      <c r="R565" t="s">
        <v>8320</v>
      </c>
      <c r="S565" s="10">
        <f t="shared" si="34"/>
        <v>42021.861655092587</v>
      </c>
      <c r="T565" s="10">
        <f t="shared" si="35"/>
        <v>42051.861655092587</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5.5555555555555558E-3</v>
      </c>
      <c r="P566" s="5">
        <f t="shared" si="33"/>
        <v>1</v>
      </c>
      <c r="Q566" t="s">
        <v>8319</v>
      </c>
      <c r="R566" t="s">
        <v>8320</v>
      </c>
      <c r="S566" s="10">
        <f t="shared" si="34"/>
        <v>42411.734664351847</v>
      </c>
      <c r="T566" s="10">
        <f t="shared" si="35"/>
        <v>42441.734664351847</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5" t="e">
        <f t="shared" si="33"/>
        <v>#DIV/0!</v>
      </c>
      <c r="Q567" t="s">
        <v>8319</v>
      </c>
      <c r="R567" t="s">
        <v>8320</v>
      </c>
      <c r="S567" s="10">
        <f t="shared" si="34"/>
        <v>42165.576956018522</v>
      </c>
      <c r="T567" s="10">
        <f t="shared" si="35"/>
        <v>42195.576956018522</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0.02</v>
      </c>
      <c r="P568" s="5">
        <f t="shared" si="33"/>
        <v>1</v>
      </c>
      <c r="Q568" t="s">
        <v>8319</v>
      </c>
      <c r="R568" t="s">
        <v>8320</v>
      </c>
      <c r="S568" s="10">
        <f t="shared" si="34"/>
        <v>42535.476076388884</v>
      </c>
      <c r="T568" s="10">
        <f t="shared" si="35"/>
        <v>42565.476076388884</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5" t="e">
        <f t="shared" si="33"/>
        <v>#DIV/0!</v>
      </c>
      <c r="Q569" t="s">
        <v>8319</v>
      </c>
      <c r="R569" t="s">
        <v>8320</v>
      </c>
      <c r="S569" s="10">
        <f t="shared" si="34"/>
        <v>41975.634189814817</v>
      </c>
      <c r="T569" s="10">
        <f t="shared" si="35"/>
        <v>42005.634189814817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1</v>
      </c>
      <c r="P570" s="5">
        <f t="shared" si="33"/>
        <v>49</v>
      </c>
      <c r="Q570" t="s">
        <v>8319</v>
      </c>
      <c r="R570" t="s">
        <v>8320</v>
      </c>
      <c r="S570" s="10">
        <f t="shared" si="34"/>
        <v>42348.713229166664</v>
      </c>
      <c r="T570" s="10">
        <f t="shared" si="35"/>
        <v>42385.249999999993</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0.8</v>
      </c>
      <c r="P571" s="5">
        <f t="shared" si="33"/>
        <v>20</v>
      </c>
      <c r="Q571" t="s">
        <v>8319</v>
      </c>
      <c r="R571" t="s">
        <v>8320</v>
      </c>
      <c r="S571" s="10">
        <f t="shared" si="34"/>
        <v>42340.639027777775</v>
      </c>
      <c r="T571" s="10">
        <f t="shared" si="35"/>
        <v>42370.639027777775</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0.16705882352941176</v>
      </c>
      <c r="P572" s="5">
        <f t="shared" si="33"/>
        <v>142</v>
      </c>
      <c r="Q572" t="s">
        <v>8319</v>
      </c>
      <c r="R572" t="s">
        <v>8320</v>
      </c>
      <c r="S572" s="10">
        <f t="shared" si="34"/>
        <v>42388.589918981481</v>
      </c>
      <c r="T572" s="10">
        <f t="shared" si="35"/>
        <v>42418.589918981481</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0.42399999999999999</v>
      </c>
      <c r="P573" s="5">
        <f t="shared" si="33"/>
        <v>53</v>
      </c>
      <c r="Q573" t="s">
        <v>8319</v>
      </c>
      <c r="R573" t="s">
        <v>8320</v>
      </c>
      <c r="S573" s="10">
        <f t="shared" si="34"/>
        <v>42192.607905092591</v>
      </c>
      <c r="T573" s="10">
        <f t="shared" si="35"/>
        <v>42211.957638888889</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5" t="e">
        <f t="shared" si="33"/>
        <v>#DIV/0!</v>
      </c>
      <c r="Q574" t="s">
        <v>8319</v>
      </c>
      <c r="R574" t="s">
        <v>8320</v>
      </c>
      <c r="S574" s="10">
        <f t="shared" si="34"/>
        <v>42282.507962962954</v>
      </c>
      <c r="T574" s="10">
        <f t="shared" si="35"/>
        <v>42312.549629629626</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0.38925389253892539</v>
      </c>
      <c r="P575" s="5">
        <f t="shared" si="33"/>
        <v>38.444444444444443</v>
      </c>
      <c r="Q575" t="s">
        <v>8319</v>
      </c>
      <c r="R575" t="s">
        <v>8320</v>
      </c>
      <c r="S575" s="10">
        <f t="shared" si="34"/>
        <v>41962.841793981475</v>
      </c>
      <c r="T575" s="10">
        <f t="shared" si="35"/>
        <v>42021.841666666667</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0.7155635062611807</v>
      </c>
      <c r="P576" s="5">
        <f t="shared" si="33"/>
        <v>20</v>
      </c>
      <c r="Q576" t="s">
        <v>8319</v>
      </c>
      <c r="R576" t="s">
        <v>8320</v>
      </c>
      <c r="S576" s="10">
        <f t="shared" si="34"/>
        <v>42632.235034722216</v>
      </c>
      <c r="T576" s="10">
        <f t="shared" si="35"/>
        <v>42662.235034722216</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0.43166666666666664</v>
      </c>
      <c r="P577" s="5">
        <f t="shared" si="33"/>
        <v>64.75</v>
      </c>
      <c r="Q577" t="s">
        <v>8319</v>
      </c>
      <c r="R577" t="s">
        <v>8320</v>
      </c>
      <c r="S577" s="10">
        <f t="shared" si="34"/>
        <v>42138.484293981477</v>
      </c>
      <c r="T577" s="10">
        <f t="shared" si="35"/>
        <v>42168.484293981477</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1.25E-3</v>
      </c>
      <c r="P578" s="5">
        <f t="shared" si="33"/>
        <v>1</v>
      </c>
      <c r="Q578" t="s">
        <v>8319</v>
      </c>
      <c r="R578" t="s">
        <v>8320</v>
      </c>
      <c r="S578" s="10">
        <f t="shared" si="34"/>
        <v>42031.263333333329</v>
      </c>
      <c r="T578" s="10">
        <f t="shared" si="35"/>
        <v>42091.221666666665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((E579/D579)*100)</f>
        <v>0.2</v>
      </c>
      <c r="P579" s="5">
        <f t="shared" ref="P579:P642" si="37">AVERAGE(E579/L579)</f>
        <v>10</v>
      </c>
      <c r="Q579" t="s">
        <v>8319</v>
      </c>
      <c r="R579" t="s">
        <v>8320</v>
      </c>
      <c r="S579" s="10">
        <f t="shared" ref="S579:S642" si="38">(((J579/60)/60)/24)+DATE(1970,1,1)+(-5/24)</f>
        <v>42450.380810185183</v>
      </c>
      <c r="T579" s="10">
        <f t="shared" ref="T579:T642" si="39">(((I579/60)/60)/24)+DATE(1970,1,1)+(-5/24)</f>
        <v>42510.380810185183</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1.12E-2</v>
      </c>
      <c r="P580" s="5">
        <f t="shared" si="37"/>
        <v>2</v>
      </c>
      <c r="Q580" t="s">
        <v>8319</v>
      </c>
      <c r="R580" t="s">
        <v>8320</v>
      </c>
      <c r="S580" s="10">
        <f t="shared" si="38"/>
        <v>42230.370289351849</v>
      </c>
      <c r="T580" s="10">
        <f t="shared" si="39"/>
        <v>42254.370289351849</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1.4583333333333333</v>
      </c>
      <c r="P581" s="5">
        <f t="shared" si="37"/>
        <v>35</v>
      </c>
      <c r="Q581" t="s">
        <v>8319</v>
      </c>
      <c r="R581" t="s">
        <v>8320</v>
      </c>
      <c r="S581" s="10">
        <f t="shared" si="38"/>
        <v>41968.643784722219</v>
      </c>
      <c r="T581" s="10">
        <f t="shared" si="39"/>
        <v>41998.643784722219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3.3333333333333333E-2</v>
      </c>
      <c r="P582" s="5">
        <f t="shared" si="37"/>
        <v>1</v>
      </c>
      <c r="Q582" t="s">
        <v>8319</v>
      </c>
      <c r="R582" t="s">
        <v>8320</v>
      </c>
      <c r="S582" s="10">
        <f t="shared" si="38"/>
        <v>42605.699849537035</v>
      </c>
      <c r="T582" s="10">
        <f t="shared" si="39"/>
        <v>42635.699849537035</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5" t="e">
        <f t="shared" si="37"/>
        <v>#DIV/0!</v>
      </c>
      <c r="Q583" t="s">
        <v>8319</v>
      </c>
      <c r="R583" t="s">
        <v>8320</v>
      </c>
      <c r="S583" s="10">
        <f t="shared" si="38"/>
        <v>42187.804444444446</v>
      </c>
      <c r="T583" s="10">
        <f t="shared" si="39"/>
        <v>42217.804444444446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5" t="e">
        <f t="shared" si="37"/>
        <v>#DIV/0!</v>
      </c>
      <c r="Q584" t="s">
        <v>8319</v>
      </c>
      <c r="R584" t="s">
        <v>8320</v>
      </c>
      <c r="S584" s="10">
        <f t="shared" si="38"/>
        <v>42055.531469907401</v>
      </c>
      <c r="T584" s="10">
        <f t="shared" si="39"/>
        <v>42078.541666666664</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1.1111111111111112E-2</v>
      </c>
      <c r="P585" s="5">
        <f t="shared" si="37"/>
        <v>1</v>
      </c>
      <c r="Q585" t="s">
        <v>8319</v>
      </c>
      <c r="R585" t="s">
        <v>8320</v>
      </c>
      <c r="S585" s="10">
        <f t="shared" si="38"/>
        <v>42052.730173611104</v>
      </c>
      <c r="T585" s="10">
        <f t="shared" si="39"/>
        <v>42082.688506944447</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1</v>
      </c>
      <c r="P586" s="5">
        <f t="shared" si="37"/>
        <v>5</v>
      </c>
      <c r="Q586" t="s">
        <v>8319</v>
      </c>
      <c r="R586" t="s">
        <v>8320</v>
      </c>
      <c r="S586" s="10">
        <f t="shared" si="38"/>
        <v>42049.508287037032</v>
      </c>
      <c r="T586" s="10">
        <f t="shared" si="39"/>
        <v>42079.466620370367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5" t="e">
        <f t="shared" si="37"/>
        <v>#DIV/0!</v>
      </c>
      <c r="Q587" t="s">
        <v>8319</v>
      </c>
      <c r="R587" t="s">
        <v>8320</v>
      </c>
      <c r="S587" s="10">
        <f t="shared" si="38"/>
        <v>42283.182604166665</v>
      </c>
      <c r="T587" s="10">
        <f t="shared" si="39"/>
        <v>42338.791666666664</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0.55999999999999994</v>
      </c>
      <c r="P588" s="5">
        <f t="shared" si="37"/>
        <v>14</v>
      </c>
      <c r="Q588" t="s">
        <v>8319</v>
      </c>
      <c r="R588" t="s">
        <v>8320</v>
      </c>
      <c r="S588" s="10">
        <f t="shared" si="38"/>
        <v>42020.645914351851</v>
      </c>
      <c r="T588" s="10">
        <f t="shared" si="39"/>
        <v>42050.645914351851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9.0833333333333339</v>
      </c>
      <c r="P589" s="5">
        <f t="shared" si="37"/>
        <v>389.28571428571428</v>
      </c>
      <c r="Q589" t="s">
        <v>8319</v>
      </c>
      <c r="R589" t="s">
        <v>8320</v>
      </c>
      <c r="S589" s="10">
        <f t="shared" si="38"/>
        <v>42080.548993055556</v>
      </c>
      <c r="T589" s="10">
        <f t="shared" si="39"/>
        <v>42110.548993055556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3.3444444444444441</v>
      </c>
      <c r="P590" s="5">
        <f t="shared" si="37"/>
        <v>150.5</v>
      </c>
      <c r="Q590" t="s">
        <v>8319</v>
      </c>
      <c r="R590" t="s">
        <v>8320</v>
      </c>
      <c r="S590" s="10">
        <f t="shared" si="38"/>
        <v>42631.56118055556</v>
      </c>
      <c r="T590" s="10">
        <f t="shared" si="39"/>
        <v>42691.602847222217</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1.3333333333333334E-2</v>
      </c>
      <c r="P591" s="5">
        <f t="shared" si="37"/>
        <v>1</v>
      </c>
      <c r="Q591" t="s">
        <v>8319</v>
      </c>
      <c r="R591" t="s">
        <v>8320</v>
      </c>
      <c r="S591" s="10">
        <f t="shared" si="38"/>
        <v>42178.406238425923</v>
      </c>
      <c r="T591" s="10">
        <f t="shared" si="39"/>
        <v>42193.406238425923</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v>
      </c>
      <c r="P592" s="5">
        <f t="shared" si="37"/>
        <v>24.777777777777779</v>
      </c>
      <c r="Q592" t="s">
        <v>8319</v>
      </c>
      <c r="R592" t="s">
        <v>8320</v>
      </c>
      <c r="S592" s="10">
        <f t="shared" si="38"/>
        <v>42377.34642361111</v>
      </c>
      <c r="T592" s="10">
        <f t="shared" si="39"/>
        <v>42408.334027777775</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6.0999999999999999E-2</v>
      </c>
      <c r="P593" s="5">
        <f t="shared" si="37"/>
        <v>30.5</v>
      </c>
      <c r="Q593" t="s">
        <v>8319</v>
      </c>
      <c r="R593" t="s">
        <v>8320</v>
      </c>
      <c r="S593" s="10">
        <f t="shared" si="38"/>
        <v>42177.334837962961</v>
      </c>
      <c r="T593" s="10">
        <f t="shared" si="39"/>
        <v>42207.334837962961</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3.3333333333333335</v>
      </c>
      <c r="P594" s="5">
        <f t="shared" si="37"/>
        <v>250</v>
      </c>
      <c r="Q594" t="s">
        <v>8319</v>
      </c>
      <c r="R594" t="s">
        <v>8320</v>
      </c>
      <c r="S594" s="10">
        <f t="shared" si="38"/>
        <v>41946.023842592593</v>
      </c>
      <c r="T594" s="10">
        <f t="shared" si="39"/>
        <v>41976.023842592585</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23</v>
      </c>
      <c r="P595" s="5">
        <f t="shared" si="37"/>
        <v>16.428571428571427</v>
      </c>
      <c r="Q595" t="s">
        <v>8319</v>
      </c>
      <c r="R595" t="s">
        <v>8320</v>
      </c>
      <c r="S595" s="10">
        <f t="shared" si="38"/>
        <v>42070.469270833331</v>
      </c>
      <c r="T595" s="10">
        <f t="shared" si="39"/>
        <v>42100.427604166667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0.104</v>
      </c>
      <c r="P596" s="5">
        <f t="shared" si="37"/>
        <v>13</v>
      </c>
      <c r="Q596" t="s">
        <v>8319</v>
      </c>
      <c r="R596" t="s">
        <v>8320</v>
      </c>
      <c r="S596" s="10">
        <f t="shared" si="38"/>
        <v>42446.571828703702</v>
      </c>
      <c r="T596" s="10">
        <f t="shared" si="39"/>
        <v>42476.571828703702</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0.42599999999999999</v>
      </c>
      <c r="P597" s="5">
        <f t="shared" si="37"/>
        <v>53.25</v>
      </c>
      <c r="Q597" t="s">
        <v>8319</v>
      </c>
      <c r="R597" t="s">
        <v>8320</v>
      </c>
      <c r="S597" s="10">
        <f t="shared" si="38"/>
        <v>42082.861550925918</v>
      </c>
      <c r="T597" s="10">
        <f t="shared" si="39"/>
        <v>42127.861550925918</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0.03</v>
      </c>
      <c r="P598" s="5">
        <f t="shared" si="37"/>
        <v>3</v>
      </c>
      <c r="Q598" t="s">
        <v>8319</v>
      </c>
      <c r="R598" t="s">
        <v>8320</v>
      </c>
      <c r="S598" s="10">
        <f t="shared" si="38"/>
        <v>42646.688564814809</v>
      </c>
      <c r="T598" s="10">
        <f t="shared" si="39"/>
        <v>42676.688564814809</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0.26666666666666666</v>
      </c>
      <c r="P599" s="5">
        <f t="shared" si="37"/>
        <v>10</v>
      </c>
      <c r="Q599" t="s">
        <v>8319</v>
      </c>
      <c r="R599" t="s">
        <v>8320</v>
      </c>
      <c r="S599" s="10">
        <f t="shared" si="38"/>
        <v>42545.496932870366</v>
      </c>
      <c r="T599" s="10">
        <f t="shared" si="39"/>
        <v>42582.458333333336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34</v>
      </c>
      <c r="P600" s="5">
        <f t="shared" si="37"/>
        <v>121.42857142857143</v>
      </c>
      <c r="Q600" t="s">
        <v>8319</v>
      </c>
      <c r="R600" t="s">
        <v>8320</v>
      </c>
      <c r="S600" s="10">
        <f t="shared" si="38"/>
        <v>41947.793761574074</v>
      </c>
      <c r="T600" s="10">
        <f t="shared" si="39"/>
        <v>41977.793761574074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6.2E-2</v>
      </c>
      <c r="P601" s="5">
        <f t="shared" si="37"/>
        <v>15.5</v>
      </c>
      <c r="Q601" t="s">
        <v>8319</v>
      </c>
      <c r="R601" t="s">
        <v>8320</v>
      </c>
      <c r="S601" s="10">
        <f t="shared" si="38"/>
        <v>42047.604189814818</v>
      </c>
      <c r="T601" s="10">
        <f t="shared" si="39"/>
        <v>42071.427777777775</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2</v>
      </c>
      <c r="P602" s="5">
        <f t="shared" si="37"/>
        <v>100</v>
      </c>
      <c r="Q602" t="s">
        <v>8319</v>
      </c>
      <c r="R602" t="s">
        <v>8320</v>
      </c>
      <c r="S602" s="10">
        <f t="shared" si="38"/>
        <v>42073.589837962958</v>
      </c>
      <c r="T602" s="10">
        <f t="shared" si="39"/>
        <v>42133.589837962958</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1.4000000000000001</v>
      </c>
      <c r="P603" s="5">
        <f t="shared" si="37"/>
        <v>23.333333333333332</v>
      </c>
      <c r="Q603" t="s">
        <v>8319</v>
      </c>
      <c r="R603" t="s">
        <v>8320</v>
      </c>
      <c r="S603" s="10">
        <f t="shared" si="38"/>
        <v>41969.64975694444</v>
      </c>
      <c r="T603" s="10">
        <f t="shared" si="39"/>
        <v>41999.64975694444</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5" t="e">
        <f t="shared" si="37"/>
        <v>#DIV/0!</v>
      </c>
      <c r="Q604" t="s">
        <v>8319</v>
      </c>
      <c r="R604" t="s">
        <v>8320</v>
      </c>
      <c r="S604" s="10">
        <f t="shared" si="38"/>
        <v>42143.585821759254</v>
      </c>
      <c r="T604" s="10">
        <f t="shared" si="39"/>
        <v>42173.585821759254</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v>
      </c>
      <c r="P605" s="5">
        <f t="shared" si="37"/>
        <v>45.386153846153846</v>
      </c>
      <c r="Q605" t="s">
        <v>8319</v>
      </c>
      <c r="R605" t="s">
        <v>8320</v>
      </c>
      <c r="S605" s="10">
        <f t="shared" si="38"/>
        <v>41835.430821759255</v>
      </c>
      <c r="T605" s="10">
        <f t="shared" si="39"/>
        <v>41865.430821759255</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5" t="e">
        <f t="shared" si="37"/>
        <v>#DIV/0!</v>
      </c>
      <c r="Q606" t="s">
        <v>8319</v>
      </c>
      <c r="R606" t="s">
        <v>8320</v>
      </c>
      <c r="S606" s="10">
        <f t="shared" si="38"/>
        <v>41848.827037037037</v>
      </c>
      <c r="T606" s="10">
        <f t="shared" si="39"/>
        <v>41878.827037037037</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v>
      </c>
      <c r="P607" s="5">
        <f t="shared" si="37"/>
        <v>16.375</v>
      </c>
      <c r="Q607" t="s">
        <v>8319</v>
      </c>
      <c r="R607" t="s">
        <v>8320</v>
      </c>
      <c r="S607" s="10">
        <f t="shared" si="38"/>
        <v>42194.14939814814</v>
      </c>
      <c r="T607" s="10">
        <f t="shared" si="39"/>
        <v>42239.14939814814</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0.2</v>
      </c>
      <c r="P608" s="5">
        <f t="shared" si="37"/>
        <v>10</v>
      </c>
      <c r="Q608" t="s">
        <v>8319</v>
      </c>
      <c r="R608" t="s">
        <v>8320</v>
      </c>
      <c r="S608" s="10">
        <f t="shared" si="38"/>
        <v>42102.442233796297</v>
      </c>
      <c r="T608" s="10">
        <f t="shared" si="39"/>
        <v>42148.416666666664</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5" t="e">
        <f t="shared" si="37"/>
        <v>#DIV/0!</v>
      </c>
      <c r="Q609" t="s">
        <v>8319</v>
      </c>
      <c r="R609" t="s">
        <v>8320</v>
      </c>
      <c r="S609" s="10">
        <f t="shared" si="38"/>
        <v>42300.617314814815</v>
      </c>
      <c r="T609" s="10">
        <f t="shared" si="39"/>
        <v>42330.65898148148</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0.97400000000000009</v>
      </c>
      <c r="P610" s="5">
        <f t="shared" si="37"/>
        <v>292.2</v>
      </c>
      <c r="Q610" t="s">
        <v>8319</v>
      </c>
      <c r="R610" t="s">
        <v>8320</v>
      </c>
      <c r="S610" s="10">
        <f t="shared" si="38"/>
        <v>42140.712731481479</v>
      </c>
      <c r="T610" s="10">
        <f t="shared" si="39"/>
        <v>42170.712731481479</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0.64102564102564097</v>
      </c>
      <c r="P611" s="5">
        <f t="shared" si="37"/>
        <v>5</v>
      </c>
      <c r="Q611" t="s">
        <v>8319</v>
      </c>
      <c r="R611" t="s">
        <v>8320</v>
      </c>
      <c r="S611" s="10">
        <f t="shared" si="38"/>
        <v>42306.825740740744</v>
      </c>
      <c r="T611" s="10">
        <f t="shared" si="39"/>
        <v>42336.867407407401</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5" t="e">
        <f t="shared" si="37"/>
        <v>#DIV/0!</v>
      </c>
      <c r="Q612" t="s">
        <v>8319</v>
      </c>
      <c r="R612" t="s">
        <v>8320</v>
      </c>
      <c r="S612" s="10">
        <f t="shared" si="38"/>
        <v>42086.622523148144</v>
      </c>
      <c r="T612" s="10">
        <f t="shared" si="39"/>
        <v>42116.622523148144</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5" t="e">
        <f t="shared" si="37"/>
        <v>#DIV/0!</v>
      </c>
      <c r="Q613" t="s">
        <v>8319</v>
      </c>
      <c r="R613" t="s">
        <v>8320</v>
      </c>
      <c r="S613" s="10">
        <f t="shared" si="38"/>
        <v>42328.352280092593</v>
      </c>
      <c r="T613" s="10">
        <f t="shared" si="39"/>
        <v>42388.352280092593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5" t="e">
        <f t="shared" si="37"/>
        <v>#DIV/0!</v>
      </c>
      <c r="Q614" t="s">
        <v>8319</v>
      </c>
      <c r="R614" t="s">
        <v>8320</v>
      </c>
      <c r="S614" s="10">
        <f t="shared" si="38"/>
        <v>42584.823449074065</v>
      </c>
      <c r="T614" s="10">
        <f t="shared" si="39"/>
        <v>42614.823449074065</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21.363333333333333</v>
      </c>
      <c r="P615" s="5">
        <f t="shared" si="37"/>
        <v>105.93388429752066</v>
      </c>
      <c r="Q615" t="s">
        <v>8319</v>
      </c>
      <c r="R615" t="s">
        <v>8320</v>
      </c>
      <c r="S615" s="10">
        <f t="shared" si="38"/>
        <v>42247.288425925923</v>
      </c>
      <c r="T615" s="10">
        <f t="shared" si="39"/>
        <v>42277.999305555553</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5" t="e">
        <f t="shared" si="37"/>
        <v>#DIV/0!</v>
      </c>
      <c r="Q616" t="s">
        <v>8319</v>
      </c>
      <c r="R616" t="s">
        <v>8320</v>
      </c>
      <c r="S616" s="10">
        <f t="shared" si="38"/>
        <v>42514.853472222218</v>
      </c>
      <c r="T616" s="10">
        <f t="shared" si="39"/>
        <v>42544.853472222218</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5" t="e">
        <f t="shared" si="37"/>
        <v>#DIV/0!</v>
      </c>
      <c r="Q617" t="s">
        <v>8319</v>
      </c>
      <c r="R617" t="s">
        <v>8320</v>
      </c>
      <c r="S617" s="10">
        <f t="shared" si="38"/>
        <v>42241.913877314808</v>
      </c>
      <c r="T617" s="10">
        <f t="shared" si="39"/>
        <v>42271.913877314808</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5" t="e">
        <f t="shared" si="37"/>
        <v>#DIV/0!</v>
      </c>
      <c r="Q618" t="s">
        <v>8319</v>
      </c>
      <c r="R618" t="s">
        <v>8320</v>
      </c>
      <c r="S618" s="10">
        <f t="shared" si="38"/>
        <v>42761.167905092596</v>
      </c>
      <c r="T618" s="10">
        <f t="shared" si="39"/>
        <v>42791.167905092596</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3</v>
      </c>
      <c r="P619" s="5">
        <f t="shared" si="37"/>
        <v>20</v>
      </c>
      <c r="Q619" t="s">
        <v>8319</v>
      </c>
      <c r="R619" t="s">
        <v>8320</v>
      </c>
      <c r="S619" s="10">
        <f t="shared" si="38"/>
        <v>42087.134756944441</v>
      </c>
      <c r="T619" s="10">
        <f t="shared" si="39"/>
        <v>42132.134756944441</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5" t="e">
        <f t="shared" si="37"/>
        <v>#DIV/0!</v>
      </c>
      <c r="Q620" t="s">
        <v>8319</v>
      </c>
      <c r="R620" t="s">
        <v>8320</v>
      </c>
      <c r="S620" s="10">
        <f t="shared" si="38"/>
        <v>42317.60188657407</v>
      </c>
      <c r="T620" s="10">
        <f t="shared" si="39"/>
        <v>42347.60188657407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3.9999999999999996E-5</v>
      </c>
      <c r="P621" s="5">
        <f t="shared" si="37"/>
        <v>1</v>
      </c>
      <c r="Q621" t="s">
        <v>8319</v>
      </c>
      <c r="R621" t="s">
        <v>8320</v>
      </c>
      <c r="S621" s="10">
        <f t="shared" si="38"/>
        <v>41908.442013888889</v>
      </c>
      <c r="T621" s="10">
        <f t="shared" si="39"/>
        <v>41968.483680555553</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1</v>
      </c>
      <c r="P622" s="5">
        <f t="shared" si="37"/>
        <v>300</v>
      </c>
      <c r="Q622" t="s">
        <v>8319</v>
      </c>
      <c r="R622" t="s">
        <v>8320</v>
      </c>
      <c r="S622" s="10">
        <f t="shared" si="38"/>
        <v>41831.508541666662</v>
      </c>
      <c r="T622" s="10">
        <f t="shared" si="39"/>
        <v>41876.508541666662</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v>
      </c>
      <c r="P623" s="5">
        <f t="shared" si="37"/>
        <v>87</v>
      </c>
      <c r="Q623" t="s">
        <v>8319</v>
      </c>
      <c r="R623" t="s">
        <v>8320</v>
      </c>
      <c r="S623" s="10">
        <f t="shared" si="38"/>
        <v>42528.779363425921</v>
      </c>
      <c r="T623" s="10">
        <f t="shared" si="39"/>
        <v>42558.779363425921</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5.6833333333333336</v>
      </c>
      <c r="P624" s="5">
        <f t="shared" si="37"/>
        <v>37.888888888888886</v>
      </c>
      <c r="Q624" t="s">
        <v>8319</v>
      </c>
      <c r="R624" t="s">
        <v>8320</v>
      </c>
      <c r="S624" s="10">
        <f t="shared" si="38"/>
        <v>42532.566412037035</v>
      </c>
      <c r="T624" s="10">
        <f t="shared" si="39"/>
        <v>42552.566412037035</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5" t="e">
        <f t="shared" si="37"/>
        <v>#DIV/0!</v>
      </c>
      <c r="Q625" t="s">
        <v>8319</v>
      </c>
      <c r="R625" t="s">
        <v>8320</v>
      </c>
      <c r="S625" s="10">
        <f t="shared" si="38"/>
        <v>42121.800891203697</v>
      </c>
      <c r="T625" s="10">
        <f t="shared" si="39"/>
        <v>42151.800891203697</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5" t="e">
        <f t="shared" si="37"/>
        <v>#DIV/0!</v>
      </c>
      <c r="Q626" t="s">
        <v>8319</v>
      </c>
      <c r="R626" t="s">
        <v>8320</v>
      </c>
      <c r="S626" s="10">
        <f t="shared" si="38"/>
        <v>42108.78056712963</v>
      </c>
      <c r="T626" s="10">
        <f t="shared" si="39"/>
        <v>42138.78056712963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5" t="e">
        <f t="shared" si="37"/>
        <v>#DIV/0!</v>
      </c>
      <c r="Q627" t="s">
        <v>8319</v>
      </c>
      <c r="R627" t="s">
        <v>8320</v>
      </c>
      <c r="S627" s="10">
        <f t="shared" si="38"/>
        <v>42790.687233796292</v>
      </c>
      <c r="T627" s="10">
        <f t="shared" si="39"/>
        <v>42820.645567129628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17.380000000000003</v>
      </c>
      <c r="P628" s="5">
        <f t="shared" si="37"/>
        <v>111.41025641025641</v>
      </c>
      <c r="Q628" t="s">
        <v>8319</v>
      </c>
      <c r="R628" t="s">
        <v>8320</v>
      </c>
      <c r="S628" s="10">
        <f t="shared" si="38"/>
        <v>42198.351145833331</v>
      </c>
      <c r="T628" s="10">
        <f t="shared" si="39"/>
        <v>42231.348611111105</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0.02</v>
      </c>
      <c r="P629" s="5">
        <f t="shared" si="37"/>
        <v>90</v>
      </c>
      <c r="Q629" t="s">
        <v>8319</v>
      </c>
      <c r="R629" t="s">
        <v>8320</v>
      </c>
      <c r="S629" s="10">
        <f t="shared" si="38"/>
        <v>42384.098506944443</v>
      </c>
      <c r="T629" s="10">
        <f t="shared" si="39"/>
        <v>42443.749999999993</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5" t="e">
        <f t="shared" si="37"/>
        <v>#DIV/0!</v>
      </c>
      <c r="Q630" t="s">
        <v>8319</v>
      </c>
      <c r="R630" t="s">
        <v>8320</v>
      </c>
      <c r="S630" s="10">
        <f t="shared" si="38"/>
        <v>41803.484456018516</v>
      </c>
      <c r="T630" s="10">
        <f t="shared" si="39"/>
        <v>41833.484456018516</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0.17500000000000002</v>
      </c>
      <c r="P631" s="5">
        <f t="shared" si="37"/>
        <v>116.66666666666667</v>
      </c>
      <c r="Q631" t="s">
        <v>8319</v>
      </c>
      <c r="R631" t="s">
        <v>8320</v>
      </c>
      <c r="S631" s="10">
        <f t="shared" si="38"/>
        <v>42474.429490740738</v>
      </c>
      <c r="T631" s="10">
        <f t="shared" si="39"/>
        <v>42504.429490740738</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8.3340278356529712E-2</v>
      </c>
      <c r="P632" s="5">
        <f t="shared" si="37"/>
        <v>10</v>
      </c>
      <c r="Q632" t="s">
        <v>8319</v>
      </c>
      <c r="R632" t="s">
        <v>8320</v>
      </c>
      <c r="S632" s="10">
        <f t="shared" si="38"/>
        <v>42223.411122685182</v>
      </c>
      <c r="T632" s="10">
        <f t="shared" si="39"/>
        <v>42253.006944444445</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v>
      </c>
      <c r="P633" s="5">
        <f t="shared" si="37"/>
        <v>76.666666666666671</v>
      </c>
      <c r="Q633" t="s">
        <v>8319</v>
      </c>
      <c r="R633" t="s">
        <v>8320</v>
      </c>
      <c r="S633" s="10">
        <f t="shared" si="38"/>
        <v>42489.563993055555</v>
      </c>
      <c r="T633" s="10">
        <f t="shared" si="39"/>
        <v>42518.563993055555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5" t="e">
        <f t="shared" si="37"/>
        <v>#DIV/0!</v>
      </c>
      <c r="Q634" t="s">
        <v>8319</v>
      </c>
      <c r="R634" t="s">
        <v>8320</v>
      </c>
      <c r="S634" s="10">
        <f t="shared" si="38"/>
        <v>42303.450983796291</v>
      </c>
      <c r="T634" s="10">
        <f t="shared" si="39"/>
        <v>42333.492650462962</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12.45</v>
      </c>
      <c r="P635" s="5">
        <f t="shared" si="37"/>
        <v>49.8</v>
      </c>
      <c r="Q635" t="s">
        <v>8319</v>
      </c>
      <c r="R635" t="s">
        <v>8320</v>
      </c>
      <c r="S635" s="10">
        <f t="shared" si="38"/>
        <v>42507.090995370374</v>
      </c>
      <c r="T635" s="10">
        <f t="shared" si="39"/>
        <v>42538.749999999993</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0.02</v>
      </c>
      <c r="P636" s="5">
        <f t="shared" si="37"/>
        <v>1</v>
      </c>
      <c r="Q636" t="s">
        <v>8319</v>
      </c>
      <c r="R636" t="s">
        <v>8320</v>
      </c>
      <c r="S636" s="10">
        <f t="shared" si="38"/>
        <v>42031.720243055555</v>
      </c>
      <c r="T636" s="10">
        <f t="shared" si="39"/>
        <v>42061.720243055555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8.0000000000000002E-3</v>
      </c>
      <c r="P637" s="5">
        <f t="shared" si="37"/>
        <v>2</v>
      </c>
      <c r="Q637" t="s">
        <v>8319</v>
      </c>
      <c r="R637" t="s">
        <v>8320</v>
      </c>
      <c r="S637" s="10">
        <f t="shared" si="38"/>
        <v>42075.883819444447</v>
      </c>
      <c r="T637" s="10">
        <f t="shared" si="39"/>
        <v>42105.883819444447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0.2</v>
      </c>
      <c r="P638" s="5">
        <f t="shared" si="37"/>
        <v>4</v>
      </c>
      <c r="Q638" t="s">
        <v>8319</v>
      </c>
      <c r="R638" t="s">
        <v>8320</v>
      </c>
      <c r="S638" s="10">
        <f t="shared" si="38"/>
        <v>42131.247106481482</v>
      </c>
      <c r="T638" s="10">
        <f t="shared" si="39"/>
        <v>42161.240972222215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5" t="e">
        <f t="shared" si="37"/>
        <v>#DIV/0!</v>
      </c>
      <c r="Q639" t="s">
        <v>8319</v>
      </c>
      <c r="R639" t="s">
        <v>8320</v>
      </c>
      <c r="S639" s="10">
        <f t="shared" si="38"/>
        <v>42762.75368055555</v>
      </c>
      <c r="T639" s="10">
        <f t="shared" si="39"/>
        <v>42791.75277777778</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9.0000000000000011E-3</v>
      </c>
      <c r="P640" s="5">
        <f t="shared" si="37"/>
        <v>3</v>
      </c>
      <c r="Q640" t="s">
        <v>8319</v>
      </c>
      <c r="R640" t="s">
        <v>8320</v>
      </c>
      <c r="S640" s="10">
        <f t="shared" si="38"/>
        <v>42759.384976851848</v>
      </c>
      <c r="T640" s="10">
        <f t="shared" si="39"/>
        <v>42819.343310185184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9.9999999999999991E-5</v>
      </c>
      <c r="P641" s="5">
        <f t="shared" si="37"/>
        <v>1</v>
      </c>
      <c r="Q641" t="s">
        <v>8319</v>
      </c>
      <c r="R641" t="s">
        <v>8320</v>
      </c>
      <c r="S641" s="10">
        <f t="shared" si="38"/>
        <v>41865.374942129631</v>
      </c>
      <c r="T641" s="10">
        <f t="shared" si="39"/>
        <v>41925.374942129631</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5">
        <f t="shared" si="37"/>
        <v>50.5</v>
      </c>
      <c r="Q642" t="s">
        <v>8319</v>
      </c>
      <c r="R642" t="s">
        <v>8321</v>
      </c>
      <c r="S642" s="10">
        <f t="shared" si="38"/>
        <v>42683.21197916667</v>
      </c>
      <c r="T642" s="10">
        <f t="shared" si="39"/>
        <v>42698.749999999993</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((E643/D643)*100)</f>
        <v>119.16249999999999</v>
      </c>
      <c r="P643" s="5">
        <f t="shared" ref="P643:P706" si="41">AVERAGE(E643/L643)</f>
        <v>151.31746031746033</v>
      </c>
      <c r="Q643" t="s">
        <v>8319</v>
      </c>
      <c r="R643" t="s">
        <v>8321</v>
      </c>
      <c r="S643" s="10">
        <f t="shared" ref="S643:S706" si="42">(((J643/60)/60)/24)+DATE(1970,1,1)+(-5/24)</f>
        <v>42199.361666666664</v>
      </c>
      <c r="T643" s="10">
        <f t="shared" ref="T643:T706" si="43">(((I643/60)/60)/24)+DATE(1970,1,1)+(-5/24)</f>
        <v>42229.361666666664</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5">
        <f t="shared" si="41"/>
        <v>134.3592456301748</v>
      </c>
      <c r="Q644" t="s">
        <v>8319</v>
      </c>
      <c r="R644" t="s">
        <v>8321</v>
      </c>
      <c r="S644" s="10">
        <f t="shared" si="42"/>
        <v>42199.442986111106</v>
      </c>
      <c r="T644" s="10">
        <f t="shared" si="43"/>
        <v>42235.442986111106</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5">
        <f t="shared" si="41"/>
        <v>174.02631578947367</v>
      </c>
      <c r="Q645" t="s">
        <v>8319</v>
      </c>
      <c r="R645" t="s">
        <v>8321</v>
      </c>
      <c r="S645" s="10">
        <f t="shared" si="42"/>
        <v>42100.43373842592</v>
      </c>
      <c r="T645" s="10">
        <f t="shared" si="43"/>
        <v>42155.43373842592</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5">
        <f t="shared" si="41"/>
        <v>73.486268364348675</v>
      </c>
      <c r="Q646" t="s">
        <v>8319</v>
      </c>
      <c r="R646" t="s">
        <v>8321</v>
      </c>
      <c r="S646" s="10">
        <f t="shared" si="42"/>
        <v>41898.457627314812</v>
      </c>
      <c r="T646" s="10">
        <f t="shared" si="43"/>
        <v>41940.833333333328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278.7</v>
      </c>
      <c r="P647" s="5">
        <f t="shared" si="41"/>
        <v>23.518987341772153</v>
      </c>
      <c r="Q647" t="s">
        <v>8319</v>
      </c>
      <c r="R647" t="s">
        <v>8321</v>
      </c>
      <c r="S647" s="10">
        <f t="shared" si="42"/>
        <v>42563.817986111106</v>
      </c>
      <c r="T647" s="10">
        <f t="shared" si="43"/>
        <v>42593.817986111106</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v>
      </c>
      <c r="P648" s="5">
        <f t="shared" si="41"/>
        <v>39.074444444444445</v>
      </c>
      <c r="Q648" t="s">
        <v>8319</v>
      </c>
      <c r="R648" t="s">
        <v>8321</v>
      </c>
      <c r="S648" s="10">
        <f t="shared" si="42"/>
        <v>41832.644293981481</v>
      </c>
      <c r="T648" s="10">
        <f t="shared" si="43"/>
        <v>41862.644293981481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5">
        <f t="shared" si="41"/>
        <v>125.94117647058823</v>
      </c>
      <c r="Q649" t="s">
        <v>8319</v>
      </c>
      <c r="R649" t="s">
        <v>8321</v>
      </c>
      <c r="S649" s="10">
        <f t="shared" si="42"/>
        <v>42416.559594907405</v>
      </c>
      <c r="T649" s="10">
        <f t="shared" si="43"/>
        <v>42446.517928240741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5">
        <f t="shared" si="41"/>
        <v>1644</v>
      </c>
      <c r="Q650" t="s">
        <v>8319</v>
      </c>
      <c r="R650" t="s">
        <v>8321</v>
      </c>
      <c r="S650" s="10">
        <f t="shared" si="42"/>
        <v>41891.485046296293</v>
      </c>
      <c r="T650" s="10">
        <f t="shared" si="43"/>
        <v>41926.485046296293</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5">
        <f t="shared" si="41"/>
        <v>42.670731707317074</v>
      </c>
      <c r="Q651" t="s">
        <v>8319</v>
      </c>
      <c r="R651" t="s">
        <v>8321</v>
      </c>
      <c r="S651" s="10">
        <f t="shared" si="42"/>
        <v>41877.703854166662</v>
      </c>
      <c r="T651" s="10">
        <f t="shared" si="43"/>
        <v>41898.703854166662</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v>
      </c>
      <c r="P652" s="5">
        <f t="shared" si="41"/>
        <v>35.125</v>
      </c>
      <c r="Q652" t="s">
        <v>8319</v>
      </c>
      <c r="R652" t="s">
        <v>8321</v>
      </c>
      <c r="S652" s="10">
        <f t="shared" si="42"/>
        <v>41931.828518518516</v>
      </c>
      <c r="T652" s="10">
        <f t="shared" si="43"/>
        <v>41991.870185185187</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100.52799999999999</v>
      </c>
      <c r="P653" s="5">
        <f t="shared" si="41"/>
        <v>239.35238095238094</v>
      </c>
      <c r="Q653" t="s">
        <v>8319</v>
      </c>
      <c r="R653" t="s">
        <v>8321</v>
      </c>
      <c r="S653" s="10">
        <f t="shared" si="42"/>
        <v>41955.809155092589</v>
      </c>
      <c r="T653" s="10">
        <f t="shared" si="43"/>
        <v>41985.809155092589</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100.46666666666665</v>
      </c>
      <c r="P654" s="5">
        <f t="shared" si="41"/>
        <v>107.64285714285714</v>
      </c>
      <c r="Q654" t="s">
        <v>8319</v>
      </c>
      <c r="R654" t="s">
        <v>8321</v>
      </c>
      <c r="S654" s="10">
        <f t="shared" si="42"/>
        <v>42675.482060185182</v>
      </c>
      <c r="T654" s="10">
        <f t="shared" si="43"/>
        <v>42705.523726851847</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v>
      </c>
      <c r="P655" s="5">
        <f t="shared" si="41"/>
        <v>95.830623306233065</v>
      </c>
      <c r="Q655" t="s">
        <v>8319</v>
      </c>
      <c r="R655" t="s">
        <v>8321</v>
      </c>
      <c r="S655" s="10">
        <f t="shared" si="42"/>
        <v>42199.410185185181</v>
      </c>
      <c r="T655" s="10">
        <f t="shared" si="43"/>
        <v>42236.410185185181</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267.29166666666669</v>
      </c>
      <c r="P656" s="5">
        <f t="shared" si="41"/>
        <v>31.663376110562684</v>
      </c>
      <c r="Q656" t="s">
        <v>8319</v>
      </c>
      <c r="R656" t="s">
        <v>8321</v>
      </c>
      <c r="S656" s="10">
        <f t="shared" si="42"/>
        <v>42163.748993055553</v>
      </c>
      <c r="T656" s="10">
        <f t="shared" si="43"/>
        <v>42193.748993055553</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5">
        <f t="shared" si="41"/>
        <v>42.886861313868614</v>
      </c>
      <c r="Q657" t="s">
        <v>8319</v>
      </c>
      <c r="R657" t="s">
        <v>8321</v>
      </c>
      <c r="S657" s="10">
        <f t="shared" si="42"/>
        <v>42045.748981481483</v>
      </c>
      <c r="T657" s="10">
        <f t="shared" si="43"/>
        <v>42075.707314814812</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v>
      </c>
      <c r="P658" s="5">
        <f t="shared" si="41"/>
        <v>122.73563218390805</v>
      </c>
      <c r="Q658" t="s">
        <v>8319</v>
      </c>
      <c r="R658" t="s">
        <v>8321</v>
      </c>
      <c r="S658" s="10">
        <f t="shared" si="42"/>
        <v>42417.596284722218</v>
      </c>
      <c r="T658" s="10">
        <f t="shared" si="43"/>
        <v>42477.554618055547</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5">
        <f t="shared" si="41"/>
        <v>190.45454545454547</v>
      </c>
      <c r="Q659" t="s">
        <v>8319</v>
      </c>
      <c r="R659" t="s">
        <v>8321</v>
      </c>
      <c r="S659" s="10">
        <f t="shared" si="42"/>
        <v>42331.637407407405</v>
      </c>
      <c r="T659" s="10">
        <f t="shared" si="43"/>
        <v>42361.637407407405</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5">
        <f t="shared" si="41"/>
        <v>109.33695652173913</v>
      </c>
      <c r="Q660" t="s">
        <v>8319</v>
      </c>
      <c r="R660" t="s">
        <v>8321</v>
      </c>
      <c r="S660" s="10">
        <f t="shared" si="42"/>
        <v>42178.952418981477</v>
      </c>
      <c r="T660" s="10">
        <f t="shared" si="43"/>
        <v>42211.541666666664</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100.56666666666668</v>
      </c>
      <c r="P661" s="5">
        <f t="shared" si="41"/>
        <v>143.66666666666666</v>
      </c>
      <c r="Q661" t="s">
        <v>8319</v>
      </c>
      <c r="R661" t="s">
        <v>8321</v>
      </c>
      <c r="S661" s="10">
        <f t="shared" si="42"/>
        <v>42209.385358796295</v>
      </c>
      <c r="T661" s="10">
        <f t="shared" si="43"/>
        <v>42239.385358796295</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3.0579999999999998</v>
      </c>
      <c r="P662" s="5">
        <f t="shared" si="41"/>
        <v>84.944444444444443</v>
      </c>
      <c r="Q662" t="s">
        <v>8319</v>
      </c>
      <c r="R662" t="s">
        <v>8321</v>
      </c>
      <c r="S662" s="10">
        <f t="shared" si="42"/>
        <v>41922.533321759256</v>
      </c>
      <c r="T662" s="10">
        <f t="shared" si="43"/>
        <v>41952.574988425928</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0.95</v>
      </c>
      <c r="P663" s="5">
        <f t="shared" si="41"/>
        <v>10.555555555555555</v>
      </c>
      <c r="Q663" t="s">
        <v>8319</v>
      </c>
      <c r="R663" t="s">
        <v>8321</v>
      </c>
      <c r="S663" s="10">
        <f t="shared" si="42"/>
        <v>42636.437025462961</v>
      </c>
      <c r="T663" s="10">
        <f t="shared" si="43"/>
        <v>42666.437025462961</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0.4</v>
      </c>
      <c r="P664" s="5">
        <f t="shared" si="41"/>
        <v>39</v>
      </c>
      <c r="Q664" t="s">
        <v>8319</v>
      </c>
      <c r="R664" t="s">
        <v>8321</v>
      </c>
      <c r="S664" s="10">
        <f t="shared" si="42"/>
        <v>41990.229710648149</v>
      </c>
      <c r="T664" s="10">
        <f t="shared" si="43"/>
        <v>42020.229710648149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0.35000000000000003</v>
      </c>
      <c r="P665" s="5">
        <f t="shared" si="41"/>
        <v>100</v>
      </c>
      <c r="Q665" t="s">
        <v>8319</v>
      </c>
      <c r="R665" t="s">
        <v>8321</v>
      </c>
      <c r="S665" s="10">
        <f t="shared" si="42"/>
        <v>42173.634907407402</v>
      </c>
      <c r="T665" s="10">
        <f t="shared" si="43"/>
        <v>42203.634907407402</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7.5333333333333332</v>
      </c>
      <c r="P666" s="5">
        <f t="shared" si="41"/>
        <v>31.172413793103448</v>
      </c>
      <c r="Q666" t="s">
        <v>8319</v>
      </c>
      <c r="R666" t="s">
        <v>8321</v>
      </c>
      <c r="S666" s="10">
        <f t="shared" si="42"/>
        <v>42077.458043981482</v>
      </c>
      <c r="T666" s="10">
        <f t="shared" si="43"/>
        <v>42107.458043981482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18.64</v>
      </c>
      <c r="P667" s="5">
        <f t="shared" si="41"/>
        <v>155.33333333333334</v>
      </c>
      <c r="Q667" t="s">
        <v>8319</v>
      </c>
      <c r="R667" t="s">
        <v>8321</v>
      </c>
      <c r="S667" s="10">
        <f t="shared" si="42"/>
        <v>42688.503020833326</v>
      </c>
      <c r="T667" s="10">
        <f t="shared" si="43"/>
        <v>42748.503020833326</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4.0000000000000001E-3</v>
      </c>
      <c r="P668" s="5">
        <f t="shared" si="41"/>
        <v>2</v>
      </c>
      <c r="Q668" t="s">
        <v>8319</v>
      </c>
      <c r="R668" t="s">
        <v>8321</v>
      </c>
      <c r="S668" s="10">
        <f t="shared" si="42"/>
        <v>41838.623819444445</v>
      </c>
      <c r="T668" s="10">
        <f t="shared" si="43"/>
        <v>41868.623819444445</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10.02</v>
      </c>
      <c r="P669" s="5">
        <f t="shared" si="41"/>
        <v>178.92857142857142</v>
      </c>
      <c r="Q669" t="s">
        <v>8319</v>
      </c>
      <c r="R669" t="s">
        <v>8321</v>
      </c>
      <c r="S669" s="10">
        <f t="shared" si="42"/>
        <v>42632.165081018517</v>
      </c>
      <c r="T669" s="10">
        <f t="shared" si="43"/>
        <v>42672.165081018517</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4.5600000000000005</v>
      </c>
      <c r="P670" s="5">
        <f t="shared" si="41"/>
        <v>27.36</v>
      </c>
      <c r="Q670" t="s">
        <v>8319</v>
      </c>
      <c r="R670" t="s">
        <v>8321</v>
      </c>
      <c r="S670" s="10">
        <f t="shared" si="42"/>
        <v>42090.622939814813</v>
      </c>
      <c r="T670" s="10">
        <f t="shared" si="43"/>
        <v>42135.622939814813</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21.5075</v>
      </c>
      <c r="P671" s="5">
        <f t="shared" si="41"/>
        <v>1536.25</v>
      </c>
      <c r="Q671" t="s">
        <v>8319</v>
      </c>
      <c r="R671" t="s">
        <v>8321</v>
      </c>
      <c r="S671" s="10">
        <f t="shared" si="42"/>
        <v>42527.417337962957</v>
      </c>
      <c r="T671" s="10">
        <f t="shared" si="43"/>
        <v>42557.417337962957</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29.276666666666667</v>
      </c>
      <c r="P672" s="5">
        <f t="shared" si="41"/>
        <v>84.99677419354839</v>
      </c>
      <c r="Q672" t="s">
        <v>8319</v>
      </c>
      <c r="R672" t="s">
        <v>8321</v>
      </c>
      <c r="S672" s="10">
        <f t="shared" si="42"/>
        <v>42506.501388888886</v>
      </c>
      <c r="T672" s="10">
        <f t="shared" si="43"/>
        <v>42540.131944444445</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39.426666666666662</v>
      </c>
      <c r="P673" s="5">
        <f t="shared" si="41"/>
        <v>788.5333333333333</v>
      </c>
      <c r="Q673" t="s">
        <v>8319</v>
      </c>
      <c r="R673" t="s">
        <v>8321</v>
      </c>
      <c r="S673" s="10">
        <f t="shared" si="42"/>
        <v>41984.484398148146</v>
      </c>
      <c r="T673" s="10">
        <f t="shared" si="43"/>
        <v>42017.958333333336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21.628</v>
      </c>
      <c r="P674" s="5">
        <f t="shared" si="41"/>
        <v>50.29767441860465</v>
      </c>
      <c r="Q674" t="s">
        <v>8319</v>
      </c>
      <c r="R674" t="s">
        <v>8321</v>
      </c>
      <c r="S674" s="10">
        <f t="shared" si="42"/>
        <v>41974.011157407404</v>
      </c>
      <c r="T674" s="10">
        <f t="shared" si="43"/>
        <v>42004.999305555553</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0.20500000000000002</v>
      </c>
      <c r="P675" s="5">
        <f t="shared" si="41"/>
        <v>68.333333333333329</v>
      </c>
      <c r="Q675" t="s">
        <v>8319</v>
      </c>
      <c r="R675" t="s">
        <v>8321</v>
      </c>
      <c r="S675" s="10">
        <f t="shared" si="42"/>
        <v>41838.6321412037</v>
      </c>
      <c r="T675" s="10">
        <f t="shared" si="43"/>
        <v>41883.6321412037</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0.03</v>
      </c>
      <c r="P676" s="5">
        <f t="shared" si="41"/>
        <v>7.5</v>
      </c>
      <c r="Q676" t="s">
        <v>8319</v>
      </c>
      <c r="R676" t="s">
        <v>8321</v>
      </c>
      <c r="S676" s="10">
        <f t="shared" si="42"/>
        <v>41802.907719907402</v>
      </c>
      <c r="T676" s="10">
        <f t="shared" si="43"/>
        <v>41862.907719907402</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14.85</v>
      </c>
      <c r="P677" s="5">
        <f t="shared" si="41"/>
        <v>34.269230769230766</v>
      </c>
      <c r="Q677" t="s">
        <v>8319</v>
      </c>
      <c r="R677" t="s">
        <v>8321</v>
      </c>
      <c r="S677" s="10">
        <f t="shared" si="42"/>
        <v>41975.722268518519</v>
      </c>
      <c r="T677" s="10">
        <f t="shared" si="43"/>
        <v>42005.082638888889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v>
      </c>
      <c r="P678" s="5">
        <f t="shared" si="41"/>
        <v>61.291666666666664</v>
      </c>
      <c r="Q678" t="s">
        <v>8319</v>
      </c>
      <c r="R678" t="s">
        <v>8321</v>
      </c>
      <c r="S678" s="10">
        <f t="shared" si="42"/>
        <v>42012.559965277782</v>
      </c>
      <c r="T678" s="10">
        <f t="shared" si="43"/>
        <v>42042.559965277782</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25.584</v>
      </c>
      <c r="P679" s="5">
        <f t="shared" si="41"/>
        <v>133.25</v>
      </c>
      <c r="Q679" t="s">
        <v>8319</v>
      </c>
      <c r="R679" t="s">
        <v>8321</v>
      </c>
      <c r="S679" s="10">
        <f t="shared" si="42"/>
        <v>42504.195543981477</v>
      </c>
      <c r="T679" s="10">
        <f t="shared" si="43"/>
        <v>42549.195543981477</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3.8206896551724134</v>
      </c>
      <c r="P680" s="5">
        <f t="shared" si="41"/>
        <v>65.17647058823529</v>
      </c>
      <c r="Q680" t="s">
        <v>8319</v>
      </c>
      <c r="R680" t="s">
        <v>8321</v>
      </c>
      <c r="S680" s="10">
        <f t="shared" si="42"/>
        <v>42481.168263888881</v>
      </c>
      <c r="T680" s="10">
        <f t="shared" si="43"/>
        <v>42511.168263888881</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15.485964912280703</v>
      </c>
      <c r="P681" s="5">
        <f t="shared" si="41"/>
        <v>93.90425531914893</v>
      </c>
      <c r="Q681" t="s">
        <v>8319</v>
      </c>
      <c r="R681" t="s">
        <v>8321</v>
      </c>
      <c r="S681" s="10">
        <f t="shared" si="42"/>
        <v>42556.487372685187</v>
      </c>
      <c r="T681" s="10">
        <f t="shared" si="43"/>
        <v>42616.487372685187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25.912000000000003</v>
      </c>
      <c r="P682" s="5">
        <f t="shared" si="41"/>
        <v>150.65116279069767</v>
      </c>
      <c r="Q682" t="s">
        <v>8319</v>
      </c>
      <c r="R682" t="s">
        <v>8321</v>
      </c>
      <c r="S682" s="10">
        <f t="shared" si="42"/>
        <v>41864.293182870366</v>
      </c>
      <c r="T682" s="10">
        <f t="shared" si="43"/>
        <v>41899.293182870366</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0.04</v>
      </c>
      <c r="P683" s="5">
        <f t="shared" si="41"/>
        <v>1</v>
      </c>
      <c r="Q683" t="s">
        <v>8319</v>
      </c>
      <c r="R683" t="s">
        <v>8321</v>
      </c>
      <c r="S683" s="10">
        <f t="shared" si="42"/>
        <v>42639.597268518519</v>
      </c>
      <c r="T683" s="10">
        <f t="shared" si="43"/>
        <v>42669.597268518519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0.106</v>
      </c>
      <c r="P684" s="5">
        <f t="shared" si="41"/>
        <v>13.25</v>
      </c>
      <c r="Q684" t="s">
        <v>8319</v>
      </c>
      <c r="R684" t="s">
        <v>8321</v>
      </c>
      <c r="S684" s="10">
        <f t="shared" si="42"/>
        <v>42778.556967592587</v>
      </c>
      <c r="T684" s="10">
        <f t="shared" si="43"/>
        <v>42808.51530092593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0.85142857142857142</v>
      </c>
      <c r="P685" s="5">
        <f t="shared" si="41"/>
        <v>99.333333333333329</v>
      </c>
      <c r="Q685" t="s">
        <v>8319</v>
      </c>
      <c r="R685" t="s">
        <v>8321</v>
      </c>
      <c r="S685" s="10">
        <f t="shared" si="42"/>
        <v>42634.691712962966</v>
      </c>
      <c r="T685" s="10">
        <f t="shared" si="43"/>
        <v>42674.691712962966</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7.4837500000000006</v>
      </c>
      <c r="P686" s="5">
        <f t="shared" si="41"/>
        <v>177.39259259259259</v>
      </c>
      <c r="Q686" t="s">
        <v>8319</v>
      </c>
      <c r="R686" t="s">
        <v>8321</v>
      </c>
      <c r="S686" s="10">
        <f t="shared" si="42"/>
        <v>41809.26494212963</v>
      </c>
      <c r="T686" s="10">
        <f t="shared" si="43"/>
        <v>41844.916666666664</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27.650000000000002</v>
      </c>
      <c r="P687" s="5">
        <f t="shared" si="41"/>
        <v>55.3</v>
      </c>
      <c r="Q687" t="s">
        <v>8319</v>
      </c>
      <c r="R687" t="s">
        <v>8321</v>
      </c>
      <c r="S687" s="10">
        <f t="shared" si="42"/>
        <v>41971.658240740733</v>
      </c>
      <c r="T687" s="10">
        <f t="shared" si="43"/>
        <v>42016.658240740733</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5" t="e">
        <f t="shared" si="41"/>
        <v>#DIV/0!</v>
      </c>
      <c r="Q688" t="s">
        <v>8319</v>
      </c>
      <c r="R688" t="s">
        <v>8321</v>
      </c>
      <c r="S688" s="10">
        <f t="shared" si="42"/>
        <v>42189.464930555558</v>
      </c>
      <c r="T688" s="10">
        <f t="shared" si="43"/>
        <v>42219.464930555558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3.55</v>
      </c>
      <c r="P689" s="5">
        <f t="shared" si="41"/>
        <v>591.66666666666663</v>
      </c>
      <c r="Q689" t="s">
        <v>8319</v>
      </c>
      <c r="R689" t="s">
        <v>8321</v>
      </c>
      <c r="S689" s="10">
        <f t="shared" si="42"/>
        <v>42711.542280092595</v>
      </c>
      <c r="T689" s="10">
        <f t="shared" si="43"/>
        <v>42771.542280092595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72.989999999999995</v>
      </c>
      <c r="P690" s="5">
        <f t="shared" si="41"/>
        <v>405.5</v>
      </c>
      <c r="Q690" t="s">
        <v>8319</v>
      </c>
      <c r="R690" t="s">
        <v>8321</v>
      </c>
      <c r="S690" s="10">
        <f t="shared" si="42"/>
        <v>42261.896446759252</v>
      </c>
      <c r="T690" s="10">
        <f t="shared" si="43"/>
        <v>42291.896446759252</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57.648750000000007</v>
      </c>
      <c r="P691" s="5">
        <f t="shared" si="41"/>
        <v>343.14732142857144</v>
      </c>
      <c r="Q691" t="s">
        <v>8319</v>
      </c>
      <c r="R691" t="s">
        <v>8321</v>
      </c>
      <c r="S691" s="10">
        <f t="shared" si="42"/>
        <v>42675.459456018514</v>
      </c>
      <c r="T691" s="10">
        <f t="shared" si="43"/>
        <v>42711.999305555553</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12.34</v>
      </c>
      <c r="P692" s="5">
        <f t="shared" si="41"/>
        <v>72.588235294117652</v>
      </c>
      <c r="Q692" t="s">
        <v>8319</v>
      </c>
      <c r="R692" t="s">
        <v>8321</v>
      </c>
      <c r="S692" s="10">
        <f t="shared" si="42"/>
        <v>42579.426400462959</v>
      </c>
      <c r="T692" s="10">
        <f t="shared" si="43"/>
        <v>42622.041666666664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0.52</v>
      </c>
      <c r="P693" s="5">
        <f t="shared" si="41"/>
        <v>26</v>
      </c>
      <c r="Q693" t="s">
        <v>8319</v>
      </c>
      <c r="R693" t="s">
        <v>8321</v>
      </c>
      <c r="S693" s="10">
        <f t="shared" si="42"/>
        <v>42157.819976851846</v>
      </c>
      <c r="T693" s="10">
        <f t="shared" si="43"/>
        <v>42185.819976851846</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6.5299999999999994</v>
      </c>
      <c r="P694" s="5">
        <f t="shared" si="41"/>
        <v>6.4975124378109452</v>
      </c>
      <c r="Q694" t="s">
        <v>8319</v>
      </c>
      <c r="R694" t="s">
        <v>8321</v>
      </c>
      <c r="S694" s="10">
        <f t="shared" si="42"/>
        <v>42696.167395833334</v>
      </c>
      <c r="T694" s="10">
        <f t="shared" si="43"/>
        <v>42726.167395833334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35.338000000000001</v>
      </c>
      <c r="P695" s="5">
        <f t="shared" si="41"/>
        <v>119.38513513513513</v>
      </c>
      <c r="Q695" t="s">
        <v>8319</v>
      </c>
      <c r="R695" t="s">
        <v>8321</v>
      </c>
      <c r="S695" s="10">
        <f t="shared" si="42"/>
        <v>42094.599849537037</v>
      </c>
      <c r="T695" s="10">
        <f t="shared" si="43"/>
        <v>42124.599849537037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0.39333333333333331</v>
      </c>
      <c r="P696" s="5">
        <f t="shared" si="41"/>
        <v>84.285714285714292</v>
      </c>
      <c r="Q696" t="s">
        <v>8319</v>
      </c>
      <c r="R696" t="s">
        <v>8321</v>
      </c>
      <c r="S696" s="10">
        <f t="shared" si="42"/>
        <v>42737.455543981479</v>
      </c>
      <c r="T696" s="10">
        <f t="shared" si="43"/>
        <v>42767.455543981479</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v>
      </c>
      <c r="P697" s="5">
        <f t="shared" si="41"/>
        <v>90.857142857142861</v>
      </c>
      <c r="Q697" t="s">
        <v>8319</v>
      </c>
      <c r="R697" t="s">
        <v>8321</v>
      </c>
      <c r="S697" s="10">
        <f t="shared" si="42"/>
        <v>41913.312731481477</v>
      </c>
      <c r="T697" s="10">
        <f t="shared" si="43"/>
        <v>41943.312731481477</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5.7142857142857147E-4</v>
      </c>
      <c r="P698" s="5">
        <f t="shared" si="41"/>
        <v>1</v>
      </c>
      <c r="Q698" t="s">
        <v>8319</v>
      </c>
      <c r="R698" t="s">
        <v>8321</v>
      </c>
      <c r="S698" s="10">
        <f t="shared" si="42"/>
        <v>41815.718773148146</v>
      </c>
      <c r="T698" s="10">
        <f t="shared" si="43"/>
        <v>41845.718773148146</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46.379999999999995</v>
      </c>
      <c r="P699" s="5">
        <f t="shared" si="41"/>
        <v>20.342105263157894</v>
      </c>
      <c r="Q699" t="s">
        <v>8319</v>
      </c>
      <c r="R699" t="s">
        <v>8321</v>
      </c>
      <c r="S699" s="10">
        <f t="shared" si="42"/>
        <v>42388.314687500002</v>
      </c>
      <c r="T699" s="10">
        <f t="shared" si="43"/>
        <v>42403.314687500002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15.39</v>
      </c>
      <c r="P700" s="5">
        <f t="shared" si="41"/>
        <v>530.68965517241384</v>
      </c>
      <c r="Q700" t="s">
        <v>8319</v>
      </c>
      <c r="R700" t="s">
        <v>8321</v>
      </c>
      <c r="S700" s="10">
        <f t="shared" si="42"/>
        <v>41866.72274305555</v>
      </c>
      <c r="T700" s="10">
        <f t="shared" si="43"/>
        <v>41899.875</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82.422107692307705</v>
      </c>
      <c r="P701" s="5">
        <f t="shared" si="41"/>
        <v>120.39184269662923</v>
      </c>
      <c r="Q701" t="s">
        <v>8319</v>
      </c>
      <c r="R701" t="s">
        <v>8321</v>
      </c>
      <c r="S701" s="10">
        <f t="shared" si="42"/>
        <v>41563.277175925927</v>
      </c>
      <c r="T701" s="10">
        <f t="shared" si="43"/>
        <v>41600.458333333328</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2.6866666666666665</v>
      </c>
      <c r="P702" s="5">
        <f t="shared" si="41"/>
        <v>13</v>
      </c>
      <c r="Q702" t="s">
        <v>8319</v>
      </c>
      <c r="R702" t="s">
        <v>8321</v>
      </c>
      <c r="S702" s="10">
        <f t="shared" si="42"/>
        <v>42715.480104166665</v>
      </c>
      <c r="T702" s="10">
        <f t="shared" si="43"/>
        <v>42745.480104166665</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26.6</v>
      </c>
      <c r="P703" s="5">
        <f t="shared" si="41"/>
        <v>291.33333333333331</v>
      </c>
      <c r="Q703" t="s">
        <v>8319</v>
      </c>
      <c r="R703" t="s">
        <v>8321</v>
      </c>
      <c r="S703" s="10">
        <f t="shared" si="42"/>
        <v>41813.454629629625</v>
      </c>
      <c r="T703" s="10">
        <f t="shared" si="43"/>
        <v>41843.454629629625</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30.813400000000001</v>
      </c>
      <c r="P704" s="5">
        <f t="shared" si="41"/>
        <v>124.9191891891892</v>
      </c>
      <c r="Q704" t="s">
        <v>8319</v>
      </c>
      <c r="R704" t="s">
        <v>8321</v>
      </c>
      <c r="S704" s="10">
        <f t="shared" si="42"/>
        <v>42668.518368055556</v>
      </c>
      <c r="T704" s="10">
        <f t="shared" si="43"/>
        <v>42698.560034722213</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v>
      </c>
      <c r="P705" s="5">
        <f t="shared" si="41"/>
        <v>119.57142857142857</v>
      </c>
      <c r="Q705" t="s">
        <v>8319</v>
      </c>
      <c r="R705" t="s">
        <v>8321</v>
      </c>
      <c r="S705" s="10">
        <f t="shared" si="42"/>
        <v>42711.742465277777</v>
      </c>
      <c r="T705" s="10">
        <f t="shared" si="43"/>
        <v>42766.772222222215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0.87454545454545463</v>
      </c>
      <c r="P706" s="5">
        <f t="shared" si="41"/>
        <v>120.25</v>
      </c>
      <c r="Q706" t="s">
        <v>8319</v>
      </c>
      <c r="R706" t="s">
        <v>8321</v>
      </c>
      <c r="S706" s="10">
        <f t="shared" si="42"/>
        <v>42725.984583333331</v>
      </c>
      <c r="T706" s="10">
        <f t="shared" si="43"/>
        <v>42785.984583333331</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((E707/D707)*100)</f>
        <v>0.97699999999999987</v>
      </c>
      <c r="P707" s="5">
        <f t="shared" ref="P707:P770" si="45">AVERAGE(E707/L707)</f>
        <v>195.4</v>
      </c>
      <c r="Q707" t="s">
        <v>8319</v>
      </c>
      <c r="R707" t="s">
        <v>8321</v>
      </c>
      <c r="S707" s="10">
        <f t="shared" ref="S707:S770" si="46">(((J707/60)/60)/24)+DATE(1970,1,1)+(-5/24)</f>
        <v>42726.283310185179</v>
      </c>
      <c r="T707" s="10">
        <f t="shared" ref="T707:T770" si="47">(((I707/60)/60)/24)+DATE(1970,1,1)+(-5/24)</f>
        <v>42756.283310185179</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5" t="e">
        <f t="shared" si="45"/>
        <v>#DIV/0!</v>
      </c>
      <c r="Q708" t="s">
        <v>8319</v>
      </c>
      <c r="R708" t="s">
        <v>8321</v>
      </c>
      <c r="S708" s="10">
        <f t="shared" si="46"/>
        <v>42676.786840277775</v>
      </c>
      <c r="T708" s="10">
        <f t="shared" si="47"/>
        <v>42718.568749999999</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78.927352941176466</v>
      </c>
      <c r="P709" s="5">
        <f t="shared" si="45"/>
        <v>117.69868421052631</v>
      </c>
      <c r="Q709" t="s">
        <v>8319</v>
      </c>
      <c r="R709" t="s">
        <v>8321</v>
      </c>
      <c r="S709" s="10">
        <f t="shared" si="46"/>
        <v>42696.45517361111</v>
      </c>
      <c r="T709" s="10">
        <f t="shared" si="47"/>
        <v>42736.45517361111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22.092500000000001</v>
      </c>
      <c r="P710" s="5">
        <f t="shared" si="45"/>
        <v>23.948509485094849</v>
      </c>
      <c r="Q710" t="s">
        <v>8319</v>
      </c>
      <c r="R710" t="s">
        <v>8321</v>
      </c>
      <c r="S710" s="10">
        <f t="shared" si="46"/>
        <v>41835.372685185182</v>
      </c>
      <c r="T710" s="10">
        <f t="shared" si="47"/>
        <v>41895.372685185182</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0.40666666666666662</v>
      </c>
      <c r="P711" s="5">
        <f t="shared" si="45"/>
        <v>30.5</v>
      </c>
      <c r="Q711" t="s">
        <v>8319</v>
      </c>
      <c r="R711" t="s">
        <v>8321</v>
      </c>
      <c r="S711" s="10">
        <f t="shared" si="46"/>
        <v>41947.832858796297</v>
      </c>
      <c r="T711" s="10">
        <f t="shared" si="47"/>
        <v>41977.832858796297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5" t="e">
        <f t="shared" si="45"/>
        <v>#DIV/0!</v>
      </c>
      <c r="Q712" t="s">
        <v>8319</v>
      </c>
      <c r="R712" t="s">
        <v>8321</v>
      </c>
      <c r="S712" s="10">
        <f t="shared" si="46"/>
        <v>41837.776643518519</v>
      </c>
      <c r="T712" s="10">
        <f t="shared" si="47"/>
        <v>41870.822222222218</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33.790999999999997</v>
      </c>
      <c r="P713" s="5">
        <f t="shared" si="45"/>
        <v>99.973372781065095</v>
      </c>
      <c r="Q713" t="s">
        <v>8319</v>
      </c>
      <c r="R713" t="s">
        <v>8321</v>
      </c>
      <c r="S713" s="10">
        <f t="shared" si="46"/>
        <v>42678.250787037039</v>
      </c>
      <c r="T713" s="10">
        <f t="shared" si="47"/>
        <v>42718.292453703696</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0.21649484536082475</v>
      </c>
      <c r="P714" s="5">
        <f t="shared" si="45"/>
        <v>26.25</v>
      </c>
      <c r="Q714" t="s">
        <v>8319</v>
      </c>
      <c r="R714" t="s">
        <v>8321</v>
      </c>
      <c r="S714" s="10">
        <f t="shared" si="46"/>
        <v>42384.472592592596</v>
      </c>
      <c r="T714" s="10">
        <f t="shared" si="47"/>
        <v>42414.472592592596</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0.79600000000000004</v>
      </c>
      <c r="P715" s="5">
        <f t="shared" si="45"/>
        <v>199</v>
      </c>
      <c r="Q715" t="s">
        <v>8319</v>
      </c>
      <c r="R715" t="s">
        <v>8321</v>
      </c>
      <c r="S715" s="10">
        <f t="shared" si="46"/>
        <v>42496.320972222216</v>
      </c>
      <c r="T715" s="10">
        <f t="shared" si="47"/>
        <v>42526.320972222216</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14.993333333333334</v>
      </c>
      <c r="P716" s="5">
        <f t="shared" si="45"/>
        <v>80.321428571428569</v>
      </c>
      <c r="Q716" t="s">
        <v>8319</v>
      </c>
      <c r="R716" t="s">
        <v>8321</v>
      </c>
      <c r="S716" s="10">
        <f t="shared" si="46"/>
        <v>42734.579652777778</v>
      </c>
      <c r="T716" s="10">
        <f t="shared" si="47"/>
        <v>42794.579652777778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5.0509090909090908</v>
      </c>
      <c r="P717" s="5">
        <f t="shared" si="45"/>
        <v>115.75</v>
      </c>
      <c r="Q717" t="s">
        <v>8319</v>
      </c>
      <c r="R717" t="s">
        <v>8321</v>
      </c>
      <c r="S717" s="10">
        <f t="shared" si="46"/>
        <v>42272.8824074074</v>
      </c>
      <c r="T717" s="10">
        <f t="shared" si="47"/>
        <v>42312.924074074072</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10.214285714285715</v>
      </c>
      <c r="P718" s="5">
        <f t="shared" si="45"/>
        <v>44.6875</v>
      </c>
      <c r="Q718" t="s">
        <v>8319</v>
      </c>
      <c r="R718" t="s">
        <v>8321</v>
      </c>
      <c r="S718" s="10">
        <f t="shared" si="46"/>
        <v>41940.450312499997</v>
      </c>
      <c r="T718" s="10">
        <f t="shared" si="47"/>
        <v>41973.791666666664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0.30499999999999999</v>
      </c>
      <c r="P719" s="5">
        <f t="shared" si="45"/>
        <v>76.25</v>
      </c>
      <c r="Q719" t="s">
        <v>8319</v>
      </c>
      <c r="R719" t="s">
        <v>8321</v>
      </c>
      <c r="S719" s="10">
        <f t="shared" si="46"/>
        <v>41857.645856481482</v>
      </c>
      <c r="T719" s="10">
        <f t="shared" si="47"/>
        <v>41887.645856481482</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0.75</v>
      </c>
      <c r="P720" s="5">
        <f t="shared" si="45"/>
        <v>22.5</v>
      </c>
      <c r="Q720" t="s">
        <v>8319</v>
      </c>
      <c r="R720" t="s">
        <v>8321</v>
      </c>
      <c r="S720" s="10">
        <f t="shared" si="46"/>
        <v>42752.637118055551</v>
      </c>
      <c r="T720" s="10">
        <f t="shared" si="47"/>
        <v>42784.040972222218</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1.2933333333333332</v>
      </c>
      <c r="P721" s="5">
        <f t="shared" si="45"/>
        <v>19.399999999999999</v>
      </c>
      <c r="Q721" t="s">
        <v>8319</v>
      </c>
      <c r="R721" t="s">
        <v>8321</v>
      </c>
      <c r="S721" s="10">
        <f t="shared" si="46"/>
        <v>42408.83189814815</v>
      </c>
      <c r="T721" s="10">
        <f t="shared" si="47"/>
        <v>42422.83189814815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143.94736842105263</v>
      </c>
      <c r="P722" s="5">
        <f t="shared" si="45"/>
        <v>66.707317073170728</v>
      </c>
      <c r="Q722" t="s">
        <v>8322</v>
      </c>
      <c r="R722" t="s">
        <v>8323</v>
      </c>
      <c r="S722" s="10">
        <f t="shared" si="46"/>
        <v>40909.440868055557</v>
      </c>
      <c r="T722" s="10">
        <f t="shared" si="47"/>
        <v>40937.440868055557</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122.10975609756099</v>
      </c>
      <c r="P723" s="5">
        <f t="shared" si="45"/>
        <v>84.142857142857139</v>
      </c>
      <c r="Q723" t="s">
        <v>8322</v>
      </c>
      <c r="R723" t="s">
        <v>8323</v>
      </c>
      <c r="S723" s="10">
        <f t="shared" si="46"/>
        <v>41807.363506944443</v>
      </c>
      <c r="T723" s="10">
        <f t="shared" si="47"/>
        <v>41852.363506944443</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v>
      </c>
      <c r="P724" s="5">
        <f t="shared" si="45"/>
        <v>215.72549019607843</v>
      </c>
      <c r="Q724" t="s">
        <v>8322</v>
      </c>
      <c r="R724" t="s">
        <v>8323</v>
      </c>
      <c r="S724" s="10">
        <f t="shared" si="46"/>
        <v>40977.596967592588</v>
      </c>
      <c r="T724" s="10">
        <f t="shared" si="47"/>
        <v>41007.555300925924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5">
        <f t="shared" si="45"/>
        <v>54.69</v>
      </c>
      <c r="Q725" t="s">
        <v>8322</v>
      </c>
      <c r="R725" t="s">
        <v>8323</v>
      </c>
      <c r="S725" s="10">
        <f t="shared" si="46"/>
        <v>42184.608206018522</v>
      </c>
      <c r="T725" s="10">
        <f t="shared" si="47"/>
        <v>42214.957638888889</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5">
        <f t="shared" si="45"/>
        <v>51.62944055944056</v>
      </c>
      <c r="Q726" t="s">
        <v>8322</v>
      </c>
      <c r="R726" t="s">
        <v>8323</v>
      </c>
      <c r="S726" s="10">
        <f t="shared" si="46"/>
        <v>40694.430127314808</v>
      </c>
      <c r="T726" s="10">
        <f t="shared" si="47"/>
        <v>40724.430127314808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5">
        <f t="shared" si="45"/>
        <v>143.35714285714286</v>
      </c>
      <c r="Q727" t="s">
        <v>8322</v>
      </c>
      <c r="R727" t="s">
        <v>8323</v>
      </c>
      <c r="S727" s="10">
        <f t="shared" si="46"/>
        <v>42321.417962962958</v>
      </c>
      <c r="T727" s="10">
        <f t="shared" si="47"/>
        <v>42351.417962962958</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5">
        <f t="shared" si="45"/>
        <v>72.428571428571431</v>
      </c>
      <c r="Q728" t="s">
        <v>8322</v>
      </c>
      <c r="R728" t="s">
        <v>8323</v>
      </c>
      <c r="S728" s="10">
        <f t="shared" si="46"/>
        <v>41345.834340277775</v>
      </c>
      <c r="T728" s="10">
        <f t="shared" si="47"/>
        <v>41375.834340277775</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155.51428571428571</v>
      </c>
      <c r="P729" s="5">
        <f t="shared" si="45"/>
        <v>36.530201342281877</v>
      </c>
      <c r="Q729" t="s">
        <v>8322</v>
      </c>
      <c r="R729" t="s">
        <v>8323</v>
      </c>
      <c r="S729" s="10">
        <f t="shared" si="46"/>
        <v>41246.811909722215</v>
      </c>
      <c r="T729" s="10">
        <f t="shared" si="47"/>
        <v>41288.680555555555</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5">
        <f t="shared" si="45"/>
        <v>60.903461538461535</v>
      </c>
      <c r="Q730" t="s">
        <v>8322</v>
      </c>
      <c r="R730" t="s">
        <v>8323</v>
      </c>
      <c r="S730" s="10">
        <f t="shared" si="46"/>
        <v>40731.629131944443</v>
      </c>
      <c r="T730" s="10">
        <f t="shared" si="47"/>
        <v>40776.629131944443</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5">
        <f t="shared" si="45"/>
        <v>43.55</v>
      </c>
      <c r="Q731" t="s">
        <v>8322</v>
      </c>
      <c r="R731" t="s">
        <v>8323</v>
      </c>
      <c r="S731" s="10">
        <f t="shared" si="46"/>
        <v>41110.97755787037</v>
      </c>
      <c r="T731" s="10">
        <f t="shared" si="47"/>
        <v>41170.97755787037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v>
      </c>
      <c r="P732" s="5">
        <f t="shared" si="45"/>
        <v>99.766037735849054</v>
      </c>
      <c r="Q732" t="s">
        <v>8322</v>
      </c>
      <c r="R732" t="s">
        <v>8323</v>
      </c>
      <c r="S732" s="10">
        <f t="shared" si="46"/>
        <v>40854.536932870367</v>
      </c>
      <c r="T732" s="10">
        <f t="shared" si="47"/>
        <v>40884.536932870367</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5">
        <f t="shared" si="45"/>
        <v>88.732394366197184</v>
      </c>
      <c r="Q733" t="s">
        <v>8322</v>
      </c>
      <c r="R733" t="s">
        <v>8323</v>
      </c>
      <c r="S733" s="10">
        <f t="shared" si="46"/>
        <v>40879.587349537032</v>
      </c>
      <c r="T733" s="10">
        <f t="shared" si="47"/>
        <v>40930.041666666664</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160</v>
      </c>
      <c r="P734" s="5">
        <f t="shared" si="45"/>
        <v>4.9230769230769234</v>
      </c>
      <c r="Q734" t="s">
        <v>8322</v>
      </c>
      <c r="R734" t="s">
        <v>8323</v>
      </c>
      <c r="S734" s="10">
        <f t="shared" si="46"/>
        <v>41486.21598379629</v>
      </c>
      <c r="T734" s="10">
        <f t="shared" si="47"/>
        <v>41546.21598379629</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v>
      </c>
      <c r="P735" s="5">
        <f t="shared" si="45"/>
        <v>17.822485207100591</v>
      </c>
      <c r="Q735" t="s">
        <v>8322</v>
      </c>
      <c r="R735" t="s">
        <v>8323</v>
      </c>
      <c r="S735" s="10">
        <f t="shared" si="46"/>
        <v>41598.211712962962</v>
      </c>
      <c r="T735" s="10">
        <f t="shared" si="47"/>
        <v>41628.211712962962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125.52941176470588</v>
      </c>
      <c r="P736" s="5">
        <f t="shared" si="45"/>
        <v>187.19298245614036</v>
      </c>
      <c r="Q736" t="s">
        <v>8322</v>
      </c>
      <c r="R736" t="s">
        <v>8323</v>
      </c>
      <c r="S736" s="10">
        <f t="shared" si="46"/>
        <v>42101.956249999996</v>
      </c>
      <c r="T736" s="10">
        <f t="shared" si="47"/>
        <v>42132.999999999993</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5">
        <f t="shared" si="45"/>
        <v>234.80786026200875</v>
      </c>
      <c r="Q737" t="s">
        <v>8322</v>
      </c>
      <c r="R737" t="s">
        <v>8323</v>
      </c>
      <c r="S737" s="10">
        <f t="shared" si="46"/>
        <v>41945.821134259255</v>
      </c>
      <c r="T737" s="10">
        <f t="shared" si="47"/>
        <v>41976.818749999999</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315.13888888888891</v>
      </c>
      <c r="P738" s="5">
        <f t="shared" si="45"/>
        <v>105.04629629629629</v>
      </c>
      <c r="Q738" t="s">
        <v>8322</v>
      </c>
      <c r="R738" t="s">
        <v>8323</v>
      </c>
      <c r="S738" s="10">
        <f t="shared" si="46"/>
        <v>41579.525925925926</v>
      </c>
      <c r="T738" s="10">
        <f t="shared" si="47"/>
        <v>41598.999305555553</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122.39999999999999</v>
      </c>
      <c r="P739" s="5">
        <f t="shared" si="45"/>
        <v>56.666666666666664</v>
      </c>
      <c r="Q739" t="s">
        <v>8322</v>
      </c>
      <c r="R739" t="s">
        <v>8323</v>
      </c>
      <c r="S739" s="10">
        <f t="shared" si="46"/>
        <v>41667.066979166666</v>
      </c>
      <c r="T739" s="10">
        <f t="shared" si="47"/>
        <v>41684.625</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5">
        <f t="shared" si="45"/>
        <v>39.048780487804876</v>
      </c>
      <c r="Q740" t="s">
        <v>8322</v>
      </c>
      <c r="R740" t="s">
        <v>8323</v>
      </c>
      <c r="S740" s="10">
        <f t="shared" si="46"/>
        <v>41943.395763888882</v>
      </c>
      <c r="T740" s="10">
        <f t="shared" si="47"/>
        <v>41973.999305555553</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158.33333333333331</v>
      </c>
      <c r="P741" s="5">
        <f t="shared" si="45"/>
        <v>68.345323741007192</v>
      </c>
      <c r="Q741" t="s">
        <v>8322</v>
      </c>
      <c r="R741" t="s">
        <v>8323</v>
      </c>
      <c r="S741" s="10">
        <f t="shared" si="46"/>
        <v>41829.294317129628</v>
      </c>
      <c r="T741" s="10">
        <f t="shared" si="47"/>
        <v>41862.294317129628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v>
      </c>
      <c r="P742" s="5">
        <f t="shared" si="45"/>
        <v>169.57894736842104</v>
      </c>
      <c r="Q742" t="s">
        <v>8322</v>
      </c>
      <c r="R742" t="s">
        <v>8323</v>
      </c>
      <c r="S742" s="10">
        <f t="shared" si="46"/>
        <v>42161.93844907407</v>
      </c>
      <c r="T742" s="10">
        <f t="shared" si="47"/>
        <v>42175.93844907407</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102.25999999999999</v>
      </c>
      <c r="P743" s="5">
        <f t="shared" si="45"/>
        <v>141.42340425531913</v>
      </c>
      <c r="Q743" t="s">
        <v>8322</v>
      </c>
      <c r="R743" t="s">
        <v>8323</v>
      </c>
      <c r="S743" s="10">
        <f t="shared" si="46"/>
        <v>41401.439884259256</v>
      </c>
      <c r="T743" s="10">
        <f t="shared" si="47"/>
        <v>41436.439884259256</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5">
        <f t="shared" si="45"/>
        <v>67.391304347826093</v>
      </c>
      <c r="Q744" t="s">
        <v>8322</v>
      </c>
      <c r="R744" t="s">
        <v>8323</v>
      </c>
      <c r="S744" s="10">
        <f t="shared" si="46"/>
        <v>41689.709629629629</v>
      </c>
      <c r="T744" s="10">
        <f t="shared" si="47"/>
        <v>41719.667962962958</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5">
        <f t="shared" si="45"/>
        <v>54.266666666666666</v>
      </c>
      <c r="Q745" t="s">
        <v>8322</v>
      </c>
      <c r="R745" t="s">
        <v>8323</v>
      </c>
      <c r="S745" s="10">
        <f t="shared" si="46"/>
        <v>40990.500983796293</v>
      </c>
      <c r="T745" s="10">
        <f t="shared" si="47"/>
        <v>41015.666666666664</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5">
        <f t="shared" si="45"/>
        <v>82.516129032258064</v>
      </c>
      <c r="Q746" t="s">
        <v>8322</v>
      </c>
      <c r="R746" t="s">
        <v>8323</v>
      </c>
      <c r="S746" s="10">
        <f t="shared" si="46"/>
        <v>41226.748877314814</v>
      </c>
      <c r="T746" s="10">
        <f t="shared" si="47"/>
        <v>41256.748877314814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179.09909909909908</v>
      </c>
      <c r="P747" s="5">
        <f t="shared" si="45"/>
        <v>53.729729729729726</v>
      </c>
      <c r="Q747" t="s">
        <v>8322</v>
      </c>
      <c r="R747" t="s">
        <v>8323</v>
      </c>
      <c r="S747" s="10">
        <f t="shared" si="46"/>
        <v>41367.363946759258</v>
      </c>
      <c r="T747" s="10">
        <f t="shared" si="47"/>
        <v>41397.363946759258</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111.08135252761969</v>
      </c>
      <c r="P748" s="5">
        <f t="shared" si="45"/>
        <v>34.206185567010309</v>
      </c>
      <c r="Q748" t="s">
        <v>8322</v>
      </c>
      <c r="R748" t="s">
        <v>8323</v>
      </c>
      <c r="S748" s="10">
        <f t="shared" si="46"/>
        <v>41156.834594907406</v>
      </c>
      <c r="T748" s="10">
        <f t="shared" si="47"/>
        <v>41174.957638888889</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5">
        <f t="shared" si="45"/>
        <v>127.32727272727273</v>
      </c>
      <c r="Q749" t="s">
        <v>8322</v>
      </c>
      <c r="R749" t="s">
        <v>8323</v>
      </c>
      <c r="S749" s="10">
        <f t="shared" si="46"/>
        <v>41988.340497685182</v>
      </c>
      <c r="T749" s="10">
        <f t="shared" si="47"/>
        <v>42019.245833333327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100.25</v>
      </c>
      <c r="P750" s="5">
        <f t="shared" si="45"/>
        <v>45.56818181818182</v>
      </c>
      <c r="Q750" t="s">
        <v>8322</v>
      </c>
      <c r="R750" t="s">
        <v>8323</v>
      </c>
      <c r="S750" s="10">
        <f t="shared" si="46"/>
        <v>41831.638495370367</v>
      </c>
      <c r="T750" s="10">
        <f t="shared" si="47"/>
        <v>41861.638495370367</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v>
      </c>
      <c r="P751" s="5">
        <f t="shared" si="45"/>
        <v>95.963636363636368</v>
      </c>
      <c r="Q751" t="s">
        <v>8322</v>
      </c>
      <c r="R751" t="s">
        <v>8323</v>
      </c>
      <c r="S751" s="10">
        <f t="shared" si="46"/>
        <v>42733.732986111114</v>
      </c>
      <c r="T751" s="10">
        <f t="shared" si="47"/>
        <v>42763.732986111114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102.58775877587757</v>
      </c>
      <c r="P752" s="5">
        <f t="shared" si="45"/>
        <v>77.271186440677965</v>
      </c>
      <c r="Q752" t="s">
        <v>8322</v>
      </c>
      <c r="R752" t="s">
        <v>8323</v>
      </c>
      <c r="S752" s="10">
        <f t="shared" si="46"/>
        <v>41299.669814814813</v>
      </c>
      <c r="T752" s="10">
        <f t="shared" si="47"/>
        <v>41329.669814814813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v>
      </c>
      <c r="P753" s="5">
        <f t="shared" si="45"/>
        <v>57.338709677419352</v>
      </c>
      <c r="Q753" t="s">
        <v>8322</v>
      </c>
      <c r="R753" t="s">
        <v>8323</v>
      </c>
      <c r="S753" s="10">
        <f t="shared" si="46"/>
        <v>40713.422164351847</v>
      </c>
      <c r="T753" s="10">
        <f t="shared" si="47"/>
        <v>40759.422164351847</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5">
        <f t="shared" si="45"/>
        <v>53.19047619047619</v>
      </c>
      <c r="Q754" t="s">
        <v>8322</v>
      </c>
      <c r="R754" t="s">
        <v>8323</v>
      </c>
      <c r="S754" s="10">
        <f t="shared" si="46"/>
        <v>42639.213159722225</v>
      </c>
      <c r="T754" s="10">
        <f t="shared" si="47"/>
        <v>42659.249999999993</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5">
        <f t="shared" si="45"/>
        <v>492.30769230769232</v>
      </c>
      <c r="Q755" t="s">
        <v>8322</v>
      </c>
      <c r="R755" t="s">
        <v>8323</v>
      </c>
      <c r="S755" s="10">
        <f t="shared" si="46"/>
        <v>42019.381840277776</v>
      </c>
      <c r="T755" s="10">
        <f t="shared" si="47"/>
        <v>42049.381840277776</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5">
        <f t="shared" si="45"/>
        <v>42.346938775510203</v>
      </c>
      <c r="Q756" t="s">
        <v>8322</v>
      </c>
      <c r="R756" t="s">
        <v>8323</v>
      </c>
      <c r="S756" s="10">
        <f t="shared" si="46"/>
        <v>41249.54075231481</v>
      </c>
      <c r="T756" s="10">
        <f t="shared" si="47"/>
        <v>41279.54075231481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v>
      </c>
      <c r="P757" s="5">
        <f t="shared" si="45"/>
        <v>37.466029411764708</v>
      </c>
      <c r="Q757" t="s">
        <v>8322</v>
      </c>
      <c r="R757" t="s">
        <v>8323</v>
      </c>
      <c r="S757" s="10">
        <f t="shared" si="46"/>
        <v>41383.396724537037</v>
      </c>
      <c r="T757" s="10">
        <f t="shared" si="47"/>
        <v>41413.820138888885</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117.71428571428571</v>
      </c>
      <c r="P758" s="5">
        <f t="shared" si="45"/>
        <v>37.454545454545453</v>
      </c>
      <c r="Q758" t="s">
        <v>8322</v>
      </c>
      <c r="R758" t="s">
        <v>8323</v>
      </c>
      <c r="S758" s="10">
        <f t="shared" si="46"/>
        <v>40590.558553240735</v>
      </c>
      <c r="T758" s="10">
        <f t="shared" si="47"/>
        <v>40651.516886574071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5">
        <f t="shared" si="45"/>
        <v>33.055555555555557</v>
      </c>
      <c r="Q759" t="s">
        <v>8322</v>
      </c>
      <c r="R759" t="s">
        <v>8323</v>
      </c>
      <c r="S759" s="10">
        <f t="shared" si="46"/>
        <v>41234.846226851849</v>
      </c>
      <c r="T759" s="10">
        <f t="shared" si="47"/>
        <v>41248.846226851849</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5">
        <f t="shared" si="45"/>
        <v>134.21052631578948</v>
      </c>
      <c r="Q760" t="s">
        <v>8322</v>
      </c>
      <c r="R760" t="s">
        <v>8323</v>
      </c>
      <c r="S760" s="10">
        <f t="shared" si="46"/>
        <v>40429.628101851849</v>
      </c>
      <c r="T760" s="10">
        <f t="shared" si="47"/>
        <v>40459.628101851849</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101.92000000000002</v>
      </c>
      <c r="P761" s="5">
        <f t="shared" si="45"/>
        <v>51.474747474747474</v>
      </c>
      <c r="Q761" t="s">
        <v>8322</v>
      </c>
      <c r="R761" t="s">
        <v>8323</v>
      </c>
      <c r="S761" s="10">
        <f t="shared" si="46"/>
        <v>41789.121979166666</v>
      </c>
      <c r="T761" s="10">
        <f t="shared" si="47"/>
        <v>41829.121979166666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5" t="e">
        <f t="shared" si="45"/>
        <v>#DIV/0!</v>
      </c>
      <c r="Q762" t="s">
        <v>8322</v>
      </c>
      <c r="R762" t="s">
        <v>8324</v>
      </c>
      <c r="S762" s="10">
        <f t="shared" si="46"/>
        <v>42670.555706018517</v>
      </c>
      <c r="T762" s="10">
        <f t="shared" si="47"/>
        <v>42700.597372685181</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v>
      </c>
      <c r="P763" s="5">
        <f t="shared" si="45"/>
        <v>39.166666666666664</v>
      </c>
      <c r="Q763" t="s">
        <v>8322</v>
      </c>
      <c r="R763" t="s">
        <v>8324</v>
      </c>
      <c r="S763" s="10">
        <f t="shared" si="46"/>
        <v>41642.543124999997</v>
      </c>
      <c r="T763" s="10">
        <f t="shared" si="47"/>
        <v>41672.543124999997</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5" t="e">
        <f t="shared" si="45"/>
        <v>#DIV/0!</v>
      </c>
      <c r="Q764" t="s">
        <v>8322</v>
      </c>
      <c r="R764" t="s">
        <v>8324</v>
      </c>
      <c r="S764" s="10">
        <f t="shared" si="46"/>
        <v>42690.65011574074</v>
      </c>
      <c r="T764" s="10">
        <f t="shared" si="47"/>
        <v>42708.041666666664</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0.11655011655011654</v>
      </c>
      <c r="P765" s="5">
        <f t="shared" si="45"/>
        <v>5</v>
      </c>
      <c r="Q765" t="s">
        <v>8322</v>
      </c>
      <c r="R765" t="s">
        <v>8324</v>
      </c>
      <c r="S765" s="10">
        <f t="shared" si="46"/>
        <v>41471.238518518512</v>
      </c>
      <c r="T765" s="10">
        <f t="shared" si="47"/>
        <v>41501.238518518512</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5" t="e">
        <f t="shared" si="45"/>
        <v>#DIV/0!</v>
      </c>
      <c r="Q766" t="s">
        <v>8322</v>
      </c>
      <c r="R766" t="s">
        <v>8324</v>
      </c>
      <c r="S766" s="10">
        <f t="shared" si="46"/>
        <v>42226.964826388888</v>
      </c>
      <c r="T766" s="10">
        <f t="shared" si="47"/>
        <v>42256.964826388888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36.014285714285712</v>
      </c>
      <c r="P767" s="5">
        <f t="shared" si="45"/>
        <v>57.295454545454547</v>
      </c>
      <c r="Q767" t="s">
        <v>8322</v>
      </c>
      <c r="R767" t="s">
        <v>8324</v>
      </c>
      <c r="S767" s="10">
        <f t="shared" si="46"/>
        <v>41901.334305555552</v>
      </c>
      <c r="T767" s="10">
        <f t="shared" si="47"/>
        <v>41931.334305555552</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5" t="e">
        <f t="shared" si="45"/>
        <v>#DIV/0!</v>
      </c>
      <c r="Q768" t="s">
        <v>8322</v>
      </c>
      <c r="R768" t="s">
        <v>8324</v>
      </c>
      <c r="S768" s="10">
        <f t="shared" si="46"/>
        <v>42021.57503472222</v>
      </c>
      <c r="T768" s="10">
        <f t="shared" si="47"/>
        <v>42051.57503472222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v>
      </c>
      <c r="P769" s="5">
        <f t="shared" si="45"/>
        <v>59</v>
      </c>
      <c r="Q769" t="s">
        <v>8322</v>
      </c>
      <c r="R769" t="s">
        <v>8324</v>
      </c>
      <c r="S769" s="10">
        <f t="shared" si="46"/>
        <v>42114.935300925928</v>
      </c>
      <c r="T769" s="10">
        <f t="shared" si="47"/>
        <v>42144.935300925928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s="5" t="e">
        <f t="shared" si="45"/>
        <v>#DIV/0!</v>
      </c>
      <c r="Q770" t="s">
        <v>8322</v>
      </c>
      <c r="R770" t="s">
        <v>8324</v>
      </c>
      <c r="S770" s="10">
        <f t="shared" si="46"/>
        <v>41593.998726851853</v>
      </c>
      <c r="T770" s="10">
        <f t="shared" si="47"/>
        <v>41623.998726851853</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((E771/D771)*100)</f>
        <v>41.4</v>
      </c>
      <c r="P771" s="5">
        <f t="shared" ref="P771:P834" si="49">AVERAGE(E771/L771)</f>
        <v>31.846153846153847</v>
      </c>
      <c r="Q771" t="s">
        <v>8322</v>
      </c>
      <c r="R771" t="s">
        <v>8324</v>
      </c>
      <c r="S771" s="10">
        <f t="shared" ref="S771:S834" si="50">(((J771/60)/60)/24)+DATE(1970,1,1)+(-5/24)</f>
        <v>41604.788124999999</v>
      </c>
      <c r="T771" s="10">
        <f t="shared" ref="T771:T834" si="51">(((I771/60)/60)/24)+DATE(1970,1,1)+(-5/24)</f>
        <v>41634.788124999999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5" t="e">
        <f t="shared" si="49"/>
        <v>#DIV/0!</v>
      </c>
      <c r="Q772" t="s">
        <v>8322</v>
      </c>
      <c r="R772" t="s">
        <v>8324</v>
      </c>
      <c r="S772" s="10">
        <f t="shared" si="50"/>
        <v>41289.791307870371</v>
      </c>
      <c r="T772" s="10">
        <f t="shared" si="51"/>
        <v>41329.791307870371</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2.6315789473684209E-2</v>
      </c>
      <c r="P773" s="5">
        <f t="shared" si="49"/>
        <v>10</v>
      </c>
      <c r="Q773" t="s">
        <v>8322</v>
      </c>
      <c r="R773" t="s">
        <v>8324</v>
      </c>
      <c r="S773" s="10">
        <f t="shared" si="50"/>
        <v>42349.615763888891</v>
      </c>
      <c r="T773" s="10">
        <f t="shared" si="51"/>
        <v>42399.615763888891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3.3333333333333335</v>
      </c>
      <c r="P774" s="5">
        <f t="shared" si="49"/>
        <v>50</v>
      </c>
      <c r="Q774" t="s">
        <v>8322</v>
      </c>
      <c r="R774" t="s">
        <v>8324</v>
      </c>
      <c r="S774" s="10">
        <f t="shared" si="50"/>
        <v>40067.848599537036</v>
      </c>
      <c r="T774" s="10">
        <f t="shared" si="51"/>
        <v>40117.957638888889</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0.85129023676509719</v>
      </c>
      <c r="P775" s="5">
        <f t="shared" si="49"/>
        <v>16</v>
      </c>
      <c r="Q775" t="s">
        <v>8322</v>
      </c>
      <c r="R775" t="s">
        <v>8324</v>
      </c>
      <c r="S775" s="10">
        <f t="shared" si="50"/>
        <v>42100.527604166658</v>
      </c>
      <c r="T775" s="10">
        <f t="shared" si="51"/>
        <v>42134.750694444439</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70.199999999999989</v>
      </c>
      <c r="P776" s="5">
        <f t="shared" si="49"/>
        <v>39</v>
      </c>
      <c r="Q776" t="s">
        <v>8322</v>
      </c>
      <c r="R776" t="s">
        <v>8324</v>
      </c>
      <c r="S776" s="10">
        <f t="shared" si="50"/>
        <v>41663.571967592587</v>
      </c>
      <c r="T776" s="10">
        <f t="shared" si="51"/>
        <v>41693.571967592587</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1.7000000000000002</v>
      </c>
      <c r="P777" s="5">
        <f t="shared" si="49"/>
        <v>34</v>
      </c>
      <c r="Q777" t="s">
        <v>8322</v>
      </c>
      <c r="R777" t="s">
        <v>8324</v>
      </c>
      <c r="S777" s="10">
        <f t="shared" si="50"/>
        <v>40862.851793981477</v>
      </c>
      <c r="T777" s="10">
        <f t="shared" si="51"/>
        <v>40892.851793981477</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51.4</v>
      </c>
      <c r="P778" s="5">
        <f t="shared" si="49"/>
        <v>63.122807017543863</v>
      </c>
      <c r="Q778" t="s">
        <v>8322</v>
      </c>
      <c r="R778" t="s">
        <v>8324</v>
      </c>
      <c r="S778" s="10">
        <f t="shared" si="50"/>
        <v>42250.477372685178</v>
      </c>
      <c r="T778" s="10">
        <f t="shared" si="51"/>
        <v>42287.999999999993</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0.70000000000000007</v>
      </c>
      <c r="P779" s="5">
        <f t="shared" si="49"/>
        <v>7</v>
      </c>
      <c r="Q779" t="s">
        <v>8322</v>
      </c>
      <c r="R779" t="s">
        <v>8324</v>
      </c>
      <c r="S779" s="10">
        <f t="shared" si="50"/>
        <v>41456.772881944438</v>
      </c>
      <c r="T779" s="10">
        <f t="shared" si="51"/>
        <v>41486.772881944438</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0.4</v>
      </c>
      <c r="P780" s="5">
        <f t="shared" si="49"/>
        <v>2</v>
      </c>
      <c r="Q780" t="s">
        <v>8322</v>
      </c>
      <c r="R780" t="s">
        <v>8324</v>
      </c>
      <c r="S780" s="10">
        <f t="shared" si="50"/>
        <v>41729.493981481479</v>
      </c>
      <c r="T780" s="10">
        <f t="shared" si="51"/>
        <v>41759.493981481479</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2.666666666666667</v>
      </c>
      <c r="P781" s="5">
        <f t="shared" si="49"/>
        <v>66.666666666666671</v>
      </c>
      <c r="Q781" t="s">
        <v>8322</v>
      </c>
      <c r="R781" t="s">
        <v>8324</v>
      </c>
      <c r="S781" s="10">
        <f t="shared" si="50"/>
        <v>40436.475752314815</v>
      </c>
      <c r="T781" s="10">
        <f t="shared" si="51"/>
        <v>40465.958333333328</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5">
        <f t="shared" si="49"/>
        <v>38.518518518518519</v>
      </c>
      <c r="Q782" t="s">
        <v>8325</v>
      </c>
      <c r="R782" t="s">
        <v>8326</v>
      </c>
      <c r="S782" s="10">
        <f t="shared" si="50"/>
        <v>40636.465567129628</v>
      </c>
      <c r="T782" s="10">
        <f t="shared" si="51"/>
        <v>40666.465567129628</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5">
        <f t="shared" si="49"/>
        <v>42.609200000000001</v>
      </c>
      <c r="Q783" t="s">
        <v>8325</v>
      </c>
      <c r="R783" t="s">
        <v>8326</v>
      </c>
      <c r="S783" s="10">
        <f t="shared" si="50"/>
        <v>41402.792523148149</v>
      </c>
      <c r="T783" s="10">
        <f t="shared" si="51"/>
        <v>41432.792523148149</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100</v>
      </c>
      <c r="P784" s="5">
        <f t="shared" si="49"/>
        <v>50</v>
      </c>
      <c r="Q784" t="s">
        <v>8325</v>
      </c>
      <c r="R784" t="s">
        <v>8326</v>
      </c>
      <c r="S784" s="10">
        <f t="shared" si="50"/>
        <v>41116.549791666665</v>
      </c>
      <c r="T784" s="10">
        <f t="shared" si="51"/>
        <v>41146.549791666665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148.13333333333333</v>
      </c>
      <c r="P785" s="5">
        <f t="shared" si="49"/>
        <v>63.485714285714288</v>
      </c>
      <c r="Q785" t="s">
        <v>8325</v>
      </c>
      <c r="R785" t="s">
        <v>8326</v>
      </c>
      <c r="S785" s="10">
        <f t="shared" si="50"/>
        <v>40987.565381944441</v>
      </c>
      <c r="T785" s="10">
        <f t="shared" si="51"/>
        <v>41026.708333333328</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5">
        <f t="shared" si="49"/>
        <v>102.5</v>
      </c>
      <c r="Q786" t="s">
        <v>8325</v>
      </c>
      <c r="R786" t="s">
        <v>8326</v>
      </c>
      <c r="S786" s="10">
        <f t="shared" si="50"/>
        <v>41674.941192129627</v>
      </c>
      <c r="T786" s="10">
        <f t="shared" si="51"/>
        <v>41714.899525462963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5">
        <f t="shared" si="49"/>
        <v>31.142758620689655</v>
      </c>
      <c r="Q787" t="s">
        <v>8325</v>
      </c>
      <c r="R787" t="s">
        <v>8326</v>
      </c>
      <c r="S787" s="10">
        <f t="shared" si="50"/>
        <v>41303.385590277772</v>
      </c>
      <c r="T787" s="10">
        <f t="shared" si="51"/>
        <v>41333.385590277772</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142.79999999999998</v>
      </c>
      <c r="P788" s="5">
        <f t="shared" si="49"/>
        <v>162.27272727272728</v>
      </c>
      <c r="Q788" t="s">
        <v>8325</v>
      </c>
      <c r="R788" t="s">
        <v>8326</v>
      </c>
      <c r="S788" s="10">
        <f t="shared" si="50"/>
        <v>40982.847615740735</v>
      </c>
      <c r="T788" s="10">
        <f t="shared" si="51"/>
        <v>41040.44930555555</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5">
        <f t="shared" si="49"/>
        <v>80.588235294117652</v>
      </c>
      <c r="Q789" t="s">
        <v>8325</v>
      </c>
      <c r="R789" t="s">
        <v>8326</v>
      </c>
      <c r="S789" s="10">
        <f t="shared" si="50"/>
        <v>41549.419282407405</v>
      </c>
      <c r="T789" s="10">
        <f t="shared" si="51"/>
        <v>41579.419282407405</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5">
        <f t="shared" si="49"/>
        <v>59.85441176470588</v>
      </c>
      <c r="Q790" t="s">
        <v>8325</v>
      </c>
      <c r="R790" t="s">
        <v>8326</v>
      </c>
      <c r="S790" s="10">
        <f t="shared" si="50"/>
        <v>41058.798472222217</v>
      </c>
      <c r="T790" s="10">
        <f t="shared" si="51"/>
        <v>41096.957638888889</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5">
        <f t="shared" si="49"/>
        <v>132.85714285714286</v>
      </c>
      <c r="Q791" t="s">
        <v>8325</v>
      </c>
      <c r="R791" t="s">
        <v>8326</v>
      </c>
      <c r="S791" s="10">
        <f t="shared" si="50"/>
        <v>41276.977777777778</v>
      </c>
      <c r="T791" s="10">
        <f t="shared" si="51"/>
        <v>41295.124305555553</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144.37459999999999</v>
      </c>
      <c r="P792" s="5">
        <f t="shared" si="49"/>
        <v>92.547820512820508</v>
      </c>
      <c r="Q792" t="s">
        <v>8325</v>
      </c>
      <c r="R792" t="s">
        <v>8326</v>
      </c>
      <c r="S792" s="10">
        <f t="shared" si="50"/>
        <v>41275.839571759258</v>
      </c>
      <c r="T792" s="10">
        <f t="shared" si="51"/>
        <v>41305.839571759258</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5">
        <f t="shared" si="49"/>
        <v>60.859375</v>
      </c>
      <c r="Q793" t="s">
        <v>8325</v>
      </c>
      <c r="R793" t="s">
        <v>8326</v>
      </c>
      <c r="S793" s="10">
        <f t="shared" si="50"/>
        <v>41557.572291666664</v>
      </c>
      <c r="T793" s="10">
        <f t="shared" si="51"/>
        <v>41591.040972222218</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100.44440000000002</v>
      </c>
      <c r="P794" s="5">
        <f t="shared" si="49"/>
        <v>41.851833333333339</v>
      </c>
      <c r="Q794" t="s">
        <v>8325</v>
      </c>
      <c r="R794" t="s">
        <v>8326</v>
      </c>
      <c r="S794" s="10">
        <f t="shared" si="50"/>
        <v>41555.665312500001</v>
      </c>
      <c r="T794" s="10">
        <f t="shared" si="51"/>
        <v>41585.706979166665</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102.77927272727271</v>
      </c>
      <c r="P795" s="5">
        <f t="shared" si="49"/>
        <v>88.325937499999995</v>
      </c>
      <c r="Q795" t="s">
        <v>8325</v>
      </c>
      <c r="R795" t="s">
        <v>8326</v>
      </c>
      <c r="S795" s="10">
        <f t="shared" si="50"/>
        <v>41442.532916666663</v>
      </c>
      <c r="T795" s="10">
        <f t="shared" si="51"/>
        <v>41457.999305555553</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5">
        <f t="shared" si="49"/>
        <v>158.96226415094338</v>
      </c>
      <c r="Q796" t="s">
        <v>8325</v>
      </c>
      <c r="R796" t="s">
        <v>8326</v>
      </c>
      <c r="S796" s="10">
        <f t="shared" si="50"/>
        <v>40735.906678240739</v>
      </c>
      <c r="T796" s="10">
        <f t="shared" si="51"/>
        <v>40791.504166666666</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5">
        <f t="shared" si="49"/>
        <v>85.054347826086953</v>
      </c>
      <c r="Q797" t="s">
        <v>8325</v>
      </c>
      <c r="R797" t="s">
        <v>8326</v>
      </c>
      <c r="S797" s="10">
        <f t="shared" si="50"/>
        <v>40963.404699074068</v>
      </c>
      <c r="T797" s="10">
        <f t="shared" si="51"/>
        <v>41005.999305555553</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5">
        <f t="shared" si="49"/>
        <v>112.61111111111111</v>
      </c>
      <c r="Q798" t="s">
        <v>8325</v>
      </c>
      <c r="R798" t="s">
        <v>8326</v>
      </c>
      <c r="S798" s="10">
        <f t="shared" si="50"/>
        <v>41502.674594907403</v>
      </c>
      <c r="T798" s="10">
        <f t="shared" si="51"/>
        <v>41532.673611111109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5">
        <f t="shared" si="49"/>
        <v>45.436619718309856</v>
      </c>
      <c r="Q799" t="s">
        <v>8325</v>
      </c>
      <c r="R799" t="s">
        <v>8326</v>
      </c>
      <c r="S799" s="10">
        <f t="shared" si="50"/>
        <v>40996.785740740735</v>
      </c>
      <c r="T799" s="10">
        <f t="shared" si="51"/>
        <v>41027.958333333328</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114.88571428571429</v>
      </c>
      <c r="P800" s="5">
        <f t="shared" si="49"/>
        <v>46.218390804597703</v>
      </c>
      <c r="Q800" t="s">
        <v>8325</v>
      </c>
      <c r="R800" t="s">
        <v>8326</v>
      </c>
      <c r="S800" s="10">
        <f t="shared" si="50"/>
        <v>41882.381793981483</v>
      </c>
      <c r="T800" s="10">
        <f t="shared" si="51"/>
        <v>41912.381793981483</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5">
        <f t="shared" si="49"/>
        <v>178.60714285714286</v>
      </c>
      <c r="Q801" t="s">
        <v>8325</v>
      </c>
      <c r="R801" t="s">
        <v>8326</v>
      </c>
      <c r="S801" s="10">
        <f t="shared" si="50"/>
        <v>40996.458865740737</v>
      </c>
      <c r="T801" s="10">
        <f t="shared" si="51"/>
        <v>41026.458865740737</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152.13333333333335</v>
      </c>
      <c r="P802" s="5">
        <f t="shared" si="49"/>
        <v>40.75</v>
      </c>
      <c r="Q802" t="s">
        <v>8325</v>
      </c>
      <c r="R802" t="s">
        <v>8326</v>
      </c>
      <c r="S802" s="10">
        <f t="shared" si="50"/>
        <v>41863.225162037037</v>
      </c>
      <c r="T802" s="10">
        <f t="shared" si="51"/>
        <v>41893.225162037037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111.52149999999999</v>
      </c>
      <c r="P803" s="5">
        <f t="shared" si="49"/>
        <v>43.733921568627444</v>
      </c>
      <c r="Q803" t="s">
        <v>8325</v>
      </c>
      <c r="R803" t="s">
        <v>8326</v>
      </c>
      <c r="S803" s="10">
        <f t="shared" si="50"/>
        <v>40695.587037037032</v>
      </c>
      <c r="T803" s="10">
        <f t="shared" si="51"/>
        <v>40725.587037037032</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5">
        <f t="shared" si="49"/>
        <v>81.066666666666663</v>
      </c>
      <c r="Q804" t="s">
        <v>8325</v>
      </c>
      <c r="R804" t="s">
        <v>8326</v>
      </c>
      <c r="S804" s="10">
        <f t="shared" si="50"/>
        <v>41122.813935185186</v>
      </c>
      <c r="T804" s="10">
        <f t="shared" si="51"/>
        <v>41168.961805555555</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5">
        <f t="shared" si="49"/>
        <v>74.60526315789474</v>
      </c>
      <c r="Q805" t="s">
        <v>8325</v>
      </c>
      <c r="R805" t="s">
        <v>8326</v>
      </c>
      <c r="S805" s="10">
        <f t="shared" si="50"/>
        <v>40665.741643518515</v>
      </c>
      <c r="T805" s="10">
        <f t="shared" si="51"/>
        <v>40691.833333333328</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100</v>
      </c>
      <c r="P806" s="5">
        <f t="shared" si="49"/>
        <v>305.55555555555554</v>
      </c>
      <c r="Q806" t="s">
        <v>8325</v>
      </c>
      <c r="R806" t="s">
        <v>8326</v>
      </c>
      <c r="S806" s="10">
        <f t="shared" si="50"/>
        <v>40729.897291666668</v>
      </c>
      <c r="T806" s="10">
        <f t="shared" si="51"/>
        <v>40746.957638888889</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5">
        <f t="shared" si="49"/>
        <v>58.333333333333336</v>
      </c>
      <c r="Q807" t="s">
        <v>8325</v>
      </c>
      <c r="R807" t="s">
        <v>8326</v>
      </c>
      <c r="S807" s="10">
        <f t="shared" si="50"/>
        <v>40690.614722222221</v>
      </c>
      <c r="T807" s="10">
        <f t="shared" si="51"/>
        <v>40740.75</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v>
      </c>
      <c r="P808" s="5">
        <f t="shared" si="49"/>
        <v>117.67605633802818</v>
      </c>
      <c r="Q808" t="s">
        <v>8325</v>
      </c>
      <c r="R808" t="s">
        <v>8326</v>
      </c>
      <c r="S808" s="10">
        <f t="shared" si="50"/>
        <v>40763.483090277776</v>
      </c>
      <c r="T808" s="10">
        <f t="shared" si="51"/>
        <v>40793.483090277776</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5">
        <f t="shared" si="49"/>
        <v>73.771929824561397</v>
      </c>
      <c r="Q809" t="s">
        <v>8325</v>
      </c>
      <c r="R809" t="s">
        <v>8326</v>
      </c>
      <c r="S809" s="10">
        <f t="shared" si="50"/>
        <v>42759.420266203706</v>
      </c>
      <c r="T809" s="10">
        <f t="shared" si="51"/>
        <v>42794.874999999993</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100</v>
      </c>
      <c r="P810" s="5">
        <f t="shared" si="49"/>
        <v>104.65116279069767</v>
      </c>
      <c r="Q810" t="s">
        <v>8325</v>
      </c>
      <c r="R810" t="s">
        <v>8326</v>
      </c>
      <c r="S810" s="10">
        <f t="shared" si="50"/>
        <v>41961.892199074071</v>
      </c>
      <c r="T810" s="10">
        <f t="shared" si="51"/>
        <v>41994.999305555553</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103.77499999999999</v>
      </c>
      <c r="P811" s="5">
        <f t="shared" si="49"/>
        <v>79.82692307692308</v>
      </c>
      <c r="Q811" t="s">
        <v>8325</v>
      </c>
      <c r="R811" t="s">
        <v>8326</v>
      </c>
      <c r="S811" s="10">
        <f t="shared" si="50"/>
        <v>41628.625347222223</v>
      </c>
      <c r="T811" s="10">
        <f t="shared" si="51"/>
        <v>41658.625347222223</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5">
        <f t="shared" si="49"/>
        <v>58.333333333333336</v>
      </c>
      <c r="Q812" t="s">
        <v>8325</v>
      </c>
      <c r="R812" t="s">
        <v>8326</v>
      </c>
      <c r="S812" s="10">
        <f t="shared" si="50"/>
        <v>41122.847939814812</v>
      </c>
      <c r="T812" s="10">
        <f t="shared" si="51"/>
        <v>41152.847939814812</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5">
        <f t="shared" si="49"/>
        <v>86.666666666666671</v>
      </c>
      <c r="Q813" t="s">
        <v>8325</v>
      </c>
      <c r="R813" t="s">
        <v>8326</v>
      </c>
      <c r="S813" s="10">
        <f t="shared" si="50"/>
        <v>41443.435208333329</v>
      </c>
      <c r="T813" s="10">
        <f t="shared" si="51"/>
        <v>41465.494444444441</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151.83333333333334</v>
      </c>
      <c r="P814" s="5">
        <f t="shared" si="49"/>
        <v>27.606060606060606</v>
      </c>
      <c r="Q814" t="s">
        <v>8325</v>
      </c>
      <c r="R814" t="s">
        <v>8326</v>
      </c>
      <c r="S814" s="10">
        <f t="shared" si="50"/>
        <v>41281.809629629628</v>
      </c>
      <c r="T814" s="10">
        <f t="shared" si="51"/>
        <v>41334.373611111107</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159.99600000000001</v>
      </c>
      <c r="P815" s="5">
        <f t="shared" si="49"/>
        <v>24.999375000000001</v>
      </c>
      <c r="Q815" t="s">
        <v>8325</v>
      </c>
      <c r="R815" t="s">
        <v>8326</v>
      </c>
      <c r="S815" s="10">
        <f t="shared" si="50"/>
        <v>41080.751909722218</v>
      </c>
      <c r="T815" s="10">
        <f t="shared" si="51"/>
        <v>41110.751909722218</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127.3</v>
      </c>
      <c r="P816" s="5">
        <f t="shared" si="49"/>
        <v>45.464285714285715</v>
      </c>
      <c r="Q816" t="s">
        <v>8325</v>
      </c>
      <c r="R816" t="s">
        <v>8326</v>
      </c>
      <c r="S816" s="10">
        <f t="shared" si="50"/>
        <v>40679.534733796296</v>
      </c>
      <c r="T816" s="10">
        <f t="shared" si="51"/>
        <v>40694.544444444444</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5">
        <f t="shared" si="49"/>
        <v>99.534883720930239</v>
      </c>
      <c r="Q817" t="s">
        <v>8325</v>
      </c>
      <c r="R817" t="s">
        <v>8326</v>
      </c>
      <c r="S817" s="10">
        <f t="shared" si="50"/>
        <v>41914.70952546296</v>
      </c>
      <c r="T817" s="10">
        <f t="shared" si="51"/>
        <v>41944.70952546296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5">
        <f t="shared" si="49"/>
        <v>39.31</v>
      </c>
      <c r="Q818" t="s">
        <v>8325</v>
      </c>
      <c r="R818" t="s">
        <v>8326</v>
      </c>
      <c r="S818" s="10">
        <f t="shared" si="50"/>
        <v>41341.662534722222</v>
      </c>
      <c r="T818" s="10">
        <f t="shared" si="51"/>
        <v>41373.0625</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5">
        <f t="shared" si="49"/>
        <v>89.419999999999987</v>
      </c>
      <c r="Q819" t="s">
        <v>8325</v>
      </c>
      <c r="R819" t="s">
        <v>8326</v>
      </c>
      <c r="S819" s="10">
        <f t="shared" si="50"/>
        <v>40925.391331018516</v>
      </c>
      <c r="T819" s="10">
        <f t="shared" si="51"/>
        <v>40978.999305555553</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5">
        <f t="shared" si="49"/>
        <v>28.684210526315791</v>
      </c>
      <c r="Q820" t="s">
        <v>8325</v>
      </c>
      <c r="R820" t="s">
        <v>8326</v>
      </c>
      <c r="S820" s="10">
        <f t="shared" si="50"/>
        <v>41120.67454861111</v>
      </c>
      <c r="T820" s="10">
        <f t="shared" si="51"/>
        <v>41128.500694444439</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5">
        <f t="shared" si="49"/>
        <v>31.071428571428573</v>
      </c>
      <c r="Q821" t="s">
        <v>8325</v>
      </c>
      <c r="R821" t="s">
        <v>8326</v>
      </c>
      <c r="S821" s="10">
        <f t="shared" si="50"/>
        <v>41619.789976851847</v>
      </c>
      <c r="T821" s="10">
        <f t="shared" si="51"/>
        <v>41628.988888888889</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134.05000000000001</v>
      </c>
      <c r="P822" s="5">
        <f t="shared" si="49"/>
        <v>70.55263157894737</v>
      </c>
      <c r="Q822" t="s">
        <v>8325</v>
      </c>
      <c r="R822" t="s">
        <v>8326</v>
      </c>
      <c r="S822" s="10">
        <f t="shared" si="50"/>
        <v>41768.633587962962</v>
      </c>
      <c r="T822" s="10">
        <f t="shared" si="51"/>
        <v>41799</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100</v>
      </c>
      <c r="P823" s="5">
        <f t="shared" si="49"/>
        <v>224.12820512820514</v>
      </c>
      <c r="Q823" t="s">
        <v>8325</v>
      </c>
      <c r="R823" t="s">
        <v>8326</v>
      </c>
      <c r="S823" s="10">
        <f t="shared" si="50"/>
        <v>42093.71371527778</v>
      </c>
      <c r="T823" s="10">
        <f t="shared" si="51"/>
        <v>42127.959027777775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5">
        <f t="shared" si="49"/>
        <v>51.811594202898547</v>
      </c>
      <c r="Q824" t="s">
        <v>8325</v>
      </c>
      <c r="R824" t="s">
        <v>8326</v>
      </c>
      <c r="S824" s="10">
        <f t="shared" si="50"/>
        <v>41157.739004629628</v>
      </c>
      <c r="T824" s="10">
        <f t="shared" si="51"/>
        <v>41187.739004629628</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179.5</v>
      </c>
      <c r="P825" s="5">
        <f t="shared" si="49"/>
        <v>43.515151515151516</v>
      </c>
      <c r="Q825" t="s">
        <v>8325</v>
      </c>
      <c r="R825" t="s">
        <v>8326</v>
      </c>
      <c r="S825" s="10">
        <f t="shared" si="50"/>
        <v>42055.764490740738</v>
      </c>
      <c r="T825" s="10">
        <f t="shared" si="51"/>
        <v>42085.722824074073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5">
        <f t="shared" si="49"/>
        <v>39.816666666666663</v>
      </c>
      <c r="Q826" t="s">
        <v>8325</v>
      </c>
      <c r="R826" t="s">
        <v>8326</v>
      </c>
      <c r="S826" s="10">
        <f t="shared" si="50"/>
        <v>40250.033773148149</v>
      </c>
      <c r="T826" s="10">
        <f t="shared" si="51"/>
        <v>40286.082638888889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100.43200000000002</v>
      </c>
      <c r="P827" s="5">
        <f t="shared" si="49"/>
        <v>126.8080808080808</v>
      </c>
      <c r="Q827" t="s">
        <v>8325</v>
      </c>
      <c r="R827" t="s">
        <v>8326</v>
      </c>
      <c r="S827" s="10">
        <f t="shared" si="50"/>
        <v>41186.098194444443</v>
      </c>
      <c r="T827" s="10">
        <f t="shared" si="51"/>
        <v>41211.098194444443</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101.45454545454547</v>
      </c>
      <c r="P828" s="5">
        <f t="shared" si="49"/>
        <v>113.87755102040816</v>
      </c>
      <c r="Q828" t="s">
        <v>8325</v>
      </c>
      <c r="R828" t="s">
        <v>8326</v>
      </c>
      <c r="S828" s="10">
        <f t="shared" si="50"/>
        <v>40972.830208333333</v>
      </c>
      <c r="T828" s="10">
        <f t="shared" si="51"/>
        <v>40993.788541666661</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5">
        <f t="shared" si="49"/>
        <v>28.181818181818183</v>
      </c>
      <c r="Q829" t="s">
        <v>8325</v>
      </c>
      <c r="R829" t="s">
        <v>8326</v>
      </c>
      <c r="S829" s="10">
        <f t="shared" si="50"/>
        <v>40927.265127314815</v>
      </c>
      <c r="T829" s="10">
        <f t="shared" si="51"/>
        <v>40953.617361111108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5">
        <f t="shared" si="49"/>
        <v>36.60526315789474</v>
      </c>
      <c r="Q830" t="s">
        <v>8325</v>
      </c>
      <c r="R830" t="s">
        <v>8326</v>
      </c>
      <c r="S830" s="10">
        <f t="shared" si="50"/>
        <v>41072.84238425926</v>
      </c>
      <c r="T830" s="10">
        <f t="shared" si="51"/>
        <v>41085.474999999999</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5">
        <f t="shared" si="49"/>
        <v>32.5</v>
      </c>
      <c r="Q831" t="s">
        <v>8325</v>
      </c>
      <c r="R831" t="s">
        <v>8326</v>
      </c>
      <c r="S831" s="10">
        <f t="shared" si="50"/>
        <v>42504.593055555553</v>
      </c>
      <c r="T831" s="10">
        <f t="shared" si="51"/>
        <v>42564.593055555553</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5">
        <f t="shared" si="49"/>
        <v>60.65625</v>
      </c>
      <c r="Q832" t="s">
        <v>8325</v>
      </c>
      <c r="R832" t="s">
        <v>8326</v>
      </c>
      <c r="S832" s="10">
        <f t="shared" si="50"/>
        <v>41325.317418981482</v>
      </c>
      <c r="T832" s="10">
        <f t="shared" si="51"/>
        <v>41355.27575231481</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233.33333333333334</v>
      </c>
      <c r="P833" s="5">
        <f t="shared" si="49"/>
        <v>175</v>
      </c>
      <c r="Q833" t="s">
        <v>8325</v>
      </c>
      <c r="R833" t="s">
        <v>8326</v>
      </c>
      <c r="S833" s="10">
        <f t="shared" si="50"/>
        <v>40996.438587962963</v>
      </c>
      <c r="T833" s="10">
        <f t="shared" si="51"/>
        <v>41026.438587962963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100.60706666666665</v>
      </c>
      <c r="P834" s="5">
        <f t="shared" si="49"/>
        <v>97.993896103896105</v>
      </c>
      <c r="Q834" t="s">
        <v>8325</v>
      </c>
      <c r="R834" t="s">
        <v>8326</v>
      </c>
      <c r="S834" s="10">
        <f t="shared" si="50"/>
        <v>40869.466840277775</v>
      </c>
      <c r="T834" s="10">
        <f t="shared" si="51"/>
        <v>40929.134027777778</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((E835/D835)*100)</f>
        <v>101.66666666666666</v>
      </c>
      <c r="P835" s="5">
        <f t="shared" ref="P835:P898" si="53">AVERAGE(E835/L835)</f>
        <v>148.78048780487805</v>
      </c>
      <c r="Q835" t="s">
        <v>8325</v>
      </c>
      <c r="R835" t="s">
        <v>8326</v>
      </c>
      <c r="S835" s="10">
        <f t="shared" ref="S835:S898" si="54">(((J835/60)/60)/24)+DATE(1970,1,1)+(-5/24)</f>
        <v>41718.669849537036</v>
      </c>
      <c r="T835" s="10">
        <f t="shared" ref="T835:T898" si="55">(((I835/60)/60)/24)+DATE(1970,1,1)+(-5/24)</f>
        <v>41748.669849537036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v>
      </c>
      <c r="P836" s="5">
        <f t="shared" si="53"/>
        <v>96.08</v>
      </c>
      <c r="Q836" t="s">
        <v>8325</v>
      </c>
      <c r="R836" t="s">
        <v>8326</v>
      </c>
      <c r="S836" s="10">
        <f t="shared" si="54"/>
        <v>41422.614490740736</v>
      </c>
      <c r="T836" s="10">
        <f t="shared" si="55"/>
        <v>41455.957638888889</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5">
        <f t="shared" si="53"/>
        <v>58.625</v>
      </c>
      <c r="Q837" t="s">
        <v>8325</v>
      </c>
      <c r="R837" t="s">
        <v>8326</v>
      </c>
      <c r="S837" s="10">
        <f t="shared" si="54"/>
        <v>41005.249513888884</v>
      </c>
      <c r="T837" s="10">
        <f t="shared" si="55"/>
        <v>41047.916666666664</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100.93039999999999</v>
      </c>
      <c r="P838" s="5">
        <f t="shared" si="53"/>
        <v>109.70695652173914</v>
      </c>
      <c r="Q838" t="s">
        <v>8325</v>
      </c>
      <c r="R838" t="s">
        <v>8326</v>
      </c>
      <c r="S838" s="10">
        <f t="shared" si="54"/>
        <v>41523.848587962959</v>
      </c>
      <c r="T838" s="10">
        <f t="shared" si="55"/>
        <v>41553.848587962959</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5">
        <f t="shared" si="53"/>
        <v>49.112903225806448</v>
      </c>
      <c r="Q839" t="s">
        <v>8325</v>
      </c>
      <c r="R839" t="s">
        <v>8326</v>
      </c>
      <c r="S839" s="10">
        <f t="shared" si="54"/>
        <v>41730.79006944444</v>
      </c>
      <c r="T839" s="10">
        <f t="shared" si="55"/>
        <v>41760.79006944444</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5">
        <f t="shared" si="53"/>
        <v>47.672131147540981</v>
      </c>
      <c r="Q840" t="s">
        <v>8325</v>
      </c>
      <c r="R840" t="s">
        <v>8326</v>
      </c>
      <c r="S840" s="10">
        <f t="shared" si="54"/>
        <v>40895.689641203702</v>
      </c>
      <c r="T840" s="10">
        <f t="shared" si="55"/>
        <v>40925.689641203702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116.61660000000001</v>
      </c>
      <c r="P841" s="5">
        <f t="shared" si="53"/>
        <v>60.737812499999997</v>
      </c>
      <c r="Q841" t="s">
        <v>8325</v>
      </c>
      <c r="R841" t="s">
        <v>8326</v>
      </c>
      <c r="S841" s="10">
        <f t="shared" si="54"/>
        <v>41144.555046296293</v>
      </c>
      <c r="T841" s="10">
        <f t="shared" si="55"/>
        <v>41174.555046296293</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v>
      </c>
      <c r="P842" s="5">
        <f t="shared" si="53"/>
        <v>63.37715789473684</v>
      </c>
      <c r="Q842" t="s">
        <v>8325</v>
      </c>
      <c r="R842" t="s">
        <v>8327</v>
      </c>
      <c r="S842" s="10">
        <f t="shared" si="54"/>
        <v>42607.018368055556</v>
      </c>
      <c r="T842" s="10">
        <f t="shared" si="55"/>
        <v>42637.018368055556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5">
        <f t="shared" si="53"/>
        <v>53.893617021276597</v>
      </c>
      <c r="Q843" t="s">
        <v>8325</v>
      </c>
      <c r="R843" t="s">
        <v>8327</v>
      </c>
      <c r="S843" s="10">
        <f t="shared" si="54"/>
        <v>41923.63035879629</v>
      </c>
      <c r="T843" s="10">
        <f t="shared" si="55"/>
        <v>41953.672025462954</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104.32</v>
      </c>
      <c r="P844" s="5">
        <f t="shared" si="53"/>
        <v>66.871794871794876</v>
      </c>
      <c r="Q844" t="s">
        <v>8325</v>
      </c>
      <c r="R844" t="s">
        <v>8327</v>
      </c>
      <c r="S844" s="10">
        <f t="shared" si="54"/>
        <v>41526.384062500001</v>
      </c>
      <c r="T844" s="10">
        <f t="shared" si="55"/>
        <v>41560.957638888889</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267.13333333333333</v>
      </c>
      <c r="P845" s="5">
        <f t="shared" si="53"/>
        <v>63.102362204724407</v>
      </c>
      <c r="Q845" t="s">
        <v>8325</v>
      </c>
      <c r="R845" t="s">
        <v>8327</v>
      </c>
      <c r="S845" s="10">
        <f t="shared" si="54"/>
        <v>42695.049537037034</v>
      </c>
      <c r="T845" s="10">
        <f t="shared" si="55"/>
        <v>42712.124999999993</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194.13333333333333</v>
      </c>
      <c r="P846" s="5">
        <f t="shared" si="53"/>
        <v>36.628930817610062</v>
      </c>
      <c r="Q846" t="s">
        <v>8325</v>
      </c>
      <c r="R846" t="s">
        <v>8327</v>
      </c>
      <c r="S846" s="10">
        <f t="shared" si="54"/>
        <v>41905.476296296292</v>
      </c>
      <c r="T846" s="10">
        <f t="shared" si="55"/>
        <v>41943.999305555553</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5">
        <f t="shared" si="53"/>
        <v>34.005706214689269</v>
      </c>
      <c r="Q847" t="s">
        <v>8325</v>
      </c>
      <c r="R847" t="s">
        <v>8327</v>
      </c>
      <c r="S847" s="10">
        <f t="shared" si="54"/>
        <v>42577.997638888883</v>
      </c>
      <c r="T847" s="10">
        <f t="shared" si="55"/>
        <v>42617.957638888889</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5">
        <f t="shared" si="53"/>
        <v>28.553404255319148</v>
      </c>
      <c r="Q848" t="s">
        <v>8325</v>
      </c>
      <c r="R848" t="s">
        <v>8327</v>
      </c>
      <c r="S848" s="10">
        <f t="shared" si="54"/>
        <v>41694.183506944442</v>
      </c>
      <c r="T848" s="10">
        <f t="shared" si="55"/>
        <v>41708.375</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100</v>
      </c>
      <c r="P849" s="5">
        <f t="shared" si="53"/>
        <v>10</v>
      </c>
      <c r="Q849" t="s">
        <v>8325</v>
      </c>
      <c r="R849" t="s">
        <v>8327</v>
      </c>
      <c r="S849" s="10">
        <f t="shared" si="54"/>
        <v>42165.590000000004</v>
      </c>
      <c r="T849" s="10">
        <f t="shared" si="55"/>
        <v>42195.590000000004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100</v>
      </c>
      <c r="P850" s="5">
        <f t="shared" si="53"/>
        <v>18.75</v>
      </c>
      <c r="Q850" t="s">
        <v>8325</v>
      </c>
      <c r="R850" t="s">
        <v>8327</v>
      </c>
      <c r="S850" s="10">
        <f t="shared" si="54"/>
        <v>42078.583715277775</v>
      </c>
      <c r="T850" s="10">
        <f t="shared" si="55"/>
        <v>42108.583715277775</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v>
      </c>
      <c r="P851" s="5">
        <f t="shared" si="53"/>
        <v>41.704347826086959</v>
      </c>
      <c r="Q851" t="s">
        <v>8325</v>
      </c>
      <c r="R851" t="s">
        <v>8327</v>
      </c>
      <c r="S851" s="10">
        <f t="shared" si="54"/>
        <v>42050.94055555555</v>
      </c>
      <c r="T851" s="10">
        <f t="shared" si="55"/>
        <v>42078.898888888885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155.17499999999998</v>
      </c>
      <c r="P852" s="5">
        <f t="shared" si="53"/>
        <v>46.669172932330824</v>
      </c>
      <c r="Q852" t="s">
        <v>8325</v>
      </c>
      <c r="R852" t="s">
        <v>8327</v>
      </c>
      <c r="S852" s="10">
        <f t="shared" si="54"/>
        <v>42452.619409722225</v>
      </c>
      <c r="T852" s="10">
        <f t="shared" si="55"/>
        <v>42484.999305555553</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130.44999999999999</v>
      </c>
      <c r="P853" s="5">
        <f t="shared" si="53"/>
        <v>37.271428571428572</v>
      </c>
      <c r="Q853" t="s">
        <v>8325</v>
      </c>
      <c r="R853" t="s">
        <v>8327</v>
      </c>
      <c r="S853" s="10">
        <f t="shared" si="54"/>
        <v>42522.671909722216</v>
      </c>
      <c r="T853" s="10">
        <f t="shared" si="55"/>
        <v>42582.614583333336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104.97142857142859</v>
      </c>
      <c r="P854" s="5">
        <f t="shared" si="53"/>
        <v>59.258064516129032</v>
      </c>
      <c r="Q854" t="s">
        <v>8325</v>
      </c>
      <c r="R854" t="s">
        <v>8327</v>
      </c>
      <c r="S854" s="10">
        <f t="shared" si="54"/>
        <v>42656.59716435185</v>
      </c>
      <c r="T854" s="10">
        <f t="shared" si="55"/>
        <v>42667.666666666664</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100</v>
      </c>
      <c r="P855" s="5">
        <f t="shared" si="53"/>
        <v>30</v>
      </c>
      <c r="Q855" t="s">
        <v>8325</v>
      </c>
      <c r="R855" t="s">
        <v>8327</v>
      </c>
      <c r="S855" s="10">
        <f t="shared" si="54"/>
        <v>42021.62394675926</v>
      </c>
      <c r="T855" s="10">
        <f t="shared" si="55"/>
        <v>42051.62394675926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v>
      </c>
      <c r="P856" s="5">
        <f t="shared" si="53"/>
        <v>65.8623246492986</v>
      </c>
      <c r="Q856" t="s">
        <v>8325</v>
      </c>
      <c r="R856" t="s">
        <v>8327</v>
      </c>
      <c r="S856" s="10">
        <f t="shared" si="54"/>
        <v>42702.004004629627</v>
      </c>
      <c r="T856" s="10">
        <f t="shared" si="55"/>
        <v>42732.004004629627</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5">
        <f t="shared" si="53"/>
        <v>31.914893617021278</v>
      </c>
      <c r="Q857" t="s">
        <v>8325</v>
      </c>
      <c r="R857" t="s">
        <v>8327</v>
      </c>
      <c r="S857" s="10">
        <f t="shared" si="54"/>
        <v>42544.916863425926</v>
      </c>
      <c r="T857" s="10">
        <f t="shared" si="55"/>
        <v>42574.916863425926</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218.00000000000003</v>
      </c>
      <c r="P858" s="5">
        <f t="shared" si="53"/>
        <v>19.464285714285715</v>
      </c>
      <c r="Q858" t="s">
        <v>8325</v>
      </c>
      <c r="R858" t="s">
        <v>8327</v>
      </c>
      <c r="S858" s="10">
        <f t="shared" si="54"/>
        <v>42609.103657407402</v>
      </c>
      <c r="T858" s="10">
        <f t="shared" si="55"/>
        <v>42668.583333333336</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100</v>
      </c>
      <c r="P859" s="5">
        <f t="shared" si="53"/>
        <v>50</v>
      </c>
      <c r="Q859" t="s">
        <v>8325</v>
      </c>
      <c r="R859" t="s">
        <v>8327</v>
      </c>
      <c r="S859" s="10">
        <f t="shared" si="54"/>
        <v>42291.373043981475</v>
      </c>
      <c r="T859" s="10">
        <f t="shared" si="55"/>
        <v>42333.414710648147</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144.00583333333333</v>
      </c>
      <c r="P860" s="5">
        <f t="shared" si="53"/>
        <v>22.737763157894737</v>
      </c>
      <c r="Q860" t="s">
        <v>8325</v>
      </c>
      <c r="R860" t="s">
        <v>8327</v>
      </c>
      <c r="S860" s="10">
        <f t="shared" si="54"/>
        <v>42079.537245370368</v>
      </c>
      <c r="T860" s="10">
        <f t="shared" si="55"/>
        <v>42109.749305555553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5">
        <f t="shared" si="53"/>
        <v>42.724489795918366</v>
      </c>
      <c r="Q861" t="s">
        <v>8325</v>
      </c>
      <c r="R861" t="s">
        <v>8327</v>
      </c>
      <c r="S861" s="10">
        <f t="shared" si="54"/>
        <v>42128.611898148149</v>
      </c>
      <c r="T861" s="10">
        <f t="shared" si="55"/>
        <v>42158.791666666664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18.142857142857142</v>
      </c>
      <c r="P862" s="5">
        <f t="shared" si="53"/>
        <v>52.916666666666664</v>
      </c>
      <c r="Q862" t="s">
        <v>8325</v>
      </c>
      <c r="R862" t="s">
        <v>8328</v>
      </c>
      <c r="S862" s="10">
        <f t="shared" si="54"/>
        <v>41570.274456018517</v>
      </c>
      <c r="T862" s="10">
        <f t="shared" si="55"/>
        <v>41600.316122685181</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2.2444444444444445</v>
      </c>
      <c r="P863" s="5">
        <f t="shared" si="53"/>
        <v>50.5</v>
      </c>
      <c r="Q863" t="s">
        <v>8325</v>
      </c>
      <c r="R863" t="s">
        <v>8328</v>
      </c>
      <c r="S863" s="10">
        <f t="shared" si="54"/>
        <v>42599.756990740738</v>
      </c>
      <c r="T863" s="10">
        <f t="shared" si="55"/>
        <v>42629.756990740738</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0.33999999999999997</v>
      </c>
      <c r="P864" s="5">
        <f t="shared" si="53"/>
        <v>42.5</v>
      </c>
      <c r="Q864" t="s">
        <v>8325</v>
      </c>
      <c r="R864" t="s">
        <v>8328</v>
      </c>
      <c r="S864" s="10">
        <f t="shared" si="54"/>
        <v>41559.346620370365</v>
      </c>
      <c r="T864" s="10">
        <f t="shared" si="55"/>
        <v>41589.388287037036</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4.5</v>
      </c>
      <c r="P865" s="5">
        <f t="shared" si="53"/>
        <v>18</v>
      </c>
      <c r="Q865" t="s">
        <v>8325</v>
      </c>
      <c r="R865" t="s">
        <v>8328</v>
      </c>
      <c r="S865" s="10">
        <f t="shared" si="54"/>
        <v>40920.909328703703</v>
      </c>
      <c r="T865" s="10">
        <f t="shared" si="55"/>
        <v>40950.909328703703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41.53846153846154</v>
      </c>
      <c r="P866" s="5">
        <f t="shared" si="53"/>
        <v>34.177215189873415</v>
      </c>
      <c r="Q866" t="s">
        <v>8325</v>
      </c>
      <c r="R866" t="s">
        <v>8328</v>
      </c>
      <c r="S866" s="10">
        <f t="shared" si="54"/>
        <v>41540.898587962962</v>
      </c>
      <c r="T866" s="10">
        <f t="shared" si="55"/>
        <v>41563.207638888889</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v>
      </c>
      <c r="P867" s="5">
        <f t="shared" si="53"/>
        <v>22.5</v>
      </c>
      <c r="Q867" t="s">
        <v>8325</v>
      </c>
      <c r="R867" t="s">
        <v>8328</v>
      </c>
      <c r="S867" s="10">
        <f t="shared" si="54"/>
        <v>41230.564780092594</v>
      </c>
      <c r="T867" s="10">
        <f t="shared" si="55"/>
        <v>41290.564780092594</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18.285714285714285</v>
      </c>
      <c r="P868" s="5">
        <f t="shared" si="53"/>
        <v>58.18181818181818</v>
      </c>
      <c r="Q868" t="s">
        <v>8325</v>
      </c>
      <c r="R868" t="s">
        <v>8328</v>
      </c>
      <c r="S868" s="10">
        <f t="shared" si="54"/>
        <v>42025.429606481477</v>
      </c>
      <c r="T868" s="10">
        <f t="shared" si="55"/>
        <v>42063.423611111109</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24.02</v>
      </c>
      <c r="P869" s="5">
        <f t="shared" si="53"/>
        <v>109.18181818181819</v>
      </c>
      <c r="Q869" t="s">
        <v>8325</v>
      </c>
      <c r="R869" t="s">
        <v>8328</v>
      </c>
      <c r="S869" s="10">
        <f t="shared" si="54"/>
        <v>40087.897060185183</v>
      </c>
      <c r="T869" s="10">
        <f t="shared" si="55"/>
        <v>40147.999305555553</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0.1111111111111111</v>
      </c>
      <c r="P870" s="5">
        <f t="shared" si="53"/>
        <v>50</v>
      </c>
      <c r="Q870" t="s">
        <v>8325</v>
      </c>
      <c r="R870" t="s">
        <v>8328</v>
      </c>
      <c r="S870" s="10">
        <f t="shared" si="54"/>
        <v>41615.819421296292</v>
      </c>
      <c r="T870" s="10">
        <f t="shared" si="55"/>
        <v>41645.819421296292</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11.818181818181818</v>
      </c>
      <c r="P871" s="5">
        <f t="shared" si="53"/>
        <v>346.66666666666669</v>
      </c>
      <c r="Q871" t="s">
        <v>8325</v>
      </c>
      <c r="R871" t="s">
        <v>8328</v>
      </c>
      <c r="S871" s="10">
        <f t="shared" si="54"/>
        <v>41342.637233796297</v>
      </c>
      <c r="T871" s="10">
        <f t="shared" si="55"/>
        <v>41372.595567129625</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0.31</v>
      </c>
      <c r="P872" s="5">
        <f t="shared" si="53"/>
        <v>12.4</v>
      </c>
      <c r="Q872" t="s">
        <v>8325</v>
      </c>
      <c r="R872" t="s">
        <v>8328</v>
      </c>
      <c r="S872" s="10">
        <f t="shared" si="54"/>
        <v>41487.813923611109</v>
      </c>
      <c r="T872" s="10">
        <f t="shared" si="55"/>
        <v>41517.813923611109</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5.416666666666667</v>
      </c>
      <c r="P873" s="5">
        <f t="shared" si="53"/>
        <v>27.083333333333332</v>
      </c>
      <c r="Q873" t="s">
        <v>8325</v>
      </c>
      <c r="R873" t="s">
        <v>8328</v>
      </c>
      <c r="S873" s="10">
        <f t="shared" si="54"/>
        <v>41577.352951388886</v>
      </c>
      <c r="T873" s="10">
        <f t="shared" si="55"/>
        <v>41607.39461805555</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0.8125</v>
      </c>
      <c r="P874" s="5">
        <f t="shared" si="53"/>
        <v>32.5</v>
      </c>
      <c r="Q874" t="s">
        <v>8325</v>
      </c>
      <c r="R874" t="s">
        <v>8328</v>
      </c>
      <c r="S874" s="10">
        <f t="shared" si="54"/>
        <v>40567.617210648146</v>
      </c>
      <c r="T874" s="10">
        <f t="shared" si="55"/>
        <v>40612.617210648146</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1.2857142857142856</v>
      </c>
      <c r="P875" s="5">
        <f t="shared" si="53"/>
        <v>9</v>
      </c>
      <c r="Q875" t="s">
        <v>8325</v>
      </c>
      <c r="R875" t="s">
        <v>8328</v>
      </c>
      <c r="S875" s="10">
        <f t="shared" si="54"/>
        <v>41183.958796296298</v>
      </c>
      <c r="T875" s="10">
        <f t="shared" si="55"/>
        <v>41224.000462962962</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24.333333333333336</v>
      </c>
      <c r="P876" s="5">
        <f t="shared" si="53"/>
        <v>34.761904761904759</v>
      </c>
      <c r="Q876" t="s">
        <v>8325</v>
      </c>
      <c r="R876" t="s">
        <v>8328</v>
      </c>
      <c r="S876" s="10">
        <f t="shared" si="54"/>
        <v>41368.375393518516</v>
      </c>
      <c r="T876" s="10">
        <f t="shared" si="55"/>
        <v>41398.375393518516</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5" t="e">
        <f t="shared" si="53"/>
        <v>#DIV/0!</v>
      </c>
      <c r="Q877" t="s">
        <v>8325</v>
      </c>
      <c r="R877" t="s">
        <v>8328</v>
      </c>
      <c r="S877" s="10">
        <f t="shared" si="54"/>
        <v>42248.515405092585</v>
      </c>
      <c r="T877" s="10">
        <f t="shared" si="55"/>
        <v>42268.515405092585</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40.799492385786799</v>
      </c>
      <c r="P878" s="5">
        <f t="shared" si="53"/>
        <v>28.577777777777779</v>
      </c>
      <c r="Q878" t="s">
        <v>8325</v>
      </c>
      <c r="R878" t="s">
        <v>8328</v>
      </c>
      <c r="S878" s="10">
        <f t="shared" si="54"/>
        <v>41276.288506944438</v>
      </c>
      <c r="T878" s="10">
        <f t="shared" si="55"/>
        <v>41309.288506944438</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67.55</v>
      </c>
      <c r="P879" s="5">
        <f t="shared" si="53"/>
        <v>46.586206896551722</v>
      </c>
      <c r="Q879" t="s">
        <v>8325</v>
      </c>
      <c r="R879" t="s">
        <v>8328</v>
      </c>
      <c r="S879" s="10">
        <f t="shared" si="54"/>
        <v>41597.580555555556</v>
      </c>
      <c r="T879" s="10">
        <f t="shared" si="55"/>
        <v>41627.580555555556</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1.3</v>
      </c>
      <c r="P880" s="5">
        <f t="shared" si="53"/>
        <v>32.5</v>
      </c>
      <c r="Q880" t="s">
        <v>8325</v>
      </c>
      <c r="R880" t="s">
        <v>8328</v>
      </c>
      <c r="S880" s="10">
        <f t="shared" si="54"/>
        <v>40505.024583333332</v>
      </c>
      <c r="T880" s="10">
        <f t="shared" si="55"/>
        <v>40535.024583333332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30.666666666666664</v>
      </c>
      <c r="P881" s="5">
        <f t="shared" si="53"/>
        <v>21.466666666666665</v>
      </c>
      <c r="Q881" t="s">
        <v>8325</v>
      </c>
      <c r="R881" t="s">
        <v>8328</v>
      </c>
      <c r="S881" s="10">
        <f t="shared" si="54"/>
        <v>41037.621585648143</v>
      </c>
      <c r="T881" s="10">
        <f t="shared" si="55"/>
        <v>41058.621585648143</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v>
      </c>
      <c r="P882" s="5">
        <f t="shared" si="53"/>
        <v>14.125</v>
      </c>
      <c r="Q882" t="s">
        <v>8325</v>
      </c>
      <c r="R882" t="s">
        <v>8329</v>
      </c>
      <c r="S882" s="10">
        <f t="shared" si="54"/>
        <v>41179.112708333334</v>
      </c>
      <c r="T882" s="10">
        <f t="shared" si="55"/>
        <v>41212.112708333334</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0.8</v>
      </c>
      <c r="P883" s="5">
        <f t="shared" si="53"/>
        <v>30</v>
      </c>
      <c r="Q883" t="s">
        <v>8325</v>
      </c>
      <c r="R883" t="s">
        <v>8329</v>
      </c>
      <c r="S883" s="10">
        <f t="shared" si="54"/>
        <v>40877.042662037034</v>
      </c>
      <c r="T883" s="10">
        <f t="shared" si="55"/>
        <v>40922.042662037034</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20.133333333333333</v>
      </c>
      <c r="P884" s="5">
        <f t="shared" si="53"/>
        <v>21.571428571428573</v>
      </c>
      <c r="Q884" t="s">
        <v>8325</v>
      </c>
      <c r="R884" t="s">
        <v>8329</v>
      </c>
      <c r="S884" s="10">
        <f t="shared" si="54"/>
        <v>40759.652199074073</v>
      </c>
      <c r="T884" s="10">
        <f t="shared" si="55"/>
        <v>40792.652199074073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40.020000000000003</v>
      </c>
      <c r="P885" s="5">
        <f t="shared" si="53"/>
        <v>83.375</v>
      </c>
      <c r="Q885" t="s">
        <v>8325</v>
      </c>
      <c r="R885" t="s">
        <v>8329</v>
      </c>
      <c r="S885" s="10">
        <f t="shared" si="54"/>
        <v>42371.727256944439</v>
      </c>
      <c r="T885" s="10">
        <f t="shared" si="55"/>
        <v>42431.727256944439</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1</v>
      </c>
      <c r="P886" s="5">
        <f t="shared" si="53"/>
        <v>10</v>
      </c>
      <c r="Q886" t="s">
        <v>8325</v>
      </c>
      <c r="R886" t="s">
        <v>8329</v>
      </c>
      <c r="S886" s="10">
        <f t="shared" si="54"/>
        <v>40981.594282407401</v>
      </c>
      <c r="T886" s="10">
        <f t="shared" si="55"/>
        <v>41040.896527777775</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75</v>
      </c>
      <c r="P887" s="5">
        <f t="shared" si="53"/>
        <v>35.714285714285715</v>
      </c>
      <c r="Q887" t="s">
        <v>8325</v>
      </c>
      <c r="R887" t="s">
        <v>8329</v>
      </c>
      <c r="S887" s="10">
        <f t="shared" si="54"/>
        <v>42713.732766203706</v>
      </c>
      <c r="T887" s="10">
        <f t="shared" si="55"/>
        <v>42734.732766203706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41</v>
      </c>
      <c r="P888" s="5">
        <f t="shared" si="53"/>
        <v>29.285714285714285</v>
      </c>
      <c r="Q888" t="s">
        <v>8325</v>
      </c>
      <c r="R888" t="s">
        <v>8329</v>
      </c>
      <c r="S888" s="10">
        <f t="shared" si="54"/>
        <v>42603.662187499998</v>
      </c>
      <c r="T888" s="10">
        <f t="shared" si="55"/>
        <v>42628.662187499998</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5" t="e">
        <f t="shared" si="53"/>
        <v>#DIV/0!</v>
      </c>
      <c r="Q889" t="s">
        <v>8325</v>
      </c>
      <c r="R889" t="s">
        <v>8329</v>
      </c>
      <c r="S889" s="10">
        <f t="shared" si="54"/>
        <v>41026.75063657407</v>
      </c>
      <c r="T889" s="10">
        <f t="shared" si="55"/>
        <v>41056.75063657407</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7.1999999999999993</v>
      </c>
      <c r="P890" s="5">
        <f t="shared" si="53"/>
        <v>18</v>
      </c>
      <c r="Q890" t="s">
        <v>8325</v>
      </c>
      <c r="R890" t="s">
        <v>8329</v>
      </c>
      <c r="S890" s="10">
        <f t="shared" si="54"/>
        <v>40751.544965277775</v>
      </c>
      <c r="T890" s="10">
        <f t="shared" si="55"/>
        <v>40787.041666666664</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9.4412800000000008</v>
      </c>
      <c r="P891" s="5">
        <f t="shared" si="53"/>
        <v>73.760000000000005</v>
      </c>
      <c r="Q891" t="s">
        <v>8325</v>
      </c>
      <c r="R891" t="s">
        <v>8329</v>
      </c>
      <c r="S891" s="10">
        <f t="shared" si="54"/>
        <v>41887.575729166667</v>
      </c>
      <c r="T891" s="10">
        <f t="shared" si="55"/>
        <v>41917.575729166667</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4.1666666666666661</v>
      </c>
      <c r="P892" s="5">
        <f t="shared" si="53"/>
        <v>31.25</v>
      </c>
      <c r="Q892" t="s">
        <v>8325</v>
      </c>
      <c r="R892" t="s">
        <v>8329</v>
      </c>
      <c r="S892" s="10">
        <f t="shared" si="54"/>
        <v>41569.490497685183</v>
      </c>
      <c r="T892" s="10">
        <f t="shared" si="55"/>
        <v>41599.532164351847</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v>
      </c>
      <c r="P893" s="5">
        <f t="shared" si="53"/>
        <v>28.888888888888889</v>
      </c>
      <c r="Q893" t="s">
        <v>8325</v>
      </c>
      <c r="R893" t="s">
        <v>8329</v>
      </c>
      <c r="S893" s="10">
        <f t="shared" si="54"/>
        <v>41841.823263888888</v>
      </c>
      <c r="T893" s="10">
        <f t="shared" si="55"/>
        <v>41871.823263888888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40.75</v>
      </c>
      <c r="P894" s="5">
        <f t="shared" si="53"/>
        <v>143.8235294117647</v>
      </c>
      <c r="Q894" t="s">
        <v>8325</v>
      </c>
      <c r="R894" t="s">
        <v>8329</v>
      </c>
      <c r="S894" s="10">
        <f t="shared" si="54"/>
        <v>40303.991701388884</v>
      </c>
      <c r="T894" s="10">
        <f t="shared" si="55"/>
        <v>40390.958333333328</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10</v>
      </c>
      <c r="P895" s="5">
        <f t="shared" si="53"/>
        <v>40</v>
      </c>
      <c r="Q895" t="s">
        <v>8325</v>
      </c>
      <c r="R895" t="s">
        <v>8329</v>
      </c>
      <c r="S895" s="10">
        <f t="shared" si="54"/>
        <v>42065.689386574071</v>
      </c>
      <c r="T895" s="10">
        <f t="shared" si="55"/>
        <v>42095.647719907407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39.17</v>
      </c>
      <c r="P896" s="5">
        <f t="shared" si="53"/>
        <v>147.81132075471697</v>
      </c>
      <c r="Q896" t="s">
        <v>8325</v>
      </c>
      <c r="R896" t="s">
        <v>8329</v>
      </c>
      <c r="S896" s="10">
        <f t="shared" si="54"/>
        <v>42496.773263888892</v>
      </c>
      <c r="T896" s="10">
        <f t="shared" si="55"/>
        <v>42526.773263888892</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v>
      </c>
      <c r="P897" s="5">
        <f t="shared" si="53"/>
        <v>27.857142857142858</v>
      </c>
      <c r="Q897" t="s">
        <v>8325</v>
      </c>
      <c r="R897" t="s">
        <v>8329</v>
      </c>
      <c r="S897" s="10">
        <f t="shared" si="54"/>
        <v>40430.919317129628</v>
      </c>
      <c r="T897" s="10">
        <f t="shared" si="55"/>
        <v>40475.919317129628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40</v>
      </c>
      <c r="P898" s="5">
        <f t="shared" si="53"/>
        <v>44.444444444444443</v>
      </c>
      <c r="Q898" t="s">
        <v>8325</v>
      </c>
      <c r="R898" t="s">
        <v>8329</v>
      </c>
      <c r="S898" s="10">
        <f t="shared" si="54"/>
        <v>42218.664652777778</v>
      </c>
      <c r="T898" s="10">
        <f t="shared" si="55"/>
        <v>42243.958333333336</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((E899/D899)*100)</f>
        <v>0</v>
      </c>
      <c r="P899" s="5" t="e">
        <f t="shared" ref="P899:P962" si="57">AVERAGE(E899/L899)</f>
        <v>#DIV/0!</v>
      </c>
      <c r="Q899" t="s">
        <v>8325</v>
      </c>
      <c r="R899" t="s">
        <v>8329</v>
      </c>
      <c r="S899" s="10">
        <f t="shared" ref="S899:S962" si="58">(((J899/60)/60)/24)+DATE(1970,1,1)+(-5/24)</f>
        <v>41211.480416666665</v>
      </c>
      <c r="T899" s="10">
        <f t="shared" ref="T899:T962" si="59">(((I899/60)/60)/24)+DATE(1970,1,1)+(-5/24)</f>
        <v>41241.52208333333</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2.8000000000000003</v>
      </c>
      <c r="P900" s="5">
        <f t="shared" si="57"/>
        <v>35</v>
      </c>
      <c r="Q900" t="s">
        <v>8325</v>
      </c>
      <c r="R900" t="s">
        <v>8329</v>
      </c>
      <c r="S900" s="10">
        <f t="shared" si="58"/>
        <v>40878.549884259257</v>
      </c>
      <c r="T900" s="10">
        <f t="shared" si="59"/>
        <v>40923.549884259257</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37.333333333333336</v>
      </c>
      <c r="P901" s="5">
        <f t="shared" si="57"/>
        <v>35</v>
      </c>
      <c r="Q901" t="s">
        <v>8325</v>
      </c>
      <c r="R901" t="s">
        <v>8329</v>
      </c>
      <c r="S901" s="10">
        <f t="shared" si="58"/>
        <v>40645.890763888885</v>
      </c>
      <c r="T901" s="10">
        <f t="shared" si="59"/>
        <v>40690.890763888885</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0.42</v>
      </c>
      <c r="P902" s="5">
        <f t="shared" si="57"/>
        <v>10.5</v>
      </c>
      <c r="Q902" t="s">
        <v>8325</v>
      </c>
      <c r="R902" t="s">
        <v>8328</v>
      </c>
      <c r="S902" s="10">
        <f t="shared" si="58"/>
        <v>42429.641226851854</v>
      </c>
      <c r="T902" s="10">
        <f t="shared" si="59"/>
        <v>42459.599560185183</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5" t="e">
        <f t="shared" si="57"/>
        <v>#DIV/0!</v>
      </c>
      <c r="Q903" t="s">
        <v>8325</v>
      </c>
      <c r="R903" t="s">
        <v>8328</v>
      </c>
      <c r="S903" s="10">
        <f t="shared" si="58"/>
        <v>40291.603171296294</v>
      </c>
      <c r="T903" s="10">
        <f t="shared" si="59"/>
        <v>40337.59097222222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0.3</v>
      </c>
      <c r="P904" s="5">
        <f t="shared" si="57"/>
        <v>30</v>
      </c>
      <c r="Q904" t="s">
        <v>8325</v>
      </c>
      <c r="R904" t="s">
        <v>8328</v>
      </c>
      <c r="S904" s="10">
        <f t="shared" si="58"/>
        <v>41829.757199074069</v>
      </c>
      <c r="T904" s="10">
        <f t="shared" si="59"/>
        <v>41881.4375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v>
      </c>
      <c r="P905" s="5">
        <f t="shared" si="57"/>
        <v>40</v>
      </c>
      <c r="Q905" t="s">
        <v>8325</v>
      </c>
      <c r="R905" t="s">
        <v>8328</v>
      </c>
      <c r="S905" s="10">
        <f t="shared" si="58"/>
        <v>41149.587731481479</v>
      </c>
      <c r="T905" s="10">
        <f t="shared" si="59"/>
        <v>41174.892361111109</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0.30199999999999999</v>
      </c>
      <c r="P906" s="5">
        <f t="shared" si="57"/>
        <v>50.333333333333336</v>
      </c>
      <c r="Q906" t="s">
        <v>8325</v>
      </c>
      <c r="R906" t="s">
        <v>8328</v>
      </c>
      <c r="S906" s="10">
        <f t="shared" si="58"/>
        <v>42341.87195601852</v>
      </c>
      <c r="T906" s="10">
        <f t="shared" si="59"/>
        <v>42371.87195601852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v>
      </c>
      <c r="P907" s="5">
        <f t="shared" si="57"/>
        <v>32.666666666666664</v>
      </c>
      <c r="Q907" t="s">
        <v>8325</v>
      </c>
      <c r="R907" t="s">
        <v>8328</v>
      </c>
      <c r="S907" s="10">
        <f t="shared" si="58"/>
        <v>40507.031550925924</v>
      </c>
      <c r="T907" s="10">
        <f t="shared" si="59"/>
        <v>40567.031550925924</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5" t="e">
        <f t="shared" si="57"/>
        <v>#DIV/0!</v>
      </c>
      <c r="Q908" t="s">
        <v>8325</v>
      </c>
      <c r="R908" t="s">
        <v>8328</v>
      </c>
      <c r="S908" s="10">
        <f t="shared" si="58"/>
        <v>41680.981365740736</v>
      </c>
      <c r="T908" s="10">
        <f t="shared" si="59"/>
        <v>41710.939699074072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5" t="e">
        <f t="shared" si="57"/>
        <v>#DIV/0!</v>
      </c>
      <c r="Q909" t="s">
        <v>8325</v>
      </c>
      <c r="R909" t="s">
        <v>8328</v>
      </c>
      <c r="S909" s="10">
        <f t="shared" si="58"/>
        <v>40766.9840625</v>
      </c>
      <c r="T909" s="10">
        <f t="shared" si="59"/>
        <v>40796.9840625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5" t="e">
        <f t="shared" si="57"/>
        <v>#DIV/0!</v>
      </c>
      <c r="Q910" t="s">
        <v>8325</v>
      </c>
      <c r="R910" t="s">
        <v>8328</v>
      </c>
      <c r="S910" s="10">
        <f t="shared" si="58"/>
        <v>40340.593229166661</v>
      </c>
      <c r="T910" s="10">
        <f t="shared" si="59"/>
        <v>40385.999305555553</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v>
      </c>
      <c r="P911" s="5">
        <f t="shared" si="57"/>
        <v>65</v>
      </c>
      <c r="Q911" t="s">
        <v>8325</v>
      </c>
      <c r="R911" t="s">
        <v>8328</v>
      </c>
      <c r="S911" s="10">
        <f t="shared" si="58"/>
        <v>41081.481944444444</v>
      </c>
      <c r="T911" s="10">
        <f t="shared" si="59"/>
        <v>41112.958333333328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22.363636363636363</v>
      </c>
      <c r="P912" s="5">
        <f t="shared" si="57"/>
        <v>24.6</v>
      </c>
      <c r="Q912" t="s">
        <v>8325</v>
      </c>
      <c r="R912" t="s">
        <v>8328</v>
      </c>
      <c r="S912" s="10">
        <f t="shared" si="58"/>
        <v>42737.337025462963</v>
      </c>
      <c r="T912" s="10">
        <f t="shared" si="59"/>
        <v>42797.337025462963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5" t="e">
        <f t="shared" si="57"/>
        <v>#DIV/0!</v>
      </c>
      <c r="Q913" t="s">
        <v>8325</v>
      </c>
      <c r="R913" t="s">
        <v>8328</v>
      </c>
      <c r="S913" s="10">
        <f t="shared" si="58"/>
        <v>41641.796817129631</v>
      </c>
      <c r="T913" s="10">
        <f t="shared" si="59"/>
        <v>41662.796817129631</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0.85714285714285721</v>
      </c>
      <c r="P914" s="5">
        <f t="shared" si="57"/>
        <v>15</v>
      </c>
      <c r="Q914" t="s">
        <v>8325</v>
      </c>
      <c r="R914" t="s">
        <v>8328</v>
      </c>
      <c r="S914" s="10">
        <f t="shared" si="58"/>
        <v>41193.901006944441</v>
      </c>
      <c r="T914" s="10">
        <f t="shared" si="59"/>
        <v>41253.942673611105</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6.6066666666666665</v>
      </c>
      <c r="P915" s="5">
        <f t="shared" si="57"/>
        <v>82.583333333333329</v>
      </c>
      <c r="Q915" t="s">
        <v>8325</v>
      </c>
      <c r="R915" t="s">
        <v>8328</v>
      </c>
      <c r="S915" s="10">
        <f t="shared" si="58"/>
        <v>41003.930775462963</v>
      </c>
      <c r="T915" s="10">
        <f t="shared" si="59"/>
        <v>41033.930775462963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5" t="e">
        <f t="shared" si="57"/>
        <v>#DIV/0!</v>
      </c>
      <c r="Q916" t="s">
        <v>8325</v>
      </c>
      <c r="R916" t="s">
        <v>8328</v>
      </c>
      <c r="S916" s="10">
        <f t="shared" si="58"/>
        <v>41116.554942129631</v>
      </c>
      <c r="T916" s="10">
        <f t="shared" si="59"/>
        <v>41146.554942129631</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5.7692307692307692</v>
      </c>
      <c r="P917" s="5">
        <f t="shared" si="57"/>
        <v>41.666666666666664</v>
      </c>
      <c r="Q917" t="s">
        <v>8325</v>
      </c>
      <c r="R917" t="s">
        <v>8328</v>
      </c>
      <c r="S917" s="10">
        <f t="shared" si="58"/>
        <v>40937.471226851849</v>
      </c>
      <c r="T917" s="10">
        <f t="shared" si="59"/>
        <v>40968.999305555553</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5" t="e">
        <f t="shared" si="57"/>
        <v>#DIV/0!</v>
      </c>
      <c r="Q918" t="s">
        <v>8325</v>
      </c>
      <c r="R918" t="s">
        <v>8328</v>
      </c>
      <c r="S918" s="10">
        <f t="shared" si="58"/>
        <v>40434.645069444443</v>
      </c>
      <c r="T918" s="10">
        <f t="shared" si="59"/>
        <v>40473</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0.6</v>
      </c>
      <c r="P919" s="5">
        <f t="shared" si="57"/>
        <v>30</v>
      </c>
      <c r="Q919" t="s">
        <v>8325</v>
      </c>
      <c r="R919" t="s">
        <v>8328</v>
      </c>
      <c r="S919" s="10">
        <f t="shared" si="58"/>
        <v>41802.735300925924</v>
      </c>
      <c r="T919" s="10">
        <f t="shared" si="59"/>
        <v>41833.895833333328</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v>
      </c>
      <c r="P920" s="5">
        <f t="shared" si="57"/>
        <v>19.600000000000001</v>
      </c>
      <c r="Q920" t="s">
        <v>8325</v>
      </c>
      <c r="R920" t="s">
        <v>8328</v>
      </c>
      <c r="S920" s="10">
        <f t="shared" si="58"/>
        <v>41944.707881944443</v>
      </c>
      <c r="T920" s="10">
        <f t="shared" si="59"/>
        <v>41974.749548611107</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0.5</v>
      </c>
      <c r="P921" s="5">
        <f t="shared" si="57"/>
        <v>100</v>
      </c>
      <c r="Q921" t="s">
        <v>8325</v>
      </c>
      <c r="R921" t="s">
        <v>8328</v>
      </c>
      <c r="S921" s="10">
        <f t="shared" si="58"/>
        <v>41227.433391203704</v>
      </c>
      <c r="T921" s="10">
        <f t="shared" si="59"/>
        <v>41262.433391203704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5" t="e">
        <f t="shared" si="57"/>
        <v>#DIV/0!</v>
      </c>
      <c r="Q922" t="s">
        <v>8325</v>
      </c>
      <c r="R922" t="s">
        <v>8328</v>
      </c>
      <c r="S922" s="10">
        <f t="shared" si="58"/>
        <v>41562.463217592594</v>
      </c>
      <c r="T922" s="10">
        <f t="shared" si="59"/>
        <v>41592.504884259259</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30.9</v>
      </c>
      <c r="P923" s="5">
        <f t="shared" si="57"/>
        <v>231.75</v>
      </c>
      <c r="Q923" t="s">
        <v>8325</v>
      </c>
      <c r="R923" t="s">
        <v>8328</v>
      </c>
      <c r="S923" s="10">
        <f t="shared" si="58"/>
        <v>40846.962685185179</v>
      </c>
      <c r="T923" s="10">
        <f t="shared" si="59"/>
        <v>40889.004351851851</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21.037037037037038</v>
      </c>
      <c r="P924" s="5">
        <f t="shared" si="57"/>
        <v>189.33333333333334</v>
      </c>
      <c r="Q924" t="s">
        <v>8325</v>
      </c>
      <c r="R924" t="s">
        <v>8328</v>
      </c>
      <c r="S924" s="10">
        <f t="shared" si="58"/>
        <v>41878.32167824074</v>
      </c>
      <c r="T924" s="10">
        <f t="shared" si="59"/>
        <v>41913.32167824074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2.1999999999999997</v>
      </c>
      <c r="P925" s="5">
        <f t="shared" si="57"/>
        <v>55</v>
      </c>
      <c r="Q925" t="s">
        <v>8325</v>
      </c>
      <c r="R925" t="s">
        <v>8328</v>
      </c>
      <c r="S925" s="10">
        <f t="shared" si="58"/>
        <v>41934.751423611109</v>
      </c>
      <c r="T925" s="10">
        <f t="shared" si="59"/>
        <v>41964.793090277781</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10.9</v>
      </c>
      <c r="P926" s="5">
        <f t="shared" si="57"/>
        <v>21.8</v>
      </c>
      <c r="Q926" t="s">
        <v>8325</v>
      </c>
      <c r="R926" t="s">
        <v>8328</v>
      </c>
      <c r="S926" s="10">
        <f t="shared" si="58"/>
        <v>41288.734594907408</v>
      </c>
      <c r="T926" s="10">
        <f t="shared" si="59"/>
        <v>41318.734594907408</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2.666666666666667</v>
      </c>
      <c r="P927" s="5">
        <f t="shared" si="57"/>
        <v>32</v>
      </c>
      <c r="Q927" t="s">
        <v>8325</v>
      </c>
      <c r="R927" t="s">
        <v>8328</v>
      </c>
      <c r="S927" s="10">
        <f t="shared" si="58"/>
        <v>41575.672581018516</v>
      </c>
      <c r="T927" s="10">
        <f t="shared" si="59"/>
        <v>41605.71424768518</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5" t="e">
        <f t="shared" si="57"/>
        <v>#DIV/0!</v>
      </c>
      <c r="Q928" t="s">
        <v>8325</v>
      </c>
      <c r="R928" t="s">
        <v>8328</v>
      </c>
      <c r="S928" s="10">
        <f t="shared" si="58"/>
        <v>40337.811689814815</v>
      </c>
      <c r="T928" s="10">
        <f t="shared" si="59"/>
        <v>40367.736111111109</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5" t="e">
        <f t="shared" si="57"/>
        <v>#DIV/0!</v>
      </c>
      <c r="Q929" t="s">
        <v>8325</v>
      </c>
      <c r="R929" t="s">
        <v>8328</v>
      </c>
      <c r="S929" s="10">
        <f t="shared" si="58"/>
        <v>41013.614525462959</v>
      </c>
      <c r="T929" s="10">
        <f t="shared" si="59"/>
        <v>41043.614525462959</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10.86206896551724</v>
      </c>
      <c r="P930" s="5">
        <f t="shared" si="57"/>
        <v>56.25</v>
      </c>
      <c r="Q930" t="s">
        <v>8325</v>
      </c>
      <c r="R930" t="s">
        <v>8328</v>
      </c>
      <c r="S930" s="10">
        <f t="shared" si="58"/>
        <v>41180.654085648144</v>
      </c>
      <c r="T930" s="10">
        <f t="shared" si="59"/>
        <v>41230.791666666664</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5" t="e">
        <f t="shared" si="57"/>
        <v>#DIV/0!</v>
      </c>
      <c r="Q931" t="s">
        <v>8325</v>
      </c>
      <c r="R931" t="s">
        <v>8328</v>
      </c>
      <c r="S931" s="10">
        <f t="shared" si="58"/>
        <v>40978.029733796291</v>
      </c>
      <c r="T931" s="10">
        <f t="shared" si="59"/>
        <v>41007.988067129627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38.333333333333336</v>
      </c>
      <c r="P932" s="5">
        <f t="shared" si="57"/>
        <v>69</v>
      </c>
      <c r="Q932" t="s">
        <v>8325</v>
      </c>
      <c r="R932" t="s">
        <v>8328</v>
      </c>
      <c r="S932" s="10">
        <f t="shared" si="58"/>
        <v>40312.707245370366</v>
      </c>
      <c r="T932" s="10">
        <f t="shared" si="59"/>
        <v>40354.688888888886</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6.5500000000000007</v>
      </c>
      <c r="P933" s="5">
        <f t="shared" si="57"/>
        <v>18.714285714285715</v>
      </c>
      <c r="Q933" t="s">
        <v>8325</v>
      </c>
      <c r="R933" t="s">
        <v>8328</v>
      </c>
      <c r="S933" s="10">
        <f t="shared" si="58"/>
        <v>41680.151643518519</v>
      </c>
      <c r="T933" s="10">
        <f t="shared" si="59"/>
        <v>41714.708333333328</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14.536842105263158</v>
      </c>
      <c r="P934" s="5">
        <f t="shared" si="57"/>
        <v>46.033333333333331</v>
      </c>
      <c r="Q934" t="s">
        <v>8325</v>
      </c>
      <c r="R934" t="s">
        <v>8328</v>
      </c>
      <c r="S934" s="10">
        <f t="shared" si="58"/>
        <v>41310.760937499996</v>
      </c>
      <c r="T934" s="10">
        <f t="shared" si="59"/>
        <v>41355.719270833331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6</v>
      </c>
      <c r="P935" s="5">
        <f t="shared" si="57"/>
        <v>60</v>
      </c>
      <c r="Q935" t="s">
        <v>8325</v>
      </c>
      <c r="R935" t="s">
        <v>8328</v>
      </c>
      <c r="S935" s="10">
        <f t="shared" si="58"/>
        <v>41710.960752314815</v>
      </c>
      <c r="T935" s="10">
        <f t="shared" si="59"/>
        <v>41770.960752314815</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30.4</v>
      </c>
      <c r="P936" s="5">
        <f t="shared" si="57"/>
        <v>50.666666666666664</v>
      </c>
      <c r="Q936" t="s">
        <v>8325</v>
      </c>
      <c r="R936" t="s">
        <v>8328</v>
      </c>
      <c r="S936" s="10">
        <f t="shared" si="58"/>
        <v>41733.528749999998</v>
      </c>
      <c r="T936" s="10">
        <f t="shared" si="59"/>
        <v>41763.041666666664</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1.4285714285714286</v>
      </c>
      <c r="P937" s="5">
        <f t="shared" si="57"/>
        <v>25</v>
      </c>
      <c r="Q937" t="s">
        <v>8325</v>
      </c>
      <c r="R937" t="s">
        <v>8328</v>
      </c>
      <c r="S937" s="10">
        <f t="shared" si="58"/>
        <v>42368.125335648147</v>
      </c>
      <c r="T937" s="10">
        <f t="shared" si="59"/>
        <v>42398.125335648147</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5" t="e">
        <f t="shared" si="57"/>
        <v>#DIV/0!</v>
      </c>
      <c r="Q938" t="s">
        <v>8325</v>
      </c>
      <c r="R938" t="s">
        <v>8328</v>
      </c>
      <c r="S938" s="10">
        <f t="shared" si="58"/>
        <v>40882.815844907404</v>
      </c>
      <c r="T938" s="10">
        <f t="shared" si="59"/>
        <v>40926.625</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1.1428571428571428</v>
      </c>
      <c r="P939" s="5">
        <f t="shared" si="57"/>
        <v>20</v>
      </c>
      <c r="Q939" t="s">
        <v>8325</v>
      </c>
      <c r="R939" t="s">
        <v>8328</v>
      </c>
      <c r="S939" s="10">
        <f t="shared" si="58"/>
        <v>41551.589780092589</v>
      </c>
      <c r="T939" s="10">
        <f t="shared" si="59"/>
        <v>41581.63144675926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0.35714285714285715</v>
      </c>
      <c r="P940" s="5">
        <f t="shared" si="57"/>
        <v>25</v>
      </c>
      <c r="Q940" t="s">
        <v>8325</v>
      </c>
      <c r="R940" t="s">
        <v>8328</v>
      </c>
      <c r="S940" s="10">
        <f t="shared" si="58"/>
        <v>41124.27138888889</v>
      </c>
      <c r="T940" s="10">
        <f t="shared" si="59"/>
        <v>41154.27138888889</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1.4545454545454546</v>
      </c>
      <c r="P941" s="5">
        <f t="shared" si="57"/>
        <v>20</v>
      </c>
      <c r="Q941" t="s">
        <v>8325</v>
      </c>
      <c r="R941" t="s">
        <v>8328</v>
      </c>
      <c r="S941" s="10">
        <f t="shared" si="58"/>
        <v>41416.554837962962</v>
      </c>
      <c r="T941" s="10">
        <f t="shared" si="59"/>
        <v>41455.623611111107</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17.155555555555555</v>
      </c>
      <c r="P942" s="5">
        <f t="shared" si="57"/>
        <v>110.28571428571429</v>
      </c>
      <c r="Q942" t="s">
        <v>8319</v>
      </c>
      <c r="R942" t="s">
        <v>8321</v>
      </c>
      <c r="S942" s="10">
        <f t="shared" si="58"/>
        <v>42181.800069444442</v>
      </c>
      <c r="T942" s="10">
        <f t="shared" si="59"/>
        <v>42226.800069444442</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v>
      </c>
      <c r="P943" s="5">
        <f t="shared" si="57"/>
        <v>37.451612903225808</v>
      </c>
      <c r="Q943" t="s">
        <v>8319</v>
      </c>
      <c r="R943" t="s">
        <v>8321</v>
      </c>
      <c r="S943" s="10">
        <f t="shared" si="58"/>
        <v>42745.888252314813</v>
      </c>
      <c r="T943" s="10">
        <f t="shared" si="59"/>
        <v>42775.888252314813</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8.9066666666666663</v>
      </c>
      <c r="P944" s="5">
        <f t="shared" si="57"/>
        <v>41.75</v>
      </c>
      <c r="Q944" t="s">
        <v>8319</v>
      </c>
      <c r="R944" t="s">
        <v>8321</v>
      </c>
      <c r="S944" s="10">
        <f t="shared" si="58"/>
        <v>42382.634953703695</v>
      </c>
      <c r="T944" s="10">
        <f t="shared" si="59"/>
        <v>42418.634953703695</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9.6333333333333346</v>
      </c>
      <c r="P945" s="5">
        <f t="shared" si="57"/>
        <v>24.083333333333332</v>
      </c>
      <c r="Q945" t="s">
        <v>8319</v>
      </c>
      <c r="R945" t="s">
        <v>8321</v>
      </c>
      <c r="S945" s="10">
        <f t="shared" si="58"/>
        <v>42673.459548611114</v>
      </c>
      <c r="T945" s="10">
        <f t="shared" si="59"/>
        <v>42703.501215277771</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13.325999999999999</v>
      </c>
      <c r="P946" s="5">
        <f t="shared" si="57"/>
        <v>69.40625</v>
      </c>
      <c r="Q946" t="s">
        <v>8319</v>
      </c>
      <c r="R946" t="s">
        <v>8321</v>
      </c>
      <c r="S946" s="10">
        <f t="shared" si="58"/>
        <v>42444.375578703701</v>
      </c>
      <c r="T946" s="10">
        <f t="shared" si="59"/>
        <v>42478.374999999993</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v>
      </c>
      <c r="P947" s="5">
        <f t="shared" si="57"/>
        <v>155.25</v>
      </c>
      <c r="Q947" t="s">
        <v>8319</v>
      </c>
      <c r="R947" t="s">
        <v>8321</v>
      </c>
      <c r="S947" s="10">
        <f t="shared" si="58"/>
        <v>42732.664652777778</v>
      </c>
      <c r="T947" s="10">
        <f t="shared" si="59"/>
        <v>42784.790972222218</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1.9066666666666665</v>
      </c>
      <c r="P948" s="5">
        <f t="shared" si="57"/>
        <v>57.2</v>
      </c>
      <c r="Q948" t="s">
        <v>8319</v>
      </c>
      <c r="R948" t="s">
        <v>8321</v>
      </c>
      <c r="S948" s="10">
        <f t="shared" si="58"/>
        <v>42592.542222222219</v>
      </c>
      <c r="T948" s="10">
        <f t="shared" si="59"/>
        <v>42622.542222222219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5" t="e">
        <f t="shared" si="57"/>
        <v>#DIV/0!</v>
      </c>
      <c r="Q949" t="s">
        <v>8319</v>
      </c>
      <c r="R949" t="s">
        <v>8321</v>
      </c>
      <c r="S949" s="10">
        <f t="shared" si="58"/>
        <v>42491.57298611111</v>
      </c>
      <c r="T949" s="10">
        <f t="shared" si="59"/>
        <v>42551.57298611111</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12</v>
      </c>
      <c r="P950" s="5">
        <f t="shared" si="57"/>
        <v>60</v>
      </c>
      <c r="Q950" t="s">
        <v>8319</v>
      </c>
      <c r="R950" t="s">
        <v>8321</v>
      </c>
      <c r="S950" s="10">
        <f t="shared" si="58"/>
        <v>42411.619953703703</v>
      </c>
      <c r="T950" s="10">
        <f t="shared" si="59"/>
        <v>42441.619953703703</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v>
      </c>
      <c r="P951" s="5">
        <f t="shared" si="57"/>
        <v>39</v>
      </c>
      <c r="Q951" t="s">
        <v>8319</v>
      </c>
      <c r="R951" t="s">
        <v>8321</v>
      </c>
      <c r="S951" s="10">
        <f t="shared" si="58"/>
        <v>42360.835370370369</v>
      </c>
      <c r="T951" s="10">
        <f t="shared" si="59"/>
        <v>42420.835370370369</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28.04</v>
      </c>
      <c r="P952" s="5">
        <f t="shared" si="57"/>
        <v>58.416666666666664</v>
      </c>
      <c r="Q952" t="s">
        <v>8319</v>
      </c>
      <c r="R952" t="s">
        <v>8321</v>
      </c>
      <c r="S952" s="10">
        <f t="shared" si="58"/>
        <v>42356.54237268518</v>
      </c>
      <c r="T952" s="10">
        <f t="shared" si="59"/>
        <v>42386.54237268518</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38.39</v>
      </c>
      <c r="P953" s="5">
        <f t="shared" si="57"/>
        <v>158.63636363636363</v>
      </c>
      <c r="Q953" t="s">
        <v>8319</v>
      </c>
      <c r="R953" t="s">
        <v>8321</v>
      </c>
      <c r="S953" s="10">
        <f t="shared" si="58"/>
        <v>42480.44527777777</v>
      </c>
      <c r="T953" s="10">
        <f t="shared" si="59"/>
        <v>42525.44527777777</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39.942857142857143</v>
      </c>
      <c r="P954" s="5">
        <f t="shared" si="57"/>
        <v>99.857142857142861</v>
      </c>
      <c r="Q954" t="s">
        <v>8319</v>
      </c>
      <c r="R954" t="s">
        <v>8321</v>
      </c>
      <c r="S954" s="10">
        <f t="shared" si="58"/>
        <v>42662.405231481483</v>
      </c>
      <c r="T954" s="10">
        <f t="shared" si="59"/>
        <v>42692.446898148148</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0.84</v>
      </c>
      <c r="P955" s="5">
        <f t="shared" si="57"/>
        <v>25.2</v>
      </c>
      <c r="Q955" t="s">
        <v>8319</v>
      </c>
      <c r="R955" t="s">
        <v>8321</v>
      </c>
      <c r="S955" s="10">
        <f t="shared" si="58"/>
        <v>41998.956006944441</v>
      </c>
      <c r="T955" s="10">
        <f t="shared" si="59"/>
        <v>42028.956006944441</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43.406666666666666</v>
      </c>
      <c r="P956" s="5">
        <f t="shared" si="57"/>
        <v>89.191780821917803</v>
      </c>
      <c r="Q956" t="s">
        <v>8319</v>
      </c>
      <c r="R956" t="s">
        <v>8321</v>
      </c>
      <c r="S956" s="10">
        <f t="shared" si="58"/>
        <v>42194.625451388885</v>
      </c>
      <c r="T956" s="10">
        <f t="shared" si="59"/>
        <v>42236.625451388885</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5.6613333333333333</v>
      </c>
      <c r="P957" s="5">
        <f t="shared" si="57"/>
        <v>182.6236559139785</v>
      </c>
      <c r="Q957" t="s">
        <v>8319</v>
      </c>
      <c r="R957" t="s">
        <v>8321</v>
      </c>
      <c r="S957" s="10">
        <f t="shared" si="58"/>
        <v>42586.086805555555</v>
      </c>
      <c r="T957" s="10">
        <f t="shared" si="59"/>
        <v>42626.086805555555</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1.722</v>
      </c>
      <c r="P958" s="5">
        <f t="shared" si="57"/>
        <v>50.647058823529413</v>
      </c>
      <c r="Q958" t="s">
        <v>8319</v>
      </c>
      <c r="R958" t="s">
        <v>8321</v>
      </c>
      <c r="S958" s="10">
        <f t="shared" si="58"/>
        <v>42060.705543981479</v>
      </c>
      <c r="T958" s="10">
        <f t="shared" si="59"/>
        <v>42120.663877314808</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1.9416666666666664</v>
      </c>
      <c r="P959" s="5">
        <f t="shared" si="57"/>
        <v>33.285714285714285</v>
      </c>
      <c r="Q959" t="s">
        <v>8319</v>
      </c>
      <c r="R959" t="s">
        <v>8321</v>
      </c>
      <c r="S959" s="10">
        <f t="shared" si="58"/>
        <v>42660.344131944446</v>
      </c>
      <c r="T959" s="10">
        <f t="shared" si="59"/>
        <v>42691.385798611103</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11.328275684711327</v>
      </c>
      <c r="P960" s="5">
        <f t="shared" si="57"/>
        <v>51.823529411764703</v>
      </c>
      <c r="Q960" t="s">
        <v>8319</v>
      </c>
      <c r="R960" t="s">
        <v>8321</v>
      </c>
      <c r="S960" s="10">
        <f t="shared" si="58"/>
        <v>42082.594479166662</v>
      </c>
      <c r="T960" s="10">
        <f t="shared" si="59"/>
        <v>42103.999305555553</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38.86</v>
      </c>
      <c r="P961" s="5">
        <f t="shared" si="57"/>
        <v>113.62573099415205</v>
      </c>
      <c r="Q961" t="s">
        <v>8319</v>
      </c>
      <c r="R961" t="s">
        <v>8321</v>
      </c>
      <c r="S961" s="10">
        <f t="shared" si="58"/>
        <v>41992.96603009259</v>
      </c>
      <c r="T961" s="10">
        <f t="shared" si="59"/>
        <v>42022.96603009259</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46.100628930817614</v>
      </c>
      <c r="P962" s="5">
        <f t="shared" si="57"/>
        <v>136.46276595744681</v>
      </c>
      <c r="Q962" t="s">
        <v>8319</v>
      </c>
      <c r="R962" t="s">
        <v>8321</v>
      </c>
      <c r="S962" s="10">
        <f t="shared" si="58"/>
        <v>42766.41846064815</v>
      </c>
      <c r="T962" s="10">
        <f t="shared" si="59"/>
        <v>42808.376793981479</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((E963/D963)*100)</f>
        <v>42.188421052631583</v>
      </c>
      <c r="P963" s="5">
        <f t="shared" ref="P963:P1026" si="61">AVERAGE(E963/L963)</f>
        <v>364.35454545454547</v>
      </c>
      <c r="Q963" t="s">
        <v>8319</v>
      </c>
      <c r="R963" t="s">
        <v>8321</v>
      </c>
      <c r="S963" s="10">
        <f t="shared" ref="S963:S1026" si="62">(((J963/60)/60)/24)+DATE(1970,1,1)+(-5/24)</f>
        <v>42740.485358796293</v>
      </c>
      <c r="T963" s="10">
        <f t="shared" ref="T963:T1026" si="63">(((I963/60)/60)/24)+DATE(1970,1,1)+(-5/24)</f>
        <v>42786.583333333336</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28.48</v>
      </c>
      <c r="P964" s="5">
        <f t="shared" si="61"/>
        <v>19.243243243243242</v>
      </c>
      <c r="Q964" t="s">
        <v>8319</v>
      </c>
      <c r="R964" t="s">
        <v>8321</v>
      </c>
      <c r="S964" s="10">
        <f t="shared" si="62"/>
        <v>42373.504085648143</v>
      </c>
      <c r="T964" s="10">
        <f t="shared" si="63"/>
        <v>42411.504085648143</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v>
      </c>
      <c r="P965" s="5">
        <f t="shared" si="61"/>
        <v>41.888888888888886</v>
      </c>
      <c r="Q965" t="s">
        <v>8319</v>
      </c>
      <c r="R965" t="s">
        <v>8321</v>
      </c>
      <c r="S965" s="10">
        <f t="shared" si="62"/>
        <v>42625.427303240744</v>
      </c>
      <c r="T965" s="10">
        <f t="shared" si="63"/>
        <v>42660.427303240744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0.79909090909090907</v>
      </c>
      <c r="P966" s="5">
        <f t="shared" si="61"/>
        <v>30.310344827586206</v>
      </c>
      <c r="Q966" t="s">
        <v>8319</v>
      </c>
      <c r="R966" t="s">
        <v>8321</v>
      </c>
      <c r="S966" s="10">
        <f t="shared" si="62"/>
        <v>42208.420358796291</v>
      </c>
      <c r="T966" s="10">
        <f t="shared" si="63"/>
        <v>42248.420358796291</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1.1919999999999999</v>
      </c>
      <c r="P967" s="5">
        <f t="shared" si="61"/>
        <v>49.666666666666664</v>
      </c>
      <c r="Q967" t="s">
        <v>8319</v>
      </c>
      <c r="R967" t="s">
        <v>8321</v>
      </c>
      <c r="S967" s="10">
        <f t="shared" si="62"/>
        <v>42636.808402777773</v>
      </c>
      <c r="T967" s="10">
        <f t="shared" si="63"/>
        <v>42668.957638888889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14.799999999999999</v>
      </c>
      <c r="P968" s="5">
        <f t="shared" si="61"/>
        <v>59.2</v>
      </c>
      <c r="Q968" t="s">
        <v>8319</v>
      </c>
      <c r="R968" t="s">
        <v>8321</v>
      </c>
      <c r="S968" s="10">
        <f t="shared" si="62"/>
        <v>42619.427453703705</v>
      </c>
      <c r="T968" s="10">
        <f t="shared" si="63"/>
        <v>42649.427453703705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17.810000000000002</v>
      </c>
      <c r="P969" s="5">
        <f t="shared" si="61"/>
        <v>43.97530864197531</v>
      </c>
      <c r="Q969" t="s">
        <v>8319</v>
      </c>
      <c r="R969" t="s">
        <v>8321</v>
      </c>
      <c r="S969" s="10">
        <f t="shared" si="62"/>
        <v>42422.045995370368</v>
      </c>
      <c r="T969" s="10">
        <f t="shared" si="63"/>
        <v>42482.004328703704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v>
      </c>
      <c r="P970" s="5">
        <f t="shared" si="61"/>
        <v>26.5</v>
      </c>
      <c r="Q970" t="s">
        <v>8319</v>
      </c>
      <c r="R970" t="s">
        <v>8321</v>
      </c>
      <c r="S970" s="10">
        <f t="shared" si="62"/>
        <v>41836.639282407406</v>
      </c>
      <c r="T970" s="10">
        <f t="shared" si="63"/>
        <v>41866.639282407406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46.666666666666664</v>
      </c>
      <c r="P971" s="5">
        <f t="shared" si="61"/>
        <v>1272.7272727272727</v>
      </c>
      <c r="Q971" t="s">
        <v>8319</v>
      </c>
      <c r="R971" t="s">
        <v>8321</v>
      </c>
      <c r="S971" s="10">
        <f t="shared" si="62"/>
        <v>42742.094988425924</v>
      </c>
      <c r="T971" s="10">
        <f t="shared" si="63"/>
        <v>42775.094988425924</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45.92</v>
      </c>
      <c r="P972" s="5">
        <f t="shared" si="61"/>
        <v>164</v>
      </c>
      <c r="Q972" t="s">
        <v>8319</v>
      </c>
      <c r="R972" t="s">
        <v>8321</v>
      </c>
      <c r="S972" s="10">
        <f t="shared" si="62"/>
        <v>42721.012187499997</v>
      </c>
      <c r="T972" s="10">
        <f t="shared" si="63"/>
        <v>42757.999305555553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0.22599999999999998</v>
      </c>
      <c r="P973" s="5">
        <f t="shared" si="61"/>
        <v>45.2</v>
      </c>
      <c r="Q973" t="s">
        <v>8319</v>
      </c>
      <c r="R973" t="s">
        <v>8321</v>
      </c>
      <c r="S973" s="10">
        <f t="shared" si="62"/>
        <v>42111.500694444439</v>
      </c>
      <c r="T973" s="10">
        <f t="shared" si="63"/>
        <v>42156.500694444439</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34.625</v>
      </c>
      <c r="P974" s="5">
        <f t="shared" si="61"/>
        <v>153.88888888888889</v>
      </c>
      <c r="Q974" t="s">
        <v>8319</v>
      </c>
      <c r="R974" t="s">
        <v>8321</v>
      </c>
      <c r="S974" s="10">
        <f t="shared" si="62"/>
        <v>41856.657384259255</v>
      </c>
      <c r="T974" s="10">
        <f t="shared" si="63"/>
        <v>41886.082638888889</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2.0549999999999997</v>
      </c>
      <c r="P975" s="5">
        <f t="shared" si="61"/>
        <v>51.375</v>
      </c>
      <c r="Q975" t="s">
        <v>8319</v>
      </c>
      <c r="R975" t="s">
        <v>8321</v>
      </c>
      <c r="S975" s="10">
        <f t="shared" si="62"/>
        <v>42256.806631944441</v>
      </c>
      <c r="T975" s="10">
        <f t="shared" si="63"/>
        <v>42316.848298611112</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0.55999999999999994</v>
      </c>
      <c r="P976" s="5">
        <f t="shared" si="61"/>
        <v>93.333333333333329</v>
      </c>
      <c r="Q976" t="s">
        <v>8319</v>
      </c>
      <c r="R976" t="s">
        <v>8321</v>
      </c>
      <c r="S976" s="10">
        <f t="shared" si="62"/>
        <v>42424.541157407402</v>
      </c>
      <c r="T976" s="10">
        <f t="shared" si="63"/>
        <v>42454.499490740738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2.6069999999999998</v>
      </c>
      <c r="P977" s="5">
        <f t="shared" si="61"/>
        <v>108.625</v>
      </c>
      <c r="Q977" t="s">
        <v>8319</v>
      </c>
      <c r="R977" t="s">
        <v>8321</v>
      </c>
      <c r="S977" s="10">
        <f t="shared" si="62"/>
        <v>42489.488252314812</v>
      </c>
      <c r="T977" s="10">
        <f t="shared" si="63"/>
        <v>42549.488252314812</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v>
      </c>
      <c r="P978" s="5">
        <f t="shared" si="61"/>
        <v>160.5</v>
      </c>
      <c r="Q978" t="s">
        <v>8319</v>
      </c>
      <c r="R978" t="s">
        <v>8321</v>
      </c>
      <c r="S978" s="10">
        <f t="shared" si="62"/>
        <v>42184.850659722222</v>
      </c>
      <c r="T978" s="10">
        <f t="shared" si="63"/>
        <v>42229.850659722222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33.666666666666664</v>
      </c>
      <c r="P979" s="5">
        <f t="shared" si="61"/>
        <v>75.75</v>
      </c>
      <c r="Q979" t="s">
        <v>8319</v>
      </c>
      <c r="R979" t="s">
        <v>8321</v>
      </c>
      <c r="S979" s="10">
        <f t="shared" si="62"/>
        <v>42391.733761574076</v>
      </c>
      <c r="T979" s="10">
        <f t="shared" si="63"/>
        <v>42421.733761574076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56.263267182990241</v>
      </c>
      <c r="P980" s="5">
        <f t="shared" si="61"/>
        <v>790.83739837398377</v>
      </c>
      <c r="Q980" t="s">
        <v>8319</v>
      </c>
      <c r="R980" t="s">
        <v>8321</v>
      </c>
      <c r="S980" s="10">
        <f t="shared" si="62"/>
        <v>42395.100706018515</v>
      </c>
      <c r="T980" s="10">
        <f t="shared" si="63"/>
        <v>42425.100706018515</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82.817599999999999</v>
      </c>
      <c r="P981" s="5">
        <f t="shared" si="61"/>
        <v>301.93916666666667</v>
      </c>
      <c r="Q981" t="s">
        <v>8319</v>
      </c>
      <c r="R981" t="s">
        <v>8321</v>
      </c>
      <c r="S981" s="10">
        <f t="shared" si="62"/>
        <v>42506.208657407398</v>
      </c>
      <c r="T981" s="10">
        <f t="shared" si="63"/>
        <v>42541.582638888889</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14.860000000000001</v>
      </c>
      <c r="P982" s="5">
        <f t="shared" si="61"/>
        <v>47.935483870967744</v>
      </c>
      <c r="Q982" t="s">
        <v>8319</v>
      </c>
      <c r="R982" t="s">
        <v>8321</v>
      </c>
      <c r="S982" s="10">
        <f t="shared" si="62"/>
        <v>41928.695856481478</v>
      </c>
      <c r="T982" s="10">
        <f t="shared" si="63"/>
        <v>41973.737523148149</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1.2375123751237513E-2</v>
      </c>
      <c r="P983" s="5">
        <f t="shared" si="61"/>
        <v>2.75</v>
      </c>
      <c r="Q983" t="s">
        <v>8319</v>
      </c>
      <c r="R983" t="s">
        <v>8321</v>
      </c>
      <c r="S983" s="10">
        <f t="shared" si="62"/>
        <v>41830.738680555551</v>
      </c>
      <c r="T983" s="10">
        <f t="shared" si="63"/>
        <v>41860.738680555551</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1.7142857142857144E-2</v>
      </c>
      <c r="P984" s="5">
        <f t="shared" si="61"/>
        <v>1</v>
      </c>
      <c r="Q984" t="s">
        <v>8319</v>
      </c>
      <c r="R984" t="s">
        <v>8321</v>
      </c>
      <c r="S984" s="10">
        <f t="shared" si="62"/>
        <v>42615.544976851852</v>
      </c>
      <c r="T984" s="10">
        <f t="shared" si="63"/>
        <v>42645.544976851852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29.506136117214709</v>
      </c>
      <c r="P985" s="5">
        <f t="shared" si="61"/>
        <v>171.79329608938548</v>
      </c>
      <c r="Q985" t="s">
        <v>8319</v>
      </c>
      <c r="R985" t="s">
        <v>8321</v>
      </c>
      <c r="S985" s="10">
        <f t="shared" si="62"/>
        <v>42574.459317129629</v>
      </c>
      <c r="T985" s="10">
        <f t="shared" si="63"/>
        <v>42605.662499999999</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v>
      </c>
      <c r="P986" s="5">
        <f t="shared" si="61"/>
        <v>35.333333333333336</v>
      </c>
      <c r="Q986" t="s">
        <v>8319</v>
      </c>
      <c r="R986" t="s">
        <v>8321</v>
      </c>
      <c r="S986" s="10">
        <f t="shared" si="62"/>
        <v>42060.907499999994</v>
      </c>
      <c r="T986" s="10">
        <f t="shared" si="63"/>
        <v>42090.865833333337</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6.293333333333333</v>
      </c>
      <c r="P987" s="5">
        <f t="shared" si="61"/>
        <v>82.086956521739125</v>
      </c>
      <c r="Q987" t="s">
        <v>8319</v>
      </c>
      <c r="R987" t="s">
        <v>8321</v>
      </c>
      <c r="S987" s="10">
        <f t="shared" si="62"/>
        <v>42339.759375000001</v>
      </c>
      <c r="T987" s="10">
        <f t="shared" si="63"/>
        <v>42369.749999999993</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12.75</v>
      </c>
      <c r="P988" s="5">
        <f t="shared" si="61"/>
        <v>110.8695652173913</v>
      </c>
      <c r="Q988" t="s">
        <v>8319</v>
      </c>
      <c r="R988" t="s">
        <v>8321</v>
      </c>
      <c r="S988" s="10">
        <f t="shared" si="62"/>
        <v>42324.559027777774</v>
      </c>
      <c r="T988" s="10">
        <f t="shared" si="63"/>
        <v>42378.791666666664</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13.22</v>
      </c>
      <c r="P989" s="5">
        <f t="shared" si="61"/>
        <v>161.21951219512195</v>
      </c>
      <c r="Q989" t="s">
        <v>8319</v>
      </c>
      <c r="R989" t="s">
        <v>8321</v>
      </c>
      <c r="S989" s="10">
        <f t="shared" si="62"/>
        <v>41773.086226851847</v>
      </c>
      <c r="T989" s="10">
        <f t="shared" si="63"/>
        <v>41813.086226851847</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5" t="e">
        <f t="shared" si="61"/>
        <v>#DIV/0!</v>
      </c>
      <c r="Q990" t="s">
        <v>8319</v>
      </c>
      <c r="R990" t="s">
        <v>8321</v>
      </c>
      <c r="S990" s="10">
        <f t="shared" si="62"/>
        <v>42614.148437499993</v>
      </c>
      <c r="T990" s="10">
        <f t="shared" si="63"/>
        <v>42644.148437499993</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16.77</v>
      </c>
      <c r="P991" s="5">
        <f t="shared" si="61"/>
        <v>52.40625</v>
      </c>
      <c r="Q991" t="s">
        <v>8319</v>
      </c>
      <c r="R991" t="s">
        <v>8321</v>
      </c>
      <c r="S991" s="10">
        <f t="shared" si="62"/>
        <v>42611.725636574069</v>
      </c>
      <c r="T991" s="10">
        <f t="shared" si="63"/>
        <v>42641.725636574069</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0.104</v>
      </c>
      <c r="P992" s="5">
        <f t="shared" si="61"/>
        <v>13</v>
      </c>
      <c r="Q992" t="s">
        <v>8319</v>
      </c>
      <c r="R992" t="s">
        <v>8321</v>
      </c>
      <c r="S992" s="10">
        <f t="shared" si="62"/>
        <v>41855.575972222221</v>
      </c>
      <c r="T992" s="10">
        <f t="shared" si="63"/>
        <v>41885.575972222221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v>
      </c>
      <c r="P993" s="5">
        <f t="shared" si="61"/>
        <v>30.285714285714285</v>
      </c>
      <c r="Q993" t="s">
        <v>8319</v>
      </c>
      <c r="R993" t="s">
        <v>8321</v>
      </c>
      <c r="S993" s="10">
        <f t="shared" si="62"/>
        <v>42538.548472222225</v>
      </c>
      <c r="T993" s="10">
        <f t="shared" si="63"/>
        <v>42563.57708333333</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0.46699999999999997</v>
      </c>
      <c r="P994" s="5">
        <f t="shared" si="61"/>
        <v>116.75</v>
      </c>
      <c r="Q994" t="s">
        <v>8319</v>
      </c>
      <c r="R994" t="s">
        <v>8321</v>
      </c>
      <c r="S994" s="10">
        <f t="shared" si="62"/>
        <v>42437.71665509259</v>
      </c>
      <c r="T994" s="10">
        <f t="shared" si="63"/>
        <v>42497.674988425926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25.087142857142858</v>
      </c>
      <c r="P995" s="5">
        <f t="shared" si="61"/>
        <v>89.59693877551021</v>
      </c>
      <c r="Q995" t="s">
        <v>8319</v>
      </c>
      <c r="R995" t="s">
        <v>8321</v>
      </c>
      <c r="S995" s="10">
        <f t="shared" si="62"/>
        <v>42652.756574074076</v>
      </c>
      <c r="T995" s="10">
        <f t="shared" si="63"/>
        <v>42685.999999999993</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2.3345000000000002</v>
      </c>
      <c r="P996" s="5">
        <f t="shared" si="61"/>
        <v>424.45454545454544</v>
      </c>
      <c r="Q996" t="s">
        <v>8319</v>
      </c>
      <c r="R996" t="s">
        <v>8321</v>
      </c>
      <c r="S996" s="10">
        <f t="shared" si="62"/>
        <v>41921.054745370369</v>
      </c>
      <c r="T996" s="10">
        <f t="shared" si="63"/>
        <v>41973.749305555553</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7.26</v>
      </c>
      <c r="P997" s="5">
        <f t="shared" si="61"/>
        <v>80.666666666666671</v>
      </c>
      <c r="Q997" t="s">
        <v>8319</v>
      </c>
      <c r="R997" t="s">
        <v>8321</v>
      </c>
      <c r="S997" s="10">
        <f t="shared" si="62"/>
        <v>41947.732407407406</v>
      </c>
      <c r="T997" s="10">
        <f t="shared" si="63"/>
        <v>41972.458333333336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v>
      </c>
      <c r="P998" s="5">
        <f t="shared" si="61"/>
        <v>13</v>
      </c>
      <c r="Q998" t="s">
        <v>8319</v>
      </c>
      <c r="R998" t="s">
        <v>8321</v>
      </c>
      <c r="S998" s="10">
        <f t="shared" si="62"/>
        <v>41817.658101851848</v>
      </c>
      <c r="T998" s="10">
        <f t="shared" si="63"/>
        <v>41847.435416666667</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1.3</v>
      </c>
      <c r="P999" s="5">
        <f t="shared" si="61"/>
        <v>8.125</v>
      </c>
      <c r="Q999" t="s">
        <v>8319</v>
      </c>
      <c r="R999" t="s">
        <v>8321</v>
      </c>
      <c r="S999" s="10">
        <f t="shared" si="62"/>
        <v>41940.894641203704</v>
      </c>
      <c r="T999" s="10">
        <f t="shared" si="63"/>
        <v>41970.936307870368</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58.558333333333337</v>
      </c>
      <c r="P1000" s="5">
        <f t="shared" si="61"/>
        <v>153.42794759825327</v>
      </c>
      <c r="Q1000" t="s">
        <v>8319</v>
      </c>
      <c r="R1000" t="s">
        <v>8321</v>
      </c>
      <c r="S1000" s="10">
        <f t="shared" si="62"/>
        <v>42281.960659722223</v>
      </c>
      <c r="T1000" s="10">
        <f t="shared" si="63"/>
        <v>42327.002326388887</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7.7886666666666677</v>
      </c>
      <c r="P1001" s="5">
        <f t="shared" si="61"/>
        <v>292.07499999999999</v>
      </c>
      <c r="Q1001" t="s">
        <v>8319</v>
      </c>
      <c r="R1001" t="s">
        <v>8321</v>
      </c>
      <c r="S1001" s="10">
        <f t="shared" si="62"/>
        <v>41926.091319444444</v>
      </c>
      <c r="T1001" s="10">
        <f t="shared" si="63"/>
        <v>41956.126388888886</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2.2157147647256061</v>
      </c>
      <c r="P1002" s="5">
        <f t="shared" si="61"/>
        <v>3304</v>
      </c>
      <c r="Q1002" t="s">
        <v>8319</v>
      </c>
      <c r="R1002" t="s">
        <v>8321</v>
      </c>
      <c r="S1002" s="10">
        <f t="shared" si="62"/>
        <v>42748.851388888892</v>
      </c>
      <c r="T1002" s="10">
        <f t="shared" si="63"/>
        <v>42808.80972222222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5">
        <f t="shared" si="61"/>
        <v>1300</v>
      </c>
      <c r="Q1003" t="s">
        <v>8319</v>
      </c>
      <c r="R1003" t="s">
        <v>8321</v>
      </c>
      <c r="S1003" s="10">
        <f t="shared" si="62"/>
        <v>42720.511724537035</v>
      </c>
      <c r="T1003" s="10">
        <f t="shared" si="63"/>
        <v>42765.511724537035</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29.6029602960296</v>
      </c>
      <c r="P1004" s="5">
        <f t="shared" si="61"/>
        <v>134.54545454545453</v>
      </c>
      <c r="Q1004" t="s">
        <v>8319</v>
      </c>
      <c r="R1004" t="s">
        <v>8321</v>
      </c>
      <c r="S1004" s="10">
        <f t="shared" si="62"/>
        <v>42325.475856481477</v>
      </c>
      <c r="T1004" s="10">
        <f t="shared" si="63"/>
        <v>42355.040972222218</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16.055</v>
      </c>
      <c r="P1005" s="5">
        <f t="shared" si="61"/>
        <v>214.06666666666666</v>
      </c>
      <c r="Q1005" t="s">
        <v>8319</v>
      </c>
      <c r="R1005" t="s">
        <v>8321</v>
      </c>
      <c r="S1005" s="10">
        <f t="shared" si="62"/>
        <v>42780.500706018516</v>
      </c>
      <c r="T1005" s="10">
        <f t="shared" si="63"/>
        <v>42810.459039351852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82.207999999999998</v>
      </c>
      <c r="P1006" s="5">
        <f t="shared" si="61"/>
        <v>216.33684210526314</v>
      </c>
      <c r="Q1006" t="s">
        <v>8319</v>
      </c>
      <c r="R1006" t="s">
        <v>8321</v>
      </c>
      <c r="S1006" s="10">
        <f t="shared" si="62"/>
        <v>42388.5003125</v>
      </c>
      <c r="T1006" s="10">
        <f t="shared" si="63"/>
        <v>42418.5003125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75.051000000000002</v>
      </c>
      <c r="P1007" s="5">
        <f t="shared" si="61"/>
        <v>932.31055900621118</v>
      </c>
      <c r="Q1007" t="s">
        <v>8319</v>
      </c>
      <c r="R1007" t="s">
        <v>8321</v>
      </c>
      <c r="S1007" s="10">
        <f t="shared" si="62"/>
        <v>42276.416469907403</v>
      </c>
      <c r="T1007" s="10">
        <f t="shared" si="63"/>
        <v>42307.416469907403</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5.8500000000000005</v>
      </c>
      <c r="P1008" s="5">
        <f t="shared" si="61"/>
        <v>29.25</v>
      </c>
      <c r="Q1008" t="s">
        <v>8319</v>
      </c>
      <c r="R1008" t="s">
        <v>8321</v>
      </c>
      <c r="S1008" s="10">
        <f t="shared" si="62"/>
        <v>41976.83185185185</v>
      </c>
      <c r="T1008" s="10">
        <f t="shared" si="63"/>
        <v>41985.09097222222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44.32</v>
      </c>
      <c r="P1009" s="5">
        <f t="shared" si="61"/>
        <v>174.94736842105263</v>
      </c>
      <c r="Q1009" t="s">
        <v>8319</v>
      </c>
      <c r="R1009" t="s">
        <v>8321</v>
      </c>
      <c r="S1009" s="10">
        <f t="shared" si="62"/>
        <v>42676.3752662037</v>
      </c>
      <c r="T1009" s="10">
        <f t="shared" si="63"/>
        <v>42718.416932870365</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0.26737967914438499</v>
      </c>
      <c r="P1010" s="5">
        <f t="shared" si="61"/>
        <v>250</v>
      </c>
      <c r="Q1010" t="s">
        <v>8319</v>
      </c>
      <c r="R1010" t="s">
        <v>8321</v>
      </c>
      <c r="S1010" s="10">
        <f t="shared" si="62"/>
        <v>42702.600868055553</v>
      </c>
      <c r="T1010" s="10">
        <f t="shared" si="63"/>
        <v>42732.600868055553</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13.13</v>
      </c>
      <c r="P1011" s="5">
        <f t="shared" si="61"/>
        <v>65</v>
      </c>
      <c r="Q1011" t="s">
        <v>8319</v>
      </c>
      <c r="R1011" t="s">
        <v>8321</v>
      </c>
      <c r="S1011" s="10">
        <f t="shared" si="62"/>
        <v>42510.396365740737</v>
      </c>
      <c r="T1011" s="10">
        <f t="shared" si="63"/>
        <v>42540.396365740737</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0.19088937093275488</v>
      </c>
      <c r="P1012" s="5">
        <f t="shared" si="61"/>
        <v>55</v>
      </c>
      <c r="Q1012" t="s">
        <v>8319</v>
      </c>
      <c r="R1012" t="s">
        <v>8321</v>
      </c>
      <c r="S1012" s="10">
        <f t="shared" si="62"/>
        <v>42561.621087962958</v>
      </c>
      <c r="T1012" s="10">
        <f t="shared" si="63"/>
        <v>42617.915972222218</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0.375</v>
      </c>
      <c r="P1013" s="5">
        <f t="shared" si="61"/>
        <v>75</v>
      </c>
      <c r="Q1013" t="s">
        <v>8319</v>
      </c>
      <c r="R1013" t="s">
        <v>8321</v>
      </c>
      <c r="S1013" s="10">
        <f t="shared" si="62"/>
        <v>41946.689756944441</v>
      </c>
      <c r="T1013" s="10">
        <f t="shared" si="63"/>
        <v>41991.689756944441</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21535.021000000001</v>
      </c>
      <c r="P1014" s="5">
        <f t="shared" si="61"/>
        <v>1389.3561935483872</v>
      </c>
      <c r="Q1014" t="s">
        <v>8319</v>
      </c>
      <c r="R1014" t="s">
        <v>8321</v>
      </c>
      <c r="S1014" s="10">
        <f t="shared" si="62"/>
        <v>42714.232083333329</v>
      </c>
      <c r="T1014" s="10">
        <f t="shared" si="63"/>
        <v>42759.232083333329</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34.527999999999999</v>
      </c>
      <c r="P1015" s="5">
        <f t="shared" si="61"/>
        <v>95.911111111111111</v>
      </c>
      <c r="Q1015" t="s">
        <v>8319</v>
      </c>
      <c r="R1015" t="s">
        <v>8321</v>
      </c>
      <c r="S1015" s="10">
        <f t="shared" si="62"/>
        <v>42339.625648148147</v>
      </c>
      <c r="T1015" s="10">
        <f t="shared" si="63"/>
        <v>42367.624999999993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30.599999999999998</v>
      </c>
      <c r="P1016" s="5">
        <f t="shared" si="61"/>
        <v>191.25</v>
      </c>
      <c r="Q1016" t="s">
        <v>8319</v>
      </c>
      <c r="R1016" t="s">
        <v>8321</v>
      </c>
      <c r="S1016" s="10">
        <f t="shared" si="62"/>
        <v>41954.79415509259</v>
      </c>
      <c r="T1016" s="10">
        <f t="shared" si="63"/>
        <v>42004.79415509259</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2.666666666666667</v>
      </c>
      <c r="P1017" s="5">
        <f t="shared" si="61"/>
        <v>40</v>
      </c>
      <c r="Q1017" t="s">
        <v>8319</v>
      </c>
      <c r="R1017" t="s">
        <v>8321</v>
      </c>
      <c r="S1017" s="10">
        <f t="shared" si="62"/>
        <v>42303.670081018521</v>
      </c>
      <c r="T1017" s="10">
        <f t="shared" si="63"/>
        <v>42333.711747685178</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v>
      </c>
      <c r="P1018" s="5">
        <f t="shared" si="61"/>
        <v>74.78947368421052</v>
      </c>
      <c r="Q1018" t="s">
        <v>8319</v>
      </c>
      <c r="R1018" t="s">
        <v>8321</v>
      </c>
      <c r="S1018" s="10">
        <f t="shared" si="62"/>
        <v>42421.898796296293</v>
      </c>
      <c r="T1018" s="10">
        <f t="shared" si="63"/>
        <v>42466.857129629621</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22.878799999999998</v>
      </c>
      <c r="P1019" s="5">
        <f t="shared" si="61"/>
        <v>161.11830985915492</v>
      </c>
      <c r="Q1019" t="s">
        <v>8319</v>
      </c>
      <c r="R1019" t="s">
        <v>8321</v>
      </c>
      <c r="S1019" s="10">
        <f t="shared" si="62"/>
        <v>42289.466840277775</v>
      </c>
      <c r="T1019" s="10">
        <f t="shared" si="63"/>
        <v>42329.508506944439</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v>
      </c>
      <c r="P1020" s="5">
        <f t="shared" si="61"/>
        <v>88.714285714285708</v>
      </c>
      <c r="Q1020" t="s">
        <v>8319</v>
      </c>
      <c r="R1020" t="s">
        <v>8321</v>
      </c>
      <c r="S1020" s="10">
        <f t="shared" si="62"/>
        <v>42535.283946759257</v>
      </c>
      <c r="T1020" s="10">
        <f t="shared" si="63"/>
        <v>42565.283946759257</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47.333333333333336</v>
      </c>
      <c r="P1021" s="5">
        <f t="shared" si="61"/>
        <v>53.25</v>
      </c>
      <c r="Q1021" t="s">
        <v>8319</v>
      </c>
      <c r="R1021" t="s">
        <v>8321</v>
      </c>
      <c r="S1021" s="10">
        <f t="shared" si="62"/>
        <v>42009.765613425923</v>
      </c>
      <c r="T1021" s="10">
        <f t="shared" si="63"/>
        <v>42039.765613425923</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5">
        <f t="shared" si="61"/>
        <v>106.2</v>
      </c>
      <c r="Q1022" t="s">
        <v>8325</v>
      </c>
      <c r="R1022" t="s">
        <v>8330</v>
      </c>
      <c r="S1022" s="10">
        <f t="shared" si="62"/>
        <v>42126.861215277771</v>
      </c>
      <c r="T1022" s="10">
        <f t="shared" si="63"/>
        <v>42156.824305555558</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351.80366666666669</v>
      </c>
      <c r="P1023" s="5">
        <f t="shared" si="61"/>
        <v>22.079728033472804</v>
      </c>
      <c r="Q1023" t="s">
        <v>8325</v>
      </c>
      <c r="R1023" t="s">
        <v>8330</v>
      </c>
      <c r="S1023" s="10">
        <f t="shared" si="62"/>
        <v>42271.043645833335</v>
      </c>
      <c r="T1023" s="10">
        <f t="shared" si="63"/>
        <v>42293.958333333336</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5">
        <f t="shared" si="61"/>
        <v>31.054054054054053</v>
      </c>
      <c r="Q1024" t="s">
        <v>8325</v>
      </c>
      <c r="R1024" t="s">
        <v>8330</v>
      </c>
      <c r="S1024" s="10">
        <f t="shared" si="62"/>
        <v>42111.438391203708</v>
      </c>
      <c r="T1024" s="10">
        <f t="shared" si="63"/>
        <v>42141.438391203708</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v>
      </c>
      <c r="P1025" s="5">
        <f t="shared" si="61"/>
        <v>36.206106870229007</v>
      </c>
      <c r="Q1025" t="s">
        <v>8325</v>
      </c>
      <c r="R1025" t="s">
        <v>8330</v>
      </c>
      <c r="S1025" s="10">
        <f t="shared" si="62"/>
        <v>42145.711354166669</v>
      </c>
      <c r="T1025" s="10">
        <f t="shared" si="63"/>
        <v>42175.711354166669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118.63774999999998</v>
      </c>
      <c r="P1026" s="5">
        <f t="shared" si="61"/>
        <v>388.9762295081967</v>
      </c>
      <c r="Q1026" t="s">
        <v>8325</v>
      </c>
      <c r="R1026" t="s">
        <v>8330</v>
      </c>
      <c r="S1026" s="10">
        <f t="shared" si="62"/>
        <v>42370.372256944444</v>
      </c>
      <c r="T1026" s="10">
        <f t="shared" si="63"/>
        <v>42400.372256944444</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((E1027/D1027)*100)</f>
        <v>109.92831428571431</v>
      </c>
      <c r="P1027" s="5">
        <f t="shared" ref="P1027:P1090" si="65">AVERAGE(E1027/L1027)</f>
        <v>71.848571428571432</v>
      </c>
      <c r="Q1027" t="s">
        <v>8325</v>
      </c>
      <c r="R1027" t="s">
        <v>8330</v>
      </c>
      <c r="S1027" s="10">
        <f t="shared" ref="S1027:S1090" si="66">(((J1027/60)/60)/24)+DATE(1970,1,1)+(-5/24)</f>
        <v>42049.625428240739</v>
      </c>
      <c r="T1027" s="10">
        <f t="shared" ref="T1027:T1090" si="67">(((I1027/60)/60)/24)+DATE(1970,1,1)+(-5/24)</f>
        <v>42079.583761574067</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5">
        <f t="shared" si="65"/>
        <v>57.381803278688523</v>
      </c>
      <c r="Q1028" t="s">
        <v>8325</v>
      </c>
      <c r="R1028" t="s">
        <v>8330</v>
      </c>
      <c r="S1028" s="10">
        <f t="shared" si="66"/>
        <v>42426.199259259258</v>
      </c>
      <c r="T1028" s="10">
        <f t="shared" si="67"/>
        <v>42460.157592592594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103.09292094387415</v>
      </c>
      <c r="P1029" s="5">
        <f t="shared" si="65"/>
        <v>69.666666666666671</v>
      </c>
      <c r="Q1029" t="s">
        <v>8325</v>
      </c>
      <c r="R1029" t="s">
        <v>8330</v>
      </c>
      <c r="S1029" s="10">
        <f t="shared" si="66"/>
        <v>41904.825775462959</v>
      </c>
      <c r="T1029" s="10">
        <f t="shared" si="67"/>
        <v>41934.825775462959</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5">
        <f t="shared" si="65"/>
        <v>45.988235294117644</v>
      </c>
      <c r="Q1030" t="s">
        <v>8325</v>
      </c>
      <c r="R1030" t="s">
        <v>8330</v>
      </c>
      <c r="S1030" s="10">
        <f t="shared" si="66"/>
        <v>42755.419039351851</v>
      </c>
      <c r="T1030" s="10">
        <f t="shared" si="67"/>
        <v>42800.624999999993</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5">
        <f t="shared" si="65"/>
        <v>79.262411347517727</v>
      </c>
      <c r="Q1031" t="s">
        <v>8325</v>
      </c>
      <c r="R1031" t="s">
        <v>8330</v>
      </c>
      <c r="S1031" s="10">
        <f t="shared" si="66"/>
        <v>42044.503553240742</v>
      </c>
      <c r="T1031" s="10">
        <f t="shared" si="67"/>
        <v>42098.707638888889</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342.09999999999997</v>
      </c>
      <c r="P1032" s="5">
        <f t="shared" si="65"/>
        <v>43.031446540880502</v>
      </c>
      <c r="Q1032" t="s">
        <v>8325</v>
      </c>
      <c r="R1032" t="s">
        <v>8330</v>
      </c>
      <c r="S1032" s="10">
        <f t="shared" si="66"/>
        <v>42611.274872685179</v>
      </c>
      <c r="T1032" s="10">
        <f t="shared" si="67"/>
        <v>42625.274872685179</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v>
      </c>
      <c r="P1033" s="5">
        <f t="shared" si="65"/>
        <v>108.48484848484848</v>
      </c>
      <c r="Q1033" t="s">
        <v>8325</v>
      </c>
      <c r="R1033" t="s">
        <v>8330</v>
      </c>
      <c r="S1033" s="10">
        <f t="shared" si="66"/>
        <v>42324.555671296293</v>
      </c>
      <c r="T1033" s="10">
        <f t="shared" si="67"/>
        <v>42354.555671296293</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108.49703703703703</v>
      </c>
      <c r="P1034" s="5">
        <f t="shared" si="65"/>
        <v>61.029583333333335</v>
      </c>
      <c r="Q1034" t="s">
        <v>8325</v>
      </c>
      <c r="R1034" t="s">
        <v>8330</v>
      </c>
      <c r="S1034" s="10">
        <f t="shared" si="66"/>
        <v>42514.458622685182</v>
      </c>
      <c r="T1034" s="10">
        <f t="shared" si="67"/>
        <v>42544.458622685182</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5">
        <f t="shared" si="65"/>
        <v>50.592592592592595</v>
      </c>
      <c r="Q1035" t="s">
        <v>8325</v>
      </c>
      <c r="R1035" t="s">
        <v>8330</v>
      </c>
      <c r="S1035" s="10">
        <f t="shared" si="66"/>
        <v>42688.524074074077</v>
      </c>
      <c r="T1035" s="10">
        <f t="shared" si="67"/>
        <v>42716.524074074077</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v>
      </c>
      <c r="P1036" s="5">
        <f t="shared" si="65"/>
        <v>39.157168674698795</v>
      </c>
      <c r="Q1036" t="s">
        <v>8325</v>
      </c>
      <c r="R1036" t="s">
        <v>8330</v>
      </c>
      <c r="S1036" s="10">
        <f t="shared" si="66"/>
        <v>42554.958379629628</v>
      </c>
      <c r="T1036" s="10">
        <f t="shared" si="67"/>
        <v>42586.957638888889</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5">
        <f t="shared" si="65"/>
        <v>65.15789473684211</v>
      </c>
      <c r="Q1037" t="s">
        <v>8325</v>
      </c>
      <c r="R1037" t="s">
        <v>8330</v>
      </c>
      <c r="S1037" s="10">
        <f t="shared" si="66"/>
        <v>42016.43310185185</v>
      </c>
      <c r="T1037" s="10">
        <f t="shared" si="67"/>
        <v>42046.43310185185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5">
        <f t="shared" si="65"/>
        <v>23.963127962085309</v>
      </c>
      <c r="Q1038" t="s">
        <v>8325</v>
      </c>
      <c r="R1038" t="s">
        <v>8330</v>
      </c>
      <c r="S1038" s="10">
        <f t="shared" si="66"/>
        <v>41249.240624999999</v>
      </c>
      <c r="T1038" s="10">
        <f t="shared" si="67"/>
        <v>41281.125</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102.1</v>
      </c>
      <c r="P1039" s="5">
        <f t="shared" si="65"/>
        <v>48.61904761904762</v>
      </c>
      <c r="Q1039" t="s">
        <v>8325</v>
      </c>
      <c r="R1039" t="s">
        <v>8330</v>
      </c>
      <c r="S1039" s="10">
        <f t="shared" si="66"/>
        <v>42119.61414351852</v>
      </c>
      <c r="T1039" s="10">
        <f t="shared" si="67"/>
        <v>42141.999999999993</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5">
        <f t="shared" si="65"/>
        <v>35.73770491803279</v>
      </c>
      <c r="Q1040" t="s">
        <v>8325</v>
      </c>
      <c r="R1040" t="s">
        <v>8330</v>
      </c>
      <c r="S1040" s="10">
        <f t="shared" si="66"/>
        <v>42418.023414351854</v>
      </c>
      <c r="T1040" s="10">
        <f t="shared" si="67"/>
        <v>42447.981747685182</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128.19999999999999</v>
      </c>
      <c r="P1041" s="5">
        <f t="shared" si="65"/>
        <v>21.366666666666667</v>
      </c>
      <c r="Q1041" t="s">
        <v>8325</v>
      </c>
      <c r="R1041" t="s">
        <v>8330</v>
      </c>
      <c r="S1041" s="10">
        <f t="shared" si="66"/>
        <v>42691.900995370372</v>
      </c>
      <c r="T1041" s="10">
        <f t="shared" si="67"/>
        <v>42717.124305555553</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0.29411764705882354</v>
      </c>
      <c r="P1042" s="5">
        <f t="shared" si="65"/>
        <v>250</v>
      </c>
      <c r="Q1042" t="s">
        <v>8331</v>
      </c>
      <c r="R1042" t="s">
        <v>8332</v>
      </c>
      <c r="S1042" s="10">
        <f t="shared" si="66"/>
        <v>42579.500104166662</v>
      </c>
      <c r="T1042" s="10">
        <f t="shared" si="67"/>
        <v>42609.500104166662</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5" t="e">
        <f t="shared" si="65"/>
        <v>#DIV/0!</v>
      </c>
      <c r="Q1043" t="s">
        <v>8331</v>
      </c>
      <c r="R1043" t="s">
        <v>8332</v>
      </c>
      <c r="S1043" s="10">
        <f t="shared" si="66"/>
        <v>41830.851759259262</v>
      </c>
      <c r="T1043" s="10">
        <f t="shared" si="67"/>
        <v>41850.851759259262</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v>
      </c>
      <c r="P1044" s="5">
        <f t="shared" si="65"/>
        <v>10</v>
      </c>
      <c r="Q1044" t="s">
        <v>8331</v>
      </c>
      <c r="R1044" t="s">
        <v>8332</v>
      </c>
      <c r="S1044" s="10">
        <f t="shared" si="66"/>
        <v>41851.487824074073</v>
      </c>
      <c r="T1044" s="10">
        <f t="shared" si="67"/>
        <v>41894.208333333328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8.5370000000000008</v>
      </c>
      <c r="P1045" s="5">
        <f t="shared" si="65"/>
        <v>29.236301369863014</v>
      </c>
      <c r="Q1045" t="s">
        <v>8331</v>
      </c>
      <c r="R1045" t="s">
        <v>8332</v>
      </c>
      <c r="S1045" s="10">
        <f t="shared" si="66"/>
        <v>42114.044618055552</v>
      </c>
      <c r="T1045" s="10">
        <f t="shared" si="67"/>
        <v>42144.044618055552</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8.5714285714285715E-2</v>
      </c>
      <c r="P1046" s="5">
        <f t="shared" si="65"/>
        <v>3</v>
      </c>
      <c r="Q1046" t="s">
        <v>8331</v>
      </c>
      <c r="R1046" t="s">
        <v>8332</v>
      </c>
      <c r="S1046" s="10">
        <f t="shared" si="66"/>
        <v>42011.717604166661</v>
      </c>
      <c r="T1046" s="10">
        <f t="shared" si="67"/>
        <v>42068.643749999996</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2.6599999999999997</v>
      </c>
      <c r="P1047" s="5">
        <f t="shared" si="65"/>
        <v>33.25</v>
      </c>
      <c r="Q1047" t="s">
        <v>8331</v>
      </c>
      <c r="R1047" t="s">
        <v>8332</v>
      </c>
      <c r="S1047" s="10">
        <f t="shared" si="66"/>
        <v>41844.666087962964</v>
      </c>
      <c r="T1047" s="10">
        <f t="shared" si="67"/>
        <v>41874.666087962964</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5" t="e">
        <f t="shared" si="65"/>
        <v>#DIV/0!</v>
      </c>
      <c r="Q1048" t="s">
        <v>8331</v>
      </c>
      <c r="R1048" t="s">
        <v>8332</v>
      </c>
      <c r="S1048" s="10">
        <f t="shared" si="66"/>
        <v>42319.643055555549</v>
      </c>
      <c r="T1048" s="10">
        <f t="shared" si="67"/>
        <v>42364.643055555549</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0.05</v>
      </c>
      <c r="P1049" s="5">
        <f t="shared" si="65"/>
        <v>1</v>
      </c>
      <c r="Q1049" t="s">
        <v>8331</v>
      </c>
      <c r="R1049" t="s">
        <v>8332</v>
      </c>
      <c r="S1049" s="10">
        <f t="shared" si="66"/>
        <v>41918.610127314809</v>
      </c>
      <c r="T1049" s="10">
        <f t="shared" si="67"/>
        <v>41948.65179398148</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v>
      </c>
      <c r="P1050" s="5">
        <f t="shared" si="65"/>
        <v>53</v>
      </c>
      <c r="Q1050" t="s">
        <v>8331</v>
      </c>
      <c r="R1050" t="s">
        <v>8332</v>
      </c>
      <c r="S1050" s="10">
        <f t="shared" si="66"/>
        <v>42597.844780092586</v>
      </c>
      <c r="T1050" s="10">
        <f t="shared" si="67"/>
        <v>42637.844780092586</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5" t="e">
        <f t="shared" si="65"/>
        <v>#DIV/0!</v>
      </c>
      <c r="Q1051" t="s">
        <v>8331</v>
      </c>
      <c r="R1051" t="s">
        <v>8332</v>
      </c>
      <c r="S1051" s="10">
        <f t="shared" si="66"/>
        <v>42382.222743055558</v>
      </c>
      <c r="T1051" s="10">
        <f t="shared" si="67"/>
        <v>42412.222743055558</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5" t="e">
        <f t="shared" si="65"/>
        <v>#DIV/0!</v>
      </c>
      <c r="Q1052" t="s">
        <v>8331</v>
      </c>
      <c r="R1052" t="s">
        <v>8332</v>
      </c>
      <c r="S1052" s="10">
        <f t="shared" si="66"/>
        <v>42231.588854166665</v>
      </c>
      <c r="T1052" s="10">
        <f t="shared" si="67"/>
        <v>42261.588854166665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5" t="e">
        <f t="shared" si="65"/>
        <v>#DIV/0!</v>
      </c>
      <c r="Q1053" t="s">
        <v>8331</v>
      </c>
      <c r="R1053" t="s">
        <v>8332</v>
      </c>
      <c r="S1053" s="10">
        <f t="shared" si="66"/>
        <v>41849.805844907409</v>
      </c>
      <c r="T1053" s="10">
        <f t="shared" si="67"/>
        <v>41877.805844907409</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5" t="e">
        <f t="shared" si="65"/>
        <v>#DIV/0!</v>
      </c>
      <c r="Q1054" t="s">
        <v>8331</v>
      </c>
      <c r="R1054" t="s">
        <v>8332</v>
      </c>
      <c r="S1054" s="10">
        <f t="shared" si="66"/>
        <v>42483.589062499996</v>
      </c>
      <c r="T1054" s="10">
        <f t="shared" si="67"/>
        <v>42527.631249999999</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1</v>
      </c>
      <c r="P1055" s="5">
        <f t="shared" si="65"/>
        <v>15</v>
      </c>
      <c r="Q1055" t="s">
        <v>8331</v>
      </c>
      <c r="R1055" t="s">
        <v>8332</v>
      </c>
      <c r="S1055" s="10">
        <f t="shared" si="66"/>
        <v>42774.964490740742</v>
      </c>
      <c r="T1055" s="10">
        <f t="shared" si="67"/>
        <v>42799.964490740742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5" t="e">
        <f t="shared" si="65"/>
        <v>#DIV/0!</v>
      </c>
      <c r="Q1056" t="s">
        <v>8331</v>
      </c>
      <c r="R1056" t="s">
        <v>8332</v>
      </c>
      <c r="S1056" s="10">
        <f t="shared" si="66"/>
        <v>41831.643506944441</v>
      </c>
      <c r="T1056" s="10">
        <f t="shared" si="67"/>
        <v>41861.708333333328</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5" t="e">
        <f t="shared" si="65"/>
        <v>#DIV/0!</v>
      </c>
      <c r="Q1057" t="s">
        <v>8331</v>
      </c>
      <c r="R1057" t="s">
        <v>8332</v>
      </c>
      <c r="S1057" s="10">
        <f t="shared" si="66"/>
        <v>42406.784085648142</v>
      </c>
      <c r="T1057" s="10">
        <f t="shared" si="67"/>
        <v>42436.784085648142</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5" t="e">
        <f t="shared" si="65"/>
        <v>#DIV/0!</v>
      </c>
      <c r="Q1058" t="s">
        <v>8331</v>
      </c>
      <c r="R1058" t="s">
        <v>8332</v>
      </c>
      <c r="S1058" s="10">
        <f t="shared" si="66"/>
        <v>42058.511307870365</v>
      </c>
      <c r="T1058" s="10">
        <f t="shared" si="67"/>
        <v>42118.469641203708</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5" t="e">
        <f t="shared" si="65"/>
        <v>#DIV/0!</v>
      </c>
      <c r="Q1059" t="s">
        <v>8331</v>
      </c>
      <c r="R1059" t="s">
        <v>8332</v>
      </c>
      <c r="S1059" s="10">
        <f t="shared" si="66"/>
        <v>42678.662997685176</v>
      </c>
      <c r="T1059" s="10">
        <f t="shared" si="67"/>
        <v>42708.704664351848</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5" t="e">
        <f t="shared" si="65"/>
        <v>#DIV/0!</v>
      </c>
      <c r="Q1060" t="s">
        <v>8331</v>
      </c>
      <c r="R1060" t="s">
        <v>8332</v>
      </c>
      <c r="S1060" s="10">
        <f t="shared" si="66"/>
        <v>42047.692627314813</v>
      </c>
      <c r="T1060" s="10">
        <f t="shared" si="67"/>
        <v>42088.791666666664</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5" t="e">
        <f t="shared" si="65"/>
        <v>#DIV/0!</v>
      </c>
      <c r="Q1061" t="s">
        <v>8331</v>
      </c>
      <c r="R1061" t="s">
        <v>8332</v>
      </c>
      <c r="S1061" s="10">
        <f t="shared" si="66"/>
        <v>42046.581666666665</v>
      </c>
      <c r="T1061" s="10">
        <f t="shared" si="67"/>
        <v>42076.54</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1</v>
      </c>
      <c r="P1062" s="5">
        <f t="shared" si="65"/>
        <v>50</v>
      </c>
      <c r="Q1062" t="s">
        <v>8331</v>
      </c>
      <c r="R1062" t="s">
        <v>8332</v>
      </c>
      <c r="S1062" s="10">
        <f t="shared" si="66"/>
        <v>42079.704780092587</v>
      </c>
      <c r="T1062" s="10">
        <f t="shared" si="67"/>
        <v>42109.704780092587</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5" t="e">
        <f t="shared" si="65"/>
        <v>#DIV/0!</v>
      </c>
      <c r="Q1063" t="s">
        <v>8331</v>
      </c>
      <c r="R1063" t="s">
        <v>8332</v>
      </c>
      <c r="S1063" s="10">
        <f t="shared" si="66"/>
        <v>42432.068379629629</v>
      </c>
      <c r="T1063" s="10">
        <f t="shared" si="67"/>
        <v>42491.833333333336</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95.477386934673376</v>
      </c>
      <c r="P1064" s="5">
        <f t="shared" si="65"/>
        <v>47.5</v>
      </c>
      <c r="Q1064" t="s">
        <v>8331</v>
      </c>
      <c r="R1064" t="s">
        <v>8332</v>
      </c>
      <c r="S1064" s="10">
        <f t="shared" si="66"/>
        <v>42556.598854166667</v>
      </c>
      <c r="T1064" s="10">
        <f t="shared" si="67"/>
        <v>42563.598854166667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5" t="e">
        <f t="shared" si="65"/>
        <v>#DIV/0!</v>
      </c>
      <c r="Q1065" t="s">
        <v>8331</v>
      </c>
      <c r="R1065" t="s">
        <v>8332</v>
      </c>
      <c r="S1065" s="10">
        <f t="shared" si="66"/>
        <v>42582.822476851848</v>
      </c>
      <c r="T1065" s="10">
        <f t="shared" si="67"/>
        <v>42612.822476851848</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v>
      </c>
      <c r="P1066" s="5">
        <f t="shared" si="65"/>
        <v>65.666666666666671</v>
      </c>
      <c r="Q1066" t="s">
        <v>8316</v>
      </c>
      <c r="R1066" t="s">
        <v>8333</v>
      </c>
      <c r="S1066" s="10">
        <f t="shared" si="66"/>
        <v>41417.019710648143</v>
      </c>
      <c r="T1066" s="10">
        <f t="shared" si="67"/>
        <v>41462.019710648143</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v>
      </c>
      <c r="P1067" s="5">
        <f t="shared" si="65"/>
        <v>16.2</v>
      </c>
      <c r="Q1067" t="s">
        <v>8316</v>
      </c>
      <c r="R1067" t="s">
        <v>8333</v>
      </c>
      <c r="S1067" s="10">
        <f t="shared" si="66"/>
        <v>41661.172708333332</v>
      </c>
      <c r="T1067" s="10">
        <f t="shared" si="67"/>
        <v>41689.172708333332</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v>
      </c>
      <c r="P1068" s="5">
        <f t="shared" si="65"/>
        <v>34.128378378378379</v>
      </c>
      <c r="Q1068" t="s">
        <v>8316</v>
      </c>
      <c r="R1068" t="s">
        <v>8333</v>
      </c>
      <c r="S1068" s="10">
        <f t="shared" si="66"/>
        <v>41445.754421296297</v>
      </c>
      <c r="T1068" s="10">
        <f t="shared" si="67"/>
        <v>41490.754421296297</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26</v>
      </c>
      <c r="P1069" s="5">
        <f t="shared" si="65"/>
        <v>13</v>
      </c>
      <c r="Q1069" t="s">
        <v>8316</v>
      </c>
      <c r="R1069" t="s">
        <v>8333</v>
      </c>
      <c r="S1069" s="10">
        <f t="shared" si="66"/>
        <v>41599.647349537037</v>
      </c>
      <c r="T1069" s="10">
        <f t="shared" si="67"/>
        <v>41629.647349537037</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0.15</v>
      </c>
      <c r="P1070" s="5">
        <f t="shared" si="65"/>
        <v>11.25</v>
      </c>
      <c r="Q1070" t="s">
        <v>8316</v>
      </c>
      <c r="R1070" t="s">
        <v>8333</v>
      </c>
      <c r="S1070" s="10">
        <f t="shared" si="66"/>
        <v>42440.162777777768</v>
      </c>
      <c r="T1070" s="10">
        <f t="shared" si="67"/>
        <v>42470.121111111112</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38.636363636363633</v>
      </c>
      <c r="P1071" s="5">
        <f t="shared" si="65"/>
        <v>40.476190476190474</v>
      </c>
      <c r="Q1071" t="s">
        <v>8316</v>
      </c>
      <c r="R1071" t="s">
        <v>8333</v>
      </c>
      <c r="S1071" s="10">
        <f t="shared" si="66"/>
        <v>41572.021516203698</v>
      </c>
      <c r="T1071" s="10">
        <f t="shared" si="67"/>
        <v>41604.06318287037</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0.70000000000000007</v>
      </c>
      <c r="P1072" s="5">
        <f t="shared" si="65"/>
        <v>35</v>
      </c>
      <c r="Q1072" t="s">
        <v>8316</v>
      </c>
      <c r="R1072" t="s">
        <v>8333</v>
      </c>
      <c r="S1072" s="10">
        <f t="shared" si="66"/>
        <v>41162.803495370368</v>
      </c>
      <c r="T1072" s="10">
        <f t="shared" si="67"/>
        <v>41182.803495370368</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5" t="e">
        <f t="shared" si="65"/>
        <v>#DIV/0!</v>
      </c>
      <c r="Q1073" t="s">
        <v>8316</v>
      </c>
      <c r="R1073" t="s">
        <v>8333</v>
      </c>
      <c r="S1073" s="10">
        <f t="shared" si="66"/>
        <v>42295.545057870368</v>
      </c>
      <c r="T1073" s="10">
        <f t="shared" si="67"/>
        <v>42325.586724537039</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6.8000000000000005E-2</v>
      </c>
      <c r="P1074" s="5">
        <f t="shared" si="65"/>
        <v>12.75</v>
      </c>
      <c r="Q1074" t="s">
        <v>8316</v>
      </c>
      <c r="R1074" t="s">
        <v>8333</v>
      </c>
      <c r="S1074" s="10">
        <f t="shared" si="66"/>
        <v>41645.623807870368</v>
      </c>
      <c r="T1074" s="10">
        <f t="shared" si="67"/>
        <v>41675.623807870368</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1.3333333333333335</v>
      </c>
      <c r="P1075" s="5">
        <f t="shared" si="65"/>
        <v>10</v>
      </c>
      <c r="Q1075" t="s">
        <v>8316</v>
      </c>
      <c r="R1075" t="s">
        <v>8333</v>
      </c>
      <c r="S1075" s="10">
        <f t="shared" si="66"/>
        <v>40802.756261574068</v>
      </c>
      <c r="T1075" s="10">
        <f t="shared" si="67"/>
        <v>40832.756261574068</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6.3092592592592585</v>
      </c>
      <c r="P1076" s="5">
        <f t="shared" si="65"/>
        <v>113.56666666666666</v>
      </c>
      <c r="Q1076" t="s">
        <v>8316</v>
      </c>
      <c r="R1076" t="s">
        <v>8333</v>
      </c>
      <c r="S1076" s="10">
        <f t="shared" si="66"/>
        <v>41612.964641203704</v>
      </c>
      <c r="T1076" s="10">
        <f t="shared" si="67"/>
        <v>41642.964641203704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4.5</v>
      </c>
      <c r="P1077" s="5">
        <f t="shared" si="65"/>
        <v>15</v>
      </c>
      <c r="Q1077" t="s">
        <v>8316</v>
      </c>
      <c r="R1077" t="s">
        <v>8333</v>
      </c>
      <c r="S1077" s="10">
        <f t="shared" si="66"/>
        <v>41005.695787037032</v>
      </c>
      <c r="T1077" s="10">
        <f t="shared" si="67"/>
        <v>41035.695787037032</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62.765333333333331</v>
      </c>
      <c r="P1078" s="5">
        <f t="shared" si="65"/>
        <v>48.281025641025643</v>
      </c>
      <c r="Q1078" t="s">
        <v>8316</v>
      </c>
      <c r="R1078" t="s">
        <v>8333</v>
      </c>
      <c r="S1078" s="10">
        <f t="shared" si="66"/>
        <v>41838.169560185182</v>
      </c>
      <c r="T1078" s="10">
        <f t="shared" si="67"/>
        <v>41893.169560185182</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29.376000000000001</v>
      </c>
      <c r="P1079" s="5">
        <f t="shared" si="65"/>
        <v>43.976047904191617</v>
      </c>
      <c r="Q1079" t="s">
        <v>8316</v>
      </c>
      <c r="R1079" t="s">
        <v>8333</v>
      </c>
      <c r="S1079" s="10">
        <f t="shared" si="66"/>
        <v>42352.958460648144</v>
      </c>
      <c r="T1079" s="10">
        <f t="shared" si="67"/>
        <v>42382.958460648144</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7.5</v>
      </c>
      <c r="P1080" s="5">
        <f t="shared" si="65"/>
        <v>9</v>
      </c>
      <c r="Q1080" t="s">
        <v>8316</v>
      </c>
      <c r="R1080" t="s">
        <v>8333</v>
      </c>
      <c r="S1080" s="10">
        <f t="shared" si="66"/>
        <v>40700.987511574072</v>
      </c>
      <c r="T1080" s="10">
        <f t="shared" si="67"/>
        <v>40745.987511574072</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2.6076923076923078</v>
      </c>
      <c r="P1081" s="5">
        <f t="shared" si="65"/>
        <v>37.666666666666664</v>
      </c>
      <c r="Q1081" t="s">
        <v>8316</v>
      </c>
      <c r="R1081" t="s">
        <v>8333</v>
      </c>
      <c r="S1081" s="10">
        <f t="shared" si="66"/>
        <v>42479.35805555556</v>
      </c>
      <c r="T1081" s="10">
        <f t="shared" si="67"/>
        <v>42504.35805555556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9.1050000000000004</v>
      </c>
      <c r="P1082" s="5">
        <f t="shared" si="65"/>
        <v>18.581632653061224</v>
      </c>
      <c r="Q1082" t="s">
        <v>8316</v>
      </c>
      <c r="R1082" t="s">
        <v>8333</v>
      </c>
      <c r="S1082" s="10">
        <f t="shared" si="66"/>
        <v>41739.929780092592</v>
      </c>
      <c r="T1082" s="10">
        <f t="shared" si="67"/>
        <v>41769.929780092592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1.7647058823529412E-2</v>
      </c>
      <c r="P1083" s="5">
        <f t="shared" si="65"/>
        <v>3</v>
      </c>
      <c r="Q1083" t="s">
        <v>8316</v>
      </c>
      <c r="R1083" t="s">
        <v>8333</v>
      </c>
      <c r="S1083" s="10">
        <f t="shared" si="66"/>
        <v>42002.718657407408</v>
      </c>
      <c r="T1083" s="10">
        <f t="shared" si="67"/>
        <v>42032.718657407408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0.55999999999999994</v>
      </c>
      <c r="P1084" s="5">
        <f t="shared" si="65"/>
        <v>18.666666666666668</v>
      </c>
      <c r="Q1084" t="s">
        <v>8316</v>
      </c>
      <c r="R1084" t="s">
        <v>8333</v>
      </c>
      <c r="S1084" s="10">
        <f t="shared" si="66"/>
        <v>41101.697777777779</v>
      </c>
      <c r="T1084" s="10">
        <f t="shared" si="67"/>
        <v>41131.697777777779</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0.82000000000000006</v>
      </c>
      <c r="P1085" s="5">
        <f t="shared" si="65"/>
        <v>410</v>
      </c>
      <c r="Q1085" t="s">
        <v>8316</v>
      </c>
      <c r="R1085" t="s">
        <v>8333</v>
      </c>
      <c r="S1085" s="10">
        <f t="shared" si="66"/>
        <v>41793.451192129629</v>
      </c>
      <c r="T1085" s="10">
        <f t="shared" si="67"/>
        <v>41853.451192129629</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5" t="e">
        <f t="shared" si="65"/>
        <v>#DIV/0!</v>
      </c>
      <c r="Q1086" t="s">
        <v>8316</v>
      </c>
      <c r="R1086" t="s">
        <v>8333</v>
      </c>
      <c r="S1086" s="10">
        <f t="shared" si="66"/>
        <v>41829.703749999993</v>
      </c>
      <c r="T1086" s="10">
        <f t="shared" si="67"/>
        <v>41859.703749999993</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v>
      </c>
      <c r="P1087" s="5">
        <f t="shared" si="65"/>
        <v>114</v>
      </c>
      <c r="Q1087" t="s">
        <v>8316</v>
      </c>
      <c r="R1087" t="s">
        <v>8333</v>
      </c>
      <c r="S1087" s="10">
        <f t="shared" si="66"/>
        <v>42413.462673611109</v>
      </c>
      <c r="T1087" s="10">
        <f t="shared" si="67"/>
        <v>42443.421006944445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8.3333333333333343E-2</v>
      </c>
      <c r="P1088" s="5">
        <f t="shared" si="65"/>
        <v>7.5</v>
      </c>
      <c r="Q1088" t="s">
        <v>8316</v>
      </c>
      <c r="R1088" t="s">
        <v>8333</v>
      </c>
      <c r="S1088" s="10">
        <f t="shared" si="66"/>
        <v>41845.658460648148</v>
      </c>
      <c r="T1088" s="10">
        <f t="shared" si="67"/>
        <v>41875.658460648148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5" t="e">
        <f t="shared" si="65"/>
        <v>#DIV/0!</v>
      </c>
      <c r="Q1089" t="s">
        <v>8316</v>
      </c>
      <c r="R1089" t="s">
        <v>8333</v>
      </c>
      <c r="S1089" s="10">
        <f t="shared" si="66"/>
        <v>41775.505636574075</v>
      </c>
      <c r="T1089" s="10">
        <f t="shared" si="67"/>
        <v>41805.505636574075</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14.182977777777777</v>
      </c>
      <c r="P1090" s="5">
        <f t="shared" si="65"/>
        <v>43.41727891156463</v>
      </c>
      <c r="Q1090" t="s">
        <v>8316</v>
      </c>
      <c r="R1090" t="s">
        <v>8333</v>
      </c>
      <c r="S1090" s="10">
        <f t="shared" si="66"/>
        <v>41723.591053240736</v>
      </c>
      <c r="T1090" s="10">
        <f t="shared" si="67"/>
        <v>41753.591053240736</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((E1091/D1091)*100)</f>
        <v>7.8266666666666662</v>
      </c>
      <c r="P1091" s="5">
        <f t="shared" ref="P1091:P1154" si="69">AVERAGE(E1091/L1091)</f>
        <v>23.959183673469386</v>
      </c>
      <c r="Q1091" t="s">
        <v>8316</v>
      </c>
      <c r="R1091" t="s">
        <v>8333</v>
      </c>
      <c r="S1091" s="10">
        <f t="shared" ref="S1091:S1154" si="70">(((J1091/60)/60)/24)+DATE(1970,1,1)+(-5/24)</f>
        <v>42150.981192129628</v>
      </c>
      <c r="T1091" s="10">
        <f t="shared" ref="T1091:T1154" si="71">(((I1091/60)/60)/24)+DATE(1970,1,1)+(-5/24)</f>
        <v>42180.981192129628</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3.8464497269020695E-2</v>
      </c>
      <c r="P1092" s="5">
        <f t="shared" si="69"/>
        <v>5</v>
      </c>
      <c r="Q1092" t="s">
        <v>8316</v>
      </c>
      <c r="R1092" t="s">
        <v>8333</v>
      </c>
      <c r="S1092" s="10">
        <f t="shared" si="70"/>
        <v>42122.977465277778</v>
      </c>
      <c r="T1092" s="10">
        <f t="shared" si="71"/>
        <v>42152.977465277778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12.5</v>
      </c>
      <c r="P1093" s="5">
        <f t="shared" si="69"/>
        <v>12.5</v>
      </c>
      <c r="Q1093" t="s">
        <v>8316</v>
      </c>
      <c r="R1093" t="s">
        <v>8333</v>
      </c>
      <c r="S1093" s="10">
        <f t="shared" si="70"/>
        <v>42440.611944444441</v>
      </c>
      <c r="T1093" s="10">
        <f t="shared" si="71"/>
        <v>42470.57027777777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v>
      </c>
      <c r="P1094" s="5">
        <f t="shared" si="69"/>
        <v>3</v>
      </c>
      <c r="Q1094" t="s">
        <v>8316</v>
      </c>
      <c r="R1094" t="s">
        <v>8333</v>
      </c>
      <c r="S1094" s="10">
        <f t="shared" si="70"/>
        <v>41249.817569444444</v>
      </c>
      <c r="T1094" s="10">
        <f t="shared" si="71"/>
        <v>41279.817569444444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14.083333333333334</v>
      </c>
      <c r="P1095" s="5">
        <f t="shared" si="69"/>
        <v>10.5625</v>
      </c>
      <c r="Q1095" t="s">
        <v>8316</v>
      </c>
      <c r="R1095" t="s">
        <v>8333</v>
      </c>
      <c r="S1095" s="10">
        <f t="shared" si="70"/>
        <v>42396.765474537031</v>
      </c>
      <c r="T1095" s="10">
        <f t="shared" si="71"/>
        <v>42411.765474537031</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18.300055555555556</v>
      </c>
      <c r="P1096" s="5">
        <f t="shared" si="69"/>
        <v>122.00037037037038</v>
      </c>
      <c r="Q1096" t="s">
        <v>8316</v>
      </c>
      <c r="R1096" t="s">
        <v>8333</v>
      </c>
      <c r="S1096" s="10">
        <f t="shared" si="70"/>
        <v>40795.505011574067</v>
      </c>
      <c r="T1096" s="10">
        <f t="shared" si="71"/>
        <v>40825.505011574067</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v>
      </c>
      <c r="P1097" s="5">
        <f t="shared" si="69"/>
        <v>267.80851063829789</v>
      </c>
      <c r="Q1097" t="s">
        <v>8316</v>
      </c>
      <c r="R1097" t="s">
        <v>8333</v>
      </c>
      <c r="S1097" s="10">
        <f t="shared" si="70"/>
        <v>41486.328935185185</v>
      </c>
      <c r="T1097" s="10">
        <f t="shared" si="71"/>
        <v>41516.328935185185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17.933333333333334</v>
      </c>
      <c r="P1098" s="5">
        <f t="shared" si="69"/>
        <v>74.206896551724142</v>
      </c>
      <c r="Q1098" t="s">
        <v>8316</v>
      </c>
      <c r="R1098" t="s">
        <v>8333</v>
      </c>
      <c r="S1098" s="10">
        <f t="shared" si="70"/>
        <v>41885.309652777774</v>
      </c>
      <c r="T1098" s="10">
        <f t="shared" si="71"/>
        <v>41915.9375</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4.7E-2</v>
      </c>
      <c r="P1099" s="5">
        <f t="shared" si="69"/>
        <v>6.7142857142857144</v>
      </c>
      <c r="Q1099" t="s">
        <v>8316</v>
      </c>
      <c r="R1099" t="s">
        <v>8333</v>
      </c>
      <c r="S1099" s="10">
        <f t="shared" si="70"/>
        <v>41660.584224537037</v>
      </c>
      <c r="T1099" s="10">
        <f t="shared" si="71"/>
        <v>41700.584224537037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7.2120000000000006</v>
      </c>
      <c r="P1100" s="5">
        <f t="shared" si="69"/>
        <v>81.954545454545453</v>
      </c>
      <c r="Q1100" t="s">
        <v>8316</v>
      </c>
      <c r="R1100" t="s">
        <v>8333</v>
      </c>
      <c r="S1100" s="10">
        <f t="shared" si="70"/>
        <v>41712.554340277777</v>
      </c>
      <c r="T1100" s="10">
        <f t="shared" si="71"/>
        <v>41742.554340277777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0.5</v>
      </c>
      <c r="P1101" s="5">
        <f t="shared" si="69"/>
        <v>25</v>
      </c>
      <c r="Q1101" t="s">
        <v>8316</v>
      </c>
      <c r="R1101" t="s">
        <v>8333</v>
      </c>
      <c r="S1101" s="10">
        <f t="shared" si="70"/>
        <v>42107.628101851849</v>
      </c>
      <c r="T1101" s="10">
        <f t="shared" si="71"/>
        <v>42137.628101851849</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v>
      </c>
      <c r="P1102" s="5">
        <f t="shared" si="69"/>
        <v>10</v>
      </c>
      <c r="Q1102" t="s">
        <v>8316</v>
      </c>
      <c r="R1102" t="s">
        <v>8333</v>
      </c>
      <c r="S1102" s="10">
        <f t="shared" si="70"/>
        <v>42383.902442129627</v>
      </c>
      <c r="T1102" s="10">
        <f t="shared" si="71"/>
        <v>42413.902442129627</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4.1000000000000002E-2</v>
      </c>
      <c r="P1103" s="5">
        <f t="shared" si="69"/>
        <v>6.833333333333333</v>
      </c>
      <c r="Q1103" t="s">
        <v>8316</v>
      </c>
      <c r="R1103" t="s">
        <v>8333</v>
      </c>
      <c r="S1103" s="10">
        <f t="shared" si="70"/>
        <v>42538.564097222225</v>
      </c>
      <c r="T1103" s="10">
        <f t="shared" si="71"/>
        <v>42565.549999999996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5.3125</v>
      </c>
      <c r="P1104" s="5">
        <f t="shared" si="69"/>
        <v>17.708333333333332</v>
      </c>
      <c r="Q1104" t="s">
        <v>8316</v>
      </c>
      <c r="R1104" t="s">
        <v>8333</v>
      </c>
      <c r="S1104" s="10">
        <f t="shared" si="70"/>
        <v>41576.837094907409</v>
      </c>
      <c r="T1104" s="10">
        <f t="shared" si="71"/>
        <v>41617.040972222218</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v>
      </c>
      <c r="P1105" s="5">
        <f t="shared" si="69"/>
        <v>16.2</v>
      </c>
      <c r="Q1105" t="s">
        <v>8316</v>
      </c>
      <c r="R1105" t="s">
        <v>8333</v>
      </c>
      <c r="S1105" s="10">
        <f t="shared" si="70"/>
        <v>42479.013773148145</v>
      </c>
      <c r="T1105" s="10">
        <f t="shared" si="71"/>
        <v>42539.013773148145</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4.9516666666666671</v>
      </c>
      <c r="P1106" s="5">
        <f t="shared" si="69"/>
        <v>80.297297297297291</v>
      </c>
      <c r="Q1106" t="s">
        <v>8316</v>
      </c>
      <c r="R1106" t="s">
        <v>8333</v>
      </c>
      <c r="S1106" s="10">
        <f t="shared" si="70"/>
        <v>41771.201631944445</v>
      </c>
      <c r="T1106" s="10">
        <f t="shared" si="71"/>
        <v>41801.201631944445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0.159</v>
      </c>
      <c r="P1107" s="5">
        <f t="shared" si="69"/>
        <v>71.55</v>
      </c>
      <c r="Q1107" t="s">
        <v>8316</v>
      </c>
      <c r="R1107" t="s">
        <v>8333</v>
      </c>
      <c r="S1107" s="10">
        <f t="shared" si="70"/>
        <v>41691.927395833329</v>
      </c>
      <c r="T1107" s="10">
        <f t="shared" si="71"/>
        <v>41721.885729166665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41.25</v>
      </c>
      <c r="P1108" s="5">
        <f t="shared" si="69"/>
        <v>23.571428571428573</v>
      </c>
      <c r="Q1108" t="s">
        <v>8316</v>
      </c>
      <c r="R1108" t="s">
        <v>8333</v>
      </c>
      <c r="S1108" s="10">
        <f t="shared" si="70"/>
        <v>40973.532118055555</v>
      </c>
      <c r="T1108" s="10">
        <f t="shared" si="71"/>
        <v>41003.490451388883</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5" t="e">
        <f t="shared" si="69"/>
        <v>#DIV/0!</v>
      </c>
      <c r="Q1109" t="s">
        <v>8316</v>
      </c>
      <c r="R1109" t="s">
        <v>8333</v>
      </c>
      <c r="S1109" s="10">
        <f t="shared" si="70"/>
        <v>41813.653055555551</v>
      </c>
      <c r="T1109" s="10">
        <f t="shared" si="71"/>
        <v>41843.653055555551</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v>
      </c>
      <c r="P1110" s="5">
        <f t="shared" si="69"/>
        <v>34.88095238095238</v>
      </c>
      <c r="Q1110" t="s">
        <v>8316</v>
      </c>
      <c r="R1110" t="s">
        <v>8333</v>
      </c>
      <c r="S1110" s="10">
        <f t="shared" si="70"/>
        <v>40952.42864583333</v>
      </c>
      <c r="T1110" s="10">
        <f t="shared" si="71"/>
        <v>41012.386979166666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0.44999999999999996</v>
      </c>
      <c r="P1111" s="5">
        <f t="shared" si="69"/>
        <v>15</v>
      </c>
      <c r="Q1111" t="s">
        <v>8316</v>
      </c>
      <c r="R1111" t="s">
        <v>8333</v>
      </c>
      <c r="S1111" s="10">
        <f t="shared" si="70"/>
        <v>42662.543865740743</v>
      </c>
      <c r="T1111" s="10">
        <f t="shared" si="71"/>
        <v>42692.5855324074</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0.51</v>
      </c>
      <c r="P1112" s="5">
        <f t="shared" si="69"/>
        <v>23.181818181818183</v>
      </c>
      <c r="Q1112" t="s">
        <v>8316</v>
      </c>
      <c r="R1112" t="s">
        <v>8333</v>
      </c>
      <c r="S1112" s="10">
        <f t="shared" si="70"/>
        <v>41220.72479166666</v>
      </c>
      <c r="T1112" s="10">
        <f t="shared" si="71"/>
        <v>41250.72479166666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0.04</v>
      </c>
      <c r="P1113" s="5">
        <f t="shared" si="69"/>
        <v>1</v>
      </c>
      <c r="Q1113" t="s">
        <v>8316</v>
      </c>
      <c r="R1113" t="s">
        <v>8333</v>
      </c>
      <c r="S1113" s="10">
        <f t="shared" si="70"/>
        <v>42346.995254629634</v>
      </c>
      <c r="T1113" s="10">
        <f t="shared" si="71"/>
        <v>42376.995254629634</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35.537409090909087</v>
      </c>
      <c r="P1114" s="5">
        <f t="shared" si="69"/>
        <v>100.23371794871794</v>
      </c>
      <c r="Q1114" t="s">
        <v>8316</v>
      </c>
      <c r="R1114" t="s">
        <v>8333</v>
      </c>
      <c r="S1114" s="10">
        <f t="shared" si="70"/>
        <v>41963.551053240742</v>
      </c>
      <c r="T1114" s="10">
        <f t="shared" si="71"/>
        <v>42023.145833333336</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0.5</v>
      </c>
      <c r="P1115" s="5">
        <f t="shared" si="69"/>
        <v>5</v>
      </c>
      <c r="Q1115" t="s">
        <v>8316</v>
      </c>
      <c r="R1115" t="s">
        <v>8333</v>
      </c>
      <c r="S1115" s="10">
        <f t="shared" si="70"/>
        <v>41835.768749999996</v>
      </c>
      <c r="T1115" s="10">
        <f t="shared" si="71"/>
        <v>41865.768749999996</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0.16666666666666669</v>
      </c>
      <c r="P1116" s="5">
        <f t="shared" si="69"/>
        <v>3.3333333333333335</v>
      </c>
      <c r="Q1116" t="s">
        <v>8316</v>
      </c>
      <c r="R1116" t="s">
        <v>8333</v>
      </c>
      <c r="S1116" s="10">
        <f t="shared" si="70"/>
        <v>41526.13758101852</v>
      </c>
      <c r="T1116" s="10">
        <f t="shared" si="71"/>
        <v>41556.13758101852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0.13250000000000001</v>
      </c>
      <c r="P1117" s="5">
        <f t="shared" si="69"/>
        <v>13.25</v>
      </c>
      <c r="Q1117" t="s">
        <v>8316</v>
      </c>
      <c r="R1117" t="s">
        <v>8333</v>
      </c>
      <c r="S1117" s="10">
        <f t="shared" si="70"/>
        <v>42429.487210648142</v>
      </c>
      <c r="T1117" s="10">
        <f t="shared" si="71"/>
        <v>42459.445543981477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3.5704000000000007E-2</v>
      </c>
      <c r="P1118" s="5">
        <f t="shared" si="69"/>
        <v>17.852</v>
      </c>
      <c r="Q1118" t="s">
        <v>8316</v>
      </c>
      <c r="R1118" t="s">
        <v>8333</v>
      </c>
      <c r="S1118" s="10">
        <f t="shared" si="70"/>
        <v>41009.638981481476</v>
      </c>
      <c r="T1118" s="10">
        <f t="shared" si="71"/>
        <v>41069.638981481476</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8.3000000000000007</v>
      </c>
      <c r="P1119" s="5">
        <f t="shared" si="69"/>
        <v>10.375</v>
      </c>
      <c r="Q1119" t="s">
        <v>8316</v>
      </c>
      <c r="R1119" t="s">
        <v>8333</v>
      </c>
      <c r="S1119" s="10">
        <f t="shared" si="70"/>
        <v>42333.390196759261</v>
      </c>
      <c r="T1119" s="10">
        <f t="shared" si="71"/>
        <v>42363.390196759261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v>
      </c>
      <c r="P1120" s="5">
        <f t="shared" si="69"/>
        <v>36.333333333333336</v>
      </c>
      <c r="Q1120" t="s">
        <v>8316</v>
      </c>
      <c r="R1120" t="s">
        <v>8333</v>
      </c>
      <c r="S1120" s="10">
        <f t="shared" si="70"/>
        <v>41703.958090277774</v>
      </c>
      <c r="T1120" s="10">
        <f t="shared" si="71"/>
        <v>41733.91642361111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0.23809523809523811</v>
      </c>
      <c r="P1121" s="5">
        <f t="shared" si="69"/>
        <v>5</v>
      </c>
      <c r="Q1121" t="s">
        <v>8316</v>
      </c>
      <c r="R1121" t="s">
        <v>8333</v>
      </c>
      <c r="S1121" s="10">
        <f t="shared" si="70"/>
        <v>41722.584074074075</v>
      </c>
      <c r="T1121" s="10">
        <f t="shared" si="71"/>
        <v>41735.584074074075</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5" t="e">
        <f t="shared" si="69"/>
        <v>#DIV/0!</v>
      </c>
      <c r="Q1122" t="s">
        <v>8316</v>
      </c>
      <c r="R1122" t="s">
        <v>8333</v>
      </c>
      <c r="S1122" s="10">
        <f t="shared" si="70"/>
        <v>40799.664351851847</v>
      </c>
      <c r="T1122" s="10">
        <f t="shared" si="71"/>
        <v>40844.664351851847</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1.1599999999999999E-2</v>
      </c>
      <c r="P1123" s="5">
        <f t="shared" si="69"/>
        <v>5.8</v>
      </c>
      <c r="Q1123" t="s">
        <v>8316</v>
      </c>
      <c r="R1123" t="s">
        <v>8333</v>
      </c>
      <c r="S1123" s="10">
        <f t="shared" si="70"/>
        <v>42412.72587962963</v>
      </c>
      <c r="T1123" s="10">
        <f t="shared" si="71"/>
        <v>42442.684212962959</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5" t="e">
        <f t="shared" si="69"/>
        <v>#DIV/0!</v>
      </c>
      <c r="Q1124" t="s">
        <v>8316</v>
      </c>
      <c r="R1124" t="s">
        <v>8333</v>
      </c>
      <c r="S1124" s="10">
        <f t="shared" si="70"/>
        <v>41410.495659722219</v>
      </c>
      <c r="T1124" s="10">
        <f t="shared" si="71"/>
        <v>41424.495659722219</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0.22</v>
      </c>
      <c r="P1125" s="5">
        <f t="shared" si="69"/>
        <v>3.6666666666666665</v>
      </c>
      <c r="Q1125" t="s">
        <v>8316</v>
      </c>
      <c r="R1125" t="s">
        <v>8333</v>
      </c>
      <c r="S1125" s="10">
        <f t="shared" si="70"/>
        <v>41718.315370370365</v>
      </c>
      <c r="T1125" s="10">
        <f t="shared" si="71"/>
        <v>41748.315370370365</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0.47222222222222221</v>
      </c>
      <c r="P1126" s="5">
        <f t="shared" si="69"/>
        <v>60.714285714285715</v>
      </c>
      <c r="Q1126" t="s">
        <v>8316</v>
      </c>
      <c r="R1126" t="s">
        <v>8334</v>
      </c>
      <c r="S1126" s="10">
        <f t="shared" si="70"/>
        <v>42094.458923611113</v>
      </c>
      <c r="T1126" s="10">
        <f t="shared" si="71"/>
        <v>42124.458923611113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5" t="e">
        <f t="shared" si="69"/>
        <v>#DIV/0!</v>
      </c>
      <c r="Q1127" t="s">
        <v>8316</v>
      </c>
      <c r="R1127" t="s">
        <v>8334</v>
      </c>
      <c r="S1127" s="10">
        <f t="shared" si="70"/>
        <v>42212.415856481479</v>
      </c>
      <c r="T1127" s="10">
        <f t="shared" si="71"/>
        <v>42272.415856481479</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0.5</v>
      </c>
      <c r="P1128" s="5">
        <f t="shared" si="69"/>
        <v>5</v>
      </c>
      <c r="Q1128" t="s">
        <v>8316</v>
      </c>
      <c r="R1128" t="s">
        <v>8334</v>
      </c>
      <c r="S1128" s="10">
        <f t="shared" si="70"/>
        <v>42535.11914351851</v>
      </c>
      <c r="T1128" s="10">
        <f t="shared" si="71"/>
        <v>42565.11914351851</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v>
      </c>
      <c r="P1129" s="5">
        <f t="shared" si="69"/>
        <v>25.434782608695652</v>
      </c>
      <c r="Q1129" t="s">
        <v>8316</v>
      </c>
      <c r="R1129" t="s">
        <v>8334</v>
      </c>
      <c r="S1129" s="10">
        <f t="shared" si="70"/>
        <v>41926.645833333328</v>
      </c>
      <c r="T1129" s="10">
        <f t="shared" si="71"/>
        <v>41957.687499999993</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0.1</v>
      </c>
      <c r="P1130" s="5">
        <f t="shared" si="69"/>
        <v>1</v>
      </c>
      <c r="Q1130" t="s">
        <v>8316</v>
      </c>
      <c r="R1130" t="s">
        <v>8334</v>
      </c>
      <c r="S1130" s="10">
        <f t="shared" si="70"/>
        <v>41828.441168981481</v>
      </c>
      <c r="T1130" s="10">
        <f t="shared" si="71"/>
        <v>41858.441168981481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0.105</v>
      </c>
      <c r="P1131" s="5">
        <f t="shared" si="69"/>
        <v>10.5</v>
      </c>
      <c r="Q1131" t="s">
        <v>8316</v>
      </c>
      <c r="R1131" t="s">
        <v>8334</v>
      </c>
      <c r="S1131" s="10">
        <f t="shared" si="70"/>
        <v>42496.056631944441</v>
      </c>
      <c r="T1131" s="10">
        <f t="shared" si="71"/>
        <v>42526.056631944441</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0.22</v>
      </c>
      <c r="P1132" s="5">
        <f t="shared" si="69"/>
        <v>3.6666666666666665</v>
      </c>
      <c r="Q1132" t="s">
        <v>8316</v>
      </c>
      <c r="R1132" t="s">
        <v>8334</v>
      </c>
      <c r="S1132" s="10">
        <f t="shared" si="70"/>
        <v>41908.788194444445</v>
      </c>
      <c r="T1132" s="10">
        <f t="shared" si="71"/>
        <v>41968.829861111109</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5" t="e">
        <f t="shared" si="69"/>
        <v>#DIV/0!</v>
      </c>
      <c r="Q1133" t="s">
        <v>8316</v>
      </c>
      <c r="R1133" t="s">
        <v>8334</v>
      </c>
      <c r="S1133" s="10">
        <f t="shared" si="70"/>
        <v>42332.699861111112</v>
      </c>
      <c r="T1133" s="10">
        <f t="shared" si="71"/>
        <v>42362.699861111112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14.38</v>
      </c>
      <c r="P1134" s="5">
        <f t="shared" si="69"/>
        <v>110.61538461538461</v>
      </c>
      <c r="Q1134" t="s">
        <v>8316</v>
      </c>
      <c r="R1134" t="s">
        <v>8334</v>
      </c>
      <c r="S1134" s="10">
        <f t="shared" si="70"/>
        <v>42705.907071759262</v>
      </c>
      <c r="T1134" s="10">
        <f t="shared" si="71"/>
        <v>42735.907071759262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0.66666666666666674</v>
      </c>
      <c r="P1135" s="5">
        <f t="shared" si="69"/>
        <v>20</v>
      </c>
      <c r="Q1135" t="s">
        <v>8316</v>
      </c>
      <c r="R1135" t="s">
        <v>8334</v>
      </c>
      <c r="S1135" s="10">
        <f t="shared" si="70"/>
        <v>41821.198854166665</v>
      </c>
      <c r="T1135" s="10">
        <f t="shared" si="71"/>
        <v>41851.198854166665</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4.0000000000000001E-3</v>
      </c>
      <c r="P1136" s="5">
        <f t="shared" si="69"/>
        <v>1</v>
      </c>
      <c r="Q1136" t="s">
        <v>8316</v>
      </c>
      <c r="R1136" t="s">
        <v>8334</v>
      </c>
      <c r="S1136" s="10">
        <f t="shared" si="70"/>
        <v>41958.07671296296</v>
      </c>
      <c r="T1136" s="10">
        <f t="shared" si="71"/>
        <v>41971.981249999997</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5</v>
      </c>
      <c r="P1137" s="5">
        <f t="shared" si="69"/>
        <v>50</v>
      </c>
      <c r="Q1137" t="s">
        <v>8316</v>
      </c>
      <c r="R1137" t="s">
        <v>8334</v>
      </c>
      <c r="S1137" s="10">
        <f t="shared" si="70"/>
        <v>42558.781180555547</v>
      </c>
      <c r="T1137" s="10">
        <f t="shared" si="71"/>
        <v>42588.781180555547</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6.4439140811455857</v>
      </c>
      <c r="P1138" s="5">
        <f t="shared" si="69"/>
        <v>45</v>
      </c>
      <c r="Q1138" t="s">
        <v>8316</v>
      </c>
      <c r="R1138" t="s">
        <v>8334</v>
      </c>
      <c r="S1138" s="10">
        <f t="shared" si="70"/>
        <v>42327.463298611103</v>
      </c>
      <c r="T1138" s="10">
        <f t="shared" si="71"/>
        <v>42357.463298611103</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39.5</v>
      </c>
      <c r="P1139" s="5">
        <f t="shared" si="69"/>
        <v>253.2051282051282</v>
      </c>
      <c r="Q1139" t="s">
        <v>8316</v>
      </c>
      <c r="R1139" t="s">
        <v>8334</v>
      </c>
      <c r="S1139" s="10">
        <f t="shared" si="70"/>
        <v>42453.611354166664</v>
      </c>
      <c r="T1139" s="10">
        <f t="shared" si="71"/>
        <v>42483.611354166664</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0.35714285714285715</v>
      </c>
      <c r="P1140" s="5">
        <f t="shared" si="69"/>
        <v>31.25</v>
      </c>
      <c r="Q1140" t="s">
        <v>8316</v>
      </c>
      <c r="R1140" t="s">
        <v>8334</v>
      </c>
      <c r="S1140" s="10">
        <f t="shared" si="70"/>
        <v>42736.698275462964</v>
      </c>
      <c r="T1140" s="10">
        <f t="shared" si="71"/>
        <v>42756.698275462964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6.25E-2</v>
      </c>
      <c r="P1141" s="5">
        <f t="shared" si="69"/>
        <v>5</v>
      </c>
      <c r="Q1141" t="s">
        <v>8316</v>
      </c>
      <c r="R1141" t="s">
        <v>8334</v>
      </c>
      <c r="S1141" s="10">
        <f t="shared" si="70"/>
        <v>41975.139189814807</v>
      </c>
      <c r="T1141" s="10">
        <f t="shared" si="71"/>
        <v>42005.139189814807</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5" t="e">
        <f t="shared" si="69"/>
        <v>#DIV/0!</v>
      </c>
      <c r="Q1142" t="s">
        <v>8316</v>
      </c>
      <c r="R1142" t="s">
        <v>8334</v>
      </c>
      <c r="S1142" s="10">
        <f t="shared" si="70"/>
        <v>42192.253715277773</v>
      </c>
      <c r="T1142" s="10">
        <f t="shared" si="71"/>
        <v>42222.253715277773</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5" t="e">
        <f t="shared" si="69"/>
        <v>#DIV/0!</v>
      </c>
      <c r="Q1143" t="s">
        <v>8316</v>
      </c>
      <c r="R1143" t="s">
        <v>8334</v>
      </c>
      <c r="S1143" s="10">
        <f t="shared" si="70"/>
        <v>42164.491319444445</v>
      </c>
      <c r="T1143" s="10">
        <f t="shared" si="71"/>
        <v>42194.491319444445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5" t="e">
        <f t="shared" si="69"/>
        <v>#DIV/0!</v>
      </c>
      <c r="Q1144" t="s">
        <v>8316</v>
      </c>
      <c r="R1144" t="s">
        <v>8334</v>
      </c>
      <c r="S1144" s="10">
        <f t="shared" si="70"/>
        <v>42021.797766203708</v>
      </c>
      <c r="T1144" s="10">
        <f t="shared" si="71"/>
        <v>42051.797766203708</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0.41333333333333333</v>
      </c>
      <c r="P1145" s="5">
        <f t="shared" si="69"/>
        <v>23.25</v>
      </c>
      <c r="Q1145" t="s">
        <v>8316</v>
      </c>
      <c r="R1145" t="s">
        <v>8334</v>
      </c>
      <c r="S1145" s="10">
        <f t="shared" si="70"/>
        <v>42324.985254629624</v>
      </c>
      <c r="T1145" s="10">
        <f t="shared" si="71"/>
        <v>42354.985254629624</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5" t="e">
        <f t="shared" si="69"/>
        <v>#DIV/0!</v>
      </c>
      <c r="Q1146" t="s">
        <v>8335</v>
      </c>
      <c r="R1146" t="s">
        <v>8336</v>
      </c>
      <c r="S1146" s="10">
        <f t="shared" si="70"/>
        <v>42092.973611111105</v>
      </c>
      <c r="T1146" s="10">
        <f t="shared" si="71"/>
        <v>42122.973611111105</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0.125</v>
      </c>
      <c r="P1147" s="5">
        <f t="shared" si="69"/>
        <v>100</v>
      </c>
      <c r="Q1147" t="s">
        <v>8335</v>
      </c>
      <c r="R1147" t="s">
        <v>8336</v>
      </c>
      <c r="S1147" s="10">
        <f t="shared" si="70"/>
        <v>41854.539259259262</v>
      </c>
      <c r="T1147" s="10">
        <f t="shared" si="71"/>
        <v>41914.539259259262</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8.8333333333333339</v>
      </c>
      <c r="P1148" s="5">
        <f t="shared" si="69"/>
        <v>44.166666666666664</v>
      </c>
      <c r="Q1148" t="s">
        <v>8335</v>
      </c>
      <c r="R1148" t="s">
        <v>8336</v>
      </c>
      <c r="S1148" s="10">
        <f t="shared" si="70"/>
        <v>41723.745057870365</v>
      </c>
      <c r="T1148" s="10">
        <f t="shared" si="71"/>
        <v>41761.745057870365</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5" t="e">
        <f t="shared" si="69"/>
        <v>#DIV/0!</v>
      </c>
      <c r="Q1149" t="s">
        <v>8335</v>
      </c>
      <c r="R1149" t="s">
        <v>8336</v>
      </c>
      <c r="S1149" s="10">
        <f t="shared" si="70"/>
        <v>41871.763692129629</v>
      </c>
      <c r="T1149" s="10">
        <f t="shared" si="71"/>
        <v>41931.763692129629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0.48666666666666669</v>
      </c>
      <c r="P1150" s="5">
        <f t="shared" si="69"/>
        <v>24.333333333333332</v>
      </c>
      <c r="Q1150" t="s">
        <v>8335</v>
      </c>
      <c r="R1150" t="s">
        <v>8336</v>
      </c>
      <c r="S1150" s="10">
        <f t="shared" si="70"/>
        <v>42674.962743055548</v>
      </c>
      <c r="T1150" s="10">
        <f t="shared" si="71"/>
        <v>42705.00440972222</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0.15</v>
      </c>
      <c r="P1151" s="5">
        <f t="shared" si="69"/>
        <v>37.5</v>
      </c>
      <c r="Q1151" t="s">
        <v>8335</v>
      </c>
      <c r="R1151" t="s">
        <v>8336</v>
      </c>
      <c r="S1151" s="10">
        <f t="shared" si="70"/>
        <v>42507.501921296294</v>
      </c>
      <c r="T1151" s="10">
        <f t="shared" si="71"/>
        <v>42537.501921296294</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10.08</v>
      </c>
      <c r="P1152" s="5">
        <f t="shared" si="69"/>
        <v>42</v>
      </c>
      <c r="Q1152" t="s">
        <v>8335</v>
      </c>
      <c r="R1152" t="s">
        <v>8336</v>
      </c>
      <c r="S1152" s="10">
        <f t="shared" si="70"/>
        <v>42317.74623842592</v>
      </c>
      <c r="T1152" s="10">
        <f t="shared" si="71"/>
        <v>42377.74623842592</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5" t="e">
        <f t="shared" si="69"/>
        <v>#DIV/0!</v>
      </c>
      <c r="Q1153" t="s">
        <v>8335</v>
      </c>
      <c r="R1153" t="s">
        <v>8336</v>
      </c>
      <c r="S1153" s="10">
        <f t="shared" si="70"/>
        <v>42223.894247685181</v>
      </c>
      <c r="T1153" s="10">
        <f t="shared" si="71"/>
        <v>42253.894247685181</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5.6937500000000005</v>
      </c>
      <c r="P1154" s="5">
        <f t="shared" si="69"/>
        <v>60.733333333333334</v>
      </c>
      <c r="Q1154" t="s">
        <v>8335</v>
      </c>
      <c r="R1154" t="s">
        <v>8336</v>
      </c>
      <c r="S1154" s="10">
        <f t="shared" si="70"/>
        <v>42109.501296296294</v>
      </c>
      <c r="T1154" s="10">
        <f t="shared" si="71"/>
        <v>42139.501296296294</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((E1155/D1155)*100)</f>
        <v>0.625</v>
      </c>
      <c r="P1155" s="5">
        <f t="shared" ref="P1155:P1218" si="73">AVERAGE(E1155/L1155)</f>
        <v>50</v>
      </c>
      <c r="Q1155" t="s">
        <v>8335</v>
      </c>
      <c r="R1155" t="s">
        <v>8336</v>
      </c>
      <c r="S1155" s="10">
        <f t="shared" ref="S1155:S1218" si="74">(((J1155/60)/60)/24)+DATE(1970,1,1)+(-5/24)</f>
        <v>42143.505844907406</v>
      </c>
      <c r="T1155" s="10">
        <f t="shared" ref="T1155:T1218" si="75">(((I1155/60)/60)/24)+DATE(1970,1,1)+(-5/24)</f>
        <v>42173.505844907406</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v>
      </c>
      <c r="P1156" s="5">
        <f t="shared" si="73"/>
        <v>108.33333333333333</v>
      </c>
      <c r="Q1156" t="s">
        <v>8335</v>
      </c>
      <c r="R1156" t="s">
        <v>8336</v>
      </c>
      <c r="S1156" s="10">
        <f t="shared" si="74"/>
        <v>42222.900532407402</v>
      </c>
      <c r="T1156" s="10">
        <f t="shared" si="75"/>
        <v>42252.900532407402</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0.752</v>
      </c>
      <c r="P1157" s="5">
        <f t="shared" si="73"/>
        <v>23.5</v>
      </c>
      <c r="Q1157" t="s">
        <v>8335</v>
      </c>
      <c r="R1157" t="s">
        <v>8336</v>
      </c>
      <c r="S1157" s="10">
        <f t="shared" si="74"/>
        <v>41835.555648148147</v>
      </c>
      <c r="T1157" s="10">
        <f t="shared" si="75"/>
        <v>41865.555648148147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5" t="e">
        <f t="shared" si="73"/>
        <v>#DIV/0!</v>
      </c>
      <c r="Q1158" t="s">
        <v>8335</v>
      </c>
      <c r="R1158" t="s">
        <v>8336</v>
      </c>
      <c r="S1158" s="10">
        <f t="shared" si="74"/>
        <v>42028.862986111104</v>
      </c>
      <c r="T1158" s="10">
        <f t="shared" si="75"/>
        <v>42058.862986111104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v>
      </c>
      <c r="P1159" s="5">
        <f t="shared" si="73"/>
        <v>50.333333333333336</v>
      </c>
      <c r="Q1159" t="s">
        <v>8335</v>
      </c>
      <c r="R1159" t="s">
        <v>8336</v>
      </c>
      <c r="S1159" s="10">
        <f t="shared" si="74"/>
        <v>41918.419907407406</v>
      </c>
      <c r="T1159" s="10">
        <f t="shared" si="75"/>
        <v>41978.461574074077</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0.46666666666666673</v>
      </c>
      <c r="P1160" s="5">
        <f t="shared" si="73"/>
        <v>11.666666666666666</v>
      </c>
      <c r="Q1160" t="s">
        <v>8335</v>
      </c>
      <c r="R1160" t="s">
        <v>8336</v>
      </c>
      <c r="S1160" s="10">
        <f t="shared" si="74"/>
        <v>41951.883425925924</v>
      </c>
      <c r="T1160" s="10">
        <f t="shared" si="75"/>
        <v>41981.883425925924</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5" t="e">
        <f t="shared" si="73"/>
        <v>#DIV/0!</v>
      </c>
      <c r="Q1161" t="s">
        <v>8335</v>
      </c>
      <c r="R1161" t="s">
        <v>8336</v>
      </c>
      <c r="S1161" s="10">
        <f t="shared" si="74"/>
        <v>42154.518113425926</v>
      </c>
      <c r="T1161" s="10">
        <f t="shared" si="75"/>
        <v>42185.447916666664</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v>
      </c>
      <c r="P1162" s="5">
        <f t="shared" si="73"/>
        <v>60.789473684210527</v>
      </c>
      <c r="Q1162" t="s">
        <v>8335</v>
      </c>
      <c r="R1162" t="s">
        <v>8336</v>
      </c>
      <c r="S1162" s="10">
        <f t="shared" si="74"/>
        <v>42060.946597222217</v>
      </c>
      <c r="T1162" s="10">
        <f t="shared" si="75"/>
        <v>42090.90493055556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5" t="e">
        <f t="shared" si="73"/>
        <v>#DIV/0!</v>
      </c>
      <c r="Q1163" t="s">
        <v>8335</v>
      </c>
      <c r="R1163" t="s">
        <v>8336</v>
      </c>
      <c r="S1163" s="10">
        <f t="shared" si="74"/>
        <v>42122.421168981477</v>
      </c>
      <c r="T1163" s="10">
        <f t="shared" si="75"/>
        <v>42143.421168981477</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5.8333333333333341E-2</v>
      </c>
      <c r="P1164" s="5">
        <f t="shared" si="73"/>
        <v>17.5</v>
      </c>
      <c r="Q1164" t="s">
        <v>8335</v>
      </c>
      <c r="R1164" t="s">
        <v>8336</v>
      </c>
      <c r="S1164" s="10">
        <f t="shared" si="74"/>
        <v>41876.475277777776</v>
      </c>
      <c r="T1164" s="10">
        <f t="shared" si="75"/>
        <v>41907.475277777776</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5" t="e">
        <f t="shared" si="73"/>
        <v>#DIV/0!</v>
      </c>
      <c r="Q1165" t="s">
        <v>8335</v>
      </c>
      <c r="R1165" t="s">
        <v>8336</v>
      </c>
      <c r="S1165" s="10">
        <f t="shared" si="74"/>
        <v>41830.515277777777</v>
      </c>
      <c r="T1165" s="10">
        <f t="shared" si="75"/>
        <v>41860.515277777777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5" t="e">
        <f t="shared" si="73"/>
        <v>#DIV/0!</v>
      </c>
      <c r="Q1166" t="s">
        <v>8335</v>
      </c>
      <c r="R1166" t="s">
        <v>8336</v>
      </c>
      <c r="S1166" s="10">
        <f t="shared" si="74"/>
        <v>42509.51599537037</v>
      </c>
      <c r="T1166" s="10">
        <f t="shared" si="75"/>
        <v>42539.51599537037</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20.705000000000002</v>
      </c>
      <c r="P1167" s="5">
        <f t="shared" si="73"/>
        <v>82.82</v>
      </c>
      <c r="Q1167" t="s">
        <v>8335</v>
      </c>
      <c r="R1167" t="s">
        <v>8336</v>
      </c>
      <c r="S1167" s="10">
        <f t="shared" si="74"/>
        <v>41792.006134259253</v>
      </c>
      <c r="T1167" s="10">
        <f t="shared" si="75"/>
        <v>41826.006134259253</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19.139999999999997</v>
      </c>
      <c r="P1168" s="5">
        <f t="shared" si="73"/>
        <v>358.875</v>
      </c>
      <c r="Q1168" t="s">
        <v>8335</v>
      </c>
      <c r="R1168" t="s">
        <v>8336</v>
      </c>
      <c r="S1168" s="10">
        <f t="shared" si="74"/>
        <v>42150.277106481481</v>
      </c>
      <c r="T1168" s="10">
        <f t="shared" si="75"/>
        <v>42180.958333333336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1.6316666666666666</v>
      </c>
      <c r="P1169" s="5">
        <f t="shared" si="73"/>
        <v>61.1875</v>
      </c>
      <c r="Q1169" t="s">
        <v>8335</v>
      </c>
      <c r="R1169" t="s">
        <v>8336</v>
      </c>
      <c r="S1169" s="10">
        <f t="shared" si="74"/>
        <v>41863.526562499996</v>
      </c>
      <c r="T1169" s="10">
        <f t="shared" si="75"/>
        <v>41894.526562499996</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5.6666666666666661</v>
      </c>
      <c r="P1170" s="5">
        <f t="shared" si="73"/>
        <v>340</v>
      </c>
      <c r="Q1170" t="s">
        <v>8335</v>
      </c>
      <c r="R1170" t="s">
        <v>8336</v>
      </c>
      <c r="S1170" s="10">
        <f t="shared" si="74"/>
        <v>42604.845659722218</v>
      </c>
      <c r="T1170" s="10">
        <f t="shared" si="75"/>
        <v>42634.845659722218</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0.16999999999999998</v>
      </c>
      <c r="P1171" s="5">
        <f t="shared" si="73"/>
        <v>5.666666666666667</v>
      </c>
      <c r="Q1171" t="s">
        <v>8335</v>
      </c>
      <c r="R1171" t="s">
        <v>8336</v>
      </c>
      <c r="S1171" s="10">
        <f t="shared" si="74"/>
        <v>42027.145405092589</v>
      </c>
      <c r="T1171" s="10">
        <f t="shared" si="75"/>
        <v>42057.145405092589</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0.4</v>
      </c>
      <c r="P1172" s="5">
        <f t="shared" si="73"/>
        <v>50</v>
      </c>
      <c r="Q1172" t="s">
        <v>8335</v>
      </c>
      <c r="R1172" t="s">
        <v>8336</v>
      </c>
      <c r="S1172" s="10">
        <f t="shared" si="74"/>
        <v>42124.684849537036</v>
      </c>
      <c r="T1172" s="10">
        <f t="shared" si="75"/>
        <v>42154.684849537036</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0.1</v>
      </c>
      <c r="P1173" s="5">
        <f t="shared" si="73"/>
        <v>25</v>
      </c>
      <c r="Q1173" t="s">
        <v>8335</v>
      </c>
      <c r="R1173" t="s">
        <v>8336</v>
      </c>
      <c r="S1173" s="10">
        <f t="shared" si="74"/>
        <v>41938.596377314811</v>
      </c>
      <c r="T1173" s="10">
        <f t="shared" si="75"/>
        <v>41956.638043981475</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5" t="e">
        <f t="shared" si="73"/>
        <v>#DIV/0!</v>
      </c>
      <c r="Q1174" t="s">
        <v>8335</v>
      </c>
      <c r="R1174" t="s">
        <v>8336</v>
      </c>
      <c r="S1174" s="10">
        <f t="shared" si="74"/>
        <v>41841.473981481482</v>
      </c>
      <c r="T1174" s="10">
        <f t="shared" si="75"/>
        <v>41871.473981481482</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2.4E-2</v>
      </c>
      <c r="P1175" s="5">
        <f t="shared" si="73"/>
        <v>30</v>
      </c>
      <c r="Q1175" t="s">
        <v>8335</v>
      </c>
      <c r="R1175" t="s">
        <v>8336</v>
      </c>
      <c r="S1175" s="10">
        <f t="shared" si="74"/>
        <v>42183.97751157407</v>
      </c>
      <c r="T1175" s="10">
        <f t="shared" si="75"/>
        <v>42218.97751157407</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5.9066666666666672</v>
      </c>
      <c r="P1176" s="5">
        <f t="shared" si="73"/>
        <v>46.631578947368418</v>
      </c>
      <c r="Q1176" t="s">
        <v>8335</v>
      </c>
      <c r="R1176" t="s">
        <v>8336</v>
      </c>
      <c r="S1176" s="10">
        <f t="shared" si="74"/>
        <v>42468.633414351854</v>
      </c>
      <c r="T1176" s="10">
        <f t="shared" si="75"/>
        <v>42498.633414351854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2.9250000000000003</v>
      </c>
      <c r="P1177" s="5">
        <f t="shared" si="73"/>
        <v>65</v>
      </c>
      <c r="Q1177" t="s">
        <v>8335</v>
      </c>
      <c r="R1177" t="s">
        <v>8336</v>
      </c>
      <c r="S1177" s="10">
        <f t="shared" si="74"/>
        <v>42170.520127314812</v>
      </c>
      <c r="T1177" s="10">
        <f t="shared" si="75"/>
        <v>42200.520127314812</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5.7142857142857143E-3</v>
      </c>
      <c r="P1178" s="5">
        <f t="shared" si="73"/>
        <v>10</v>
      </c>
      <c r="Q1178" t="s">
        <v>8335</v>
      </c>
      <c r="R1178" t="s">
        <v>8336</v>
      </c>
      <c r="S1178" s="10">
        <f t="shared" si="74"/>
        <v>42745.811319444438</v>
      </c>
      <c r="T1178" s="10">
        <f t="shared" si="75"/>
        <v>42800.333333333336</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5" t="e">
        <f t="shared" si="73"/>
        <v>#DIV/0!</v>
      </c>
      <c r="Q1179" t="s">
        <v>8335</v>
      </c>
      <c r="R1179" t="s">
        <v>8336</v>
      </c>
      <c r="S1179" s="10">
        <f t="shared" si="74"/>
        <v>41897.452499999999</v>
      </c>
      <c r="T1179" s="10">
        <f t="shared" si="75"/>
        <v>41927.452499999999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6.6666666666666671E-3</v>
      </c>
      <c r="P1180" s="5">
        <f t="shared" si="73"/>
        <v>5</v>
      </c>
      <c r="Q1180" t="s">
        <v>8335</v>
      </c>
      <c r="R1180" t="s">
        <v>8336</v>
      </c>
      <c r="S1180" s="10">
        <f t="shared" si="74"/>
        <v>41837.69736111111</v>
      </c>
      <c r="T1180" s="10">
        <f t="shared" si="75"/>
        <v>41867.69736111111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5.3333333333333339</v>
      </c>
      <c r="P1181" s="5">
        <f t="shared" si="73"/>
        <v>640</v>
      </c>
      <c r="Q1181" t="s">
        <v>8335</v>
      </c>
      <c r="R1181" t="s">
        <v>8336</v>
      </c>
      <c r="S1181" s="10">
        <f t="shared" si="74"/>
        <v>42275.511886574073</v>
      </c>
      <c r="T1181" s="10">
        <f t="shared" si="75"/>
        <v>42305.511886574073</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11.75</v>
      </c>
      <c r="P1182" s="5">
        <f t="shared" si="73"/>
        <v>69.117647058823536</v>
      </c>
      <c r="Q1182" t="s">
        <v>8335</v>
      </c>
      <c r="R1182" t="s">
        <v>8336</v>
      </c>
      <c r="S1182" s="10">
        <f t="shared" si="74"/>
        <v>41781.598541666666</v>
      </c>
      <c r="T1182" s="10">
        <f t="shared" si="75"/>
        <v>41818.598541666666</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8.0000000000000002E-3</v>
      </c>
      <c r="P1183" s="5">
        <f t="shared" si="73"/>
        <v>1.3333333333333333</v>
      </c>
      <c r="Q1183" t="s">
        <v>8335</v>
      </c>
      <c r="R1183" t="s">
        <v>8336</v>
      </c>
      <c r="S1183" s="10">
        <f t="shared" si="74"/>
        <v>42034.131030092591</v>
      </c>
      <c r="T1183" s="10">
        <f t="shared" si="75"/>
        <v>42064.131030092591</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v>
      </c>
      <c r="P1184" s="5">
        <f t="shared" si="73"/>
        <v>10.5</v>
      </c>
      <c r="Q1184" t="s">
        <v>8335</v>
      </c>
      <c r="R1184" t="s">
        <v>8336</v>
      </c>
      <c r="S1184" s="10">
        <f t="shared" si="74"/>
        <v>42728.619074074071</v>
      </c>
      <c r="T1184" s="10">
        <f t="shared" si="75"/>
        <v>42747.487499999996</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4</v>
      </c>
      <c r="P1185" s="5">
        <f t="shared" si="73"/>
        <v>33.333333333333336</v>
      </c>
      <c r="Q1185" t="s">
        <v>8335</v>
      </c>
      <c r="R1185" t="s">
        <v>8336</v>
      </c>
      <c r="S1185" s="10">
        <f t="shared" si="74"/>
        <v>42656.653043981474</v>
      </c>
      <c r="T1185" s="10">
        <f t="shared" si="75"/>
        <v>42675.957638888889</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104.93636363636362</v>
      </c>
      <c r="P1186" s="5">
        <f t="shared" si="73"/>
        <v>61.562666666666665</v>
      </c>
      <c r="Q1186" t="s">
        <v>8337</v>
      </c>
      <c r="R1186" t="s">
        <v>8338</v>
      </c>
      <c r="S1186" s="10">
        <f t="shared" si="74"/>
        <v>42741.391331018516</v>
      </c>
      <c r="T1186" s="10">
        <f t="shared" si="75"/>
        <v>42772.391331018516</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5">
        <f t="shared" si="73"/>
        <v>118.73873873873873</v>
      </c>
      <c r="Q1187" t="s">
        <v>8337</v>
      </c>
      <c r="R1187" t="s">
        <v>8338</v>
      </c>
      <c r="S1187" s="10">
        <f t="shared" si="74"/>
        <v>42130.656817129631</v>
      </c>
      <c r="T1187" s="10">
        <f t="shared" si="75"/>
        <v>42162.958333333336</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5">
        <f t="shared" si="73"/>
        <v>65.081300813008127</v>
      </c>
      <c r="Q1188" t="s">
        <v>8337</v>
      </c>
      <c r="R1188" t="s">
        <v>8338</v>
      </c>
      <c r="S1188" s="10">
        <f t="shared" si="74"/>
        <v>42123.655034722215</v>
      </c>
      <c r="T1188" s="10">
        <f t="shared" si="75"/>
        <v>42156.737499999996</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104.12571428571428</v>
      </c>
      <c r="P1189" s="5">
        <f t="shared" si="73"/>
        <v>130.15714285714284</v>
      </c>
      <c r="Q1189" t="s">
        <v>8337</v>
      </c>
      <c r="R1189" t="s">
        <v>8338</v>
      </c>
      <c r="S1189" s="10">
        <f t="shared" si="74"/>
        <v>42109.686608796292</v>
      </c>
      <c r="T1189" s="10">
        <f t="shared" si="75"/>
        <v>42141.541666666664</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160.54999999999998</v>
      </c>
      <c r="P1190" s="5">
        <f t="shared" si="73"/>
        <v>37.776470588235291</v>
      </c>
      <c r="Q1190" t="s">
        <v>8337</v>
      </c>
      <c r="R1190" t="s">
        <v>8338</v>
      </c>
      <c r="S1190" s="10">
        <f t="shared" si="74"/>
        <v>42711.492361111108</v>
      </c>
      <c r="T1190" s="10">
        <f t="shared" si="75"/>
        <v>42732.492361111108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5">
        <f t="shared" si="73"/>
        <v>112.79069767441861</v>
      </c>
      <c r="Q1191" t="s">
        <v>8337</v>
      </c>
      <c r="R1191" t="s">
        <v>8338</v>
      </c>
      <c r="S1191" s="10">
        <f t="shared" si="74"/>
        <v>42529.770775462959</v>
      </c>
      <c r="T1191" s="10">
        <f t="shared" si="75"/>
        <v>42550.770775462959</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5">
        <f t="shared" si="73"/>
        <v>51.92307692307692</v>
      </c>
      <c r="Q1192" t="s">
        <v>8337</v>
      </c>
      <c r="R1192" t="s">
        <v>8338</v>
      </c>
      <c r="S1192" s="10">
        <f t="shared" si="74"/>
        <v>41852.457465277774</v>
      </c>
      <c r="T1192" s="10">
        <f t="shared" si="75"/>
        <v>41882.457465277774</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5">
        <f t="shared" si="73"/>
        <v>89.242424242424249</v>
      </c>
      <c r="Q1193" t="s">
        <v>8337</v>
      </c>
      <c r="R1193" t="s">
        <v>8338</v>
      </c>
      <c r="S1193" s="10">
        <f t="shared" si="74"/>
        <v>42419.395370370366</v>
      </c>
      <c r="T1193" s="10">
        <f t="shared" si="75"/>
        <v>42449.353703703695</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290</v>
      </c>
      <c r="P1194" s="5">
        <f t="shared" si="73"/>
        <v>19.333333333333332</v>
      </c>
      <c r="Q1194" t="s">
        <v>8337</v>
      </c>
      <c r="R1194" t="s">
        <v>8338</v>
      </c>
      <c r="S1194" s="10">
        <f t="shared" si="74"/>
        <v>42747.298356481479</v>
      </c>
      <c r="T1194" s="10">
        <f t="shared" si="75"/>
        <v>42777.298356481479</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5">
        <f t="shared" si="73"/>
        <v>79.967032967032964</v>
      </c>
      <c r="Q1195" t="s">
        <v>8337</v>
      </c>
      <c r="R1195" t="s">
        <v>8338</v>
      </c>
      <c r="S1195" s="10">
        <f t="shared" si="74"/>
        <v>42409.567743055559</v>
      </c>
      <c r="T1195" s="10">
        <f t="shared" si="75"/>
        <v>42469.526076388887</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322.24</v>
      </c>
      <c r="P1196" s="5">
        <f t="shared" si="73"/>
        <v>56.414565826330531</v>
      </c>
      <c r="Q1196" t="s">
        <v>8337</v>
      </c>
      <c r="R1196" t="s">
        <v>8338</v>
      </c>
      <c r="S1196" s="10">
        <f t="shared" si="74"/>
        <v>42072.27984953703</v>
      </c>
      <c r="T1196" s="10">
        <f t="shared" si="75"/>
        <v>42102.27984953703</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5">
        <f t="shared" si="73"/>
        <v>79.411764705882348</v>
      </c>
      <c r="Q1197" t="s">
        <v>8337</v>
      </c>
      <c r="R1197" t="s">
        <v>8338</v>
      </c>
      <c r="S1197" s="10">
        <f t="shared" si="74"/>
        <v>42298.139502314814</v>
      </c>
      <c r="T1197" s="10">
        <f t="shared" si="75"/>
        <v>42358.166666666664</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269.91034482758624</v>
      </c>
      <c r="P1198" s="5">
        <f t="shared" si="73"/>
        <v>76.439453125</v>
      </c>
      <c r="Q1198" t="s">
        <v>8337</v>
      </c>
      <c r="R1198" t="s">
        <v>8338</v>
      </c>
      <c r="S1198" s="10">
        <f t="shared" si="74"/>
        <v>42326.610405092586</v>
      </c>
      <c r="T1198" s="10">
        <f t="shared" si="75"/>
        <v>42356.610405092586</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253.29333333333332</v>
      </c>
      <c r="P1199" s="5">
        <f t="shared" si="73"/>
        <v>121</v>
      </c>
      <c r="Q1199" t="s">
        <v>8337</v>
      </c>
      <c r="R1199" t="s">
        <v>8338</v>
      </c>
      <c r="S1199" s="10">
        <f t="shared" si="74"/>
        <v>42503.456412037034</v>
      </c>
      <c r="T1199" s="10">
        <f t="shared" si="75"/>
        <v>42534.040972222218</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260.59999999999997</v>
      </c>
      <c r="P1200" s="5">
        <f t="shared" si="73"/>
        <v>54.616766467065865</v>
      </c>
      <c r="Q1200" t="s">
        <v>8337</v>
      </c>
      <c r="R1200" t="s">
        <v>8338</v>
      </c>
      <c r="S1200" s="10">
        <f t="shared" si="74"/>
        <v>42333.410717592589</v>
      </c>
      <c r="T1200" s="10">
        <f t="shared" si="75"/>
        <v>42368.916666666664</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5">
        <f t="shared" si="73"/>
        <v>299.22222222222223</v>
      </c>
      <c r="Q1201" t="s">
        <v>8337</v>
      </c>
      <c r="R1201" t="s">
        <v>8338</v>
      </c>
      <c r="S1201" s="10">
        <f t="shared" si="74"/>
        <v>42161.562499999993</v>
      </c>
      <c r="T1201" s="10">
        <f t="shared" si="75"/>
        <v>42193.562499999993</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5">
        <f t="shared" si="73"/>
        <v>58.533980582524272</v>
      </c>
      <c r="Q1202" t="s">
        <v>8337</v>
      </c>
      <c r="R1202" t="s">
        <v>8338</v>
      </c>
      <c r="S1202" s="10">
        <f t="shared" si="74"/>
        <v>42089.269166666665</v>
      </c>
      <c r="T1202" s="10">
        <f t="shared" si="75"/>
        <v>42110.269166666665</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5">
        <f t="shared" si="73"/>
        <v>55.371801801801809</v>
      </c>
      <c r="Q1203" t="s">
        <v>8337</v>
      </c>
      <c r="R1203" t="s">
        <v>8338</v>
      </c>
      <c r="S1203" s="10">
        <f t="shared" si="74"/>
        <v>42536.398680555554</v>
      </c>
      <c r="T1203" s="10">
        <f t="shared" si="75"/>
        <v>42566.398680555554</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5">
        <f t="shared" si="73"/>
        <v>183.80442804428046</v>
      </c>
      <c r="Q1204" t="s">
        <v>8337</v>
      </c>
      <c r="R1204" t="s">
        <v>8338</v>
      </c>
      <c r="S1204" s="10">
        <f t="shared" si="74"/>
        <v>42152.080486111103</v>
      </c>
      <c r="T1204" s="10">
        <f t="shared" si="75"/>
        <v>42182.080486111103</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5">
        <f t="shared" si="73"/>
        <v>165.34653465346534</v>
      </c>
      <c r="Q1205" t="s">
        <v>8337</v>
      </c>
      <c r="R1205" t="s">
        <v>8338</v>
      </c>
      <c r="S1205" s="10">
        <f t="shared" si="74"/>
        <v>42125.4065625</v>
      </c>
      <c r="T1205" s="10">
        <f t="shared" si="75"/>
        <v>42155.4065625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102.94615384615385</v>
      </c>
      <c r="P1206" s="5">
        <f t="shared" si="73"/>
        <v>234.78947368421052</v>
      </c>
      <c r="Q1206" t="s">
        <v>8337</v>
      </c>
      <c r="R1206" t="s">
        <v>8338</v>
      </c>
      <c r="S1206" s="10">
        <f t="shared" si="74"/>
        <v>42297.539733796293</v>
      </c>
      <c r="T1206" s="10">
        <f t="shared" si="75"/>
        <v>42341.999999999993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5">
        <f t="shared" si="73"/>
        <v>211.48387096774192</v>
      </c>
      <c r="Q1207" t="s">
        <v>8337</v>
      </c>
      <c r="R1207" t="s">
        <v>8338</v>
      </c>
      <c r="S1207" s="10">
        <f t="shared" si="74"/>
        <v>42138.298043981478</v>
      </c>
      <c r="T1207" s="10">
        <f t="shared" si="75"/>
        <v>42168.298043981478</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5">
        <f t="shared" si="73"/>
        <v>32.34375</v>
      </c>
      <c r="Q1208" t="s">
        <v>8337</v>
      </c>
      <c r="R1208" t="s">
        <v>8338</v>
      </c>
      <c r="S1208" s="10">
        <f t="shared" si="74"/>
        <v>42772.567743055559</v>
      </c>
      <c r="T1208" s="10">
        <f t="shared" si="75"/>
        <v>42805.353472222218</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5">
        <f t="shared" si="73"/>
        <v>123.37588652482269</v>
      </c>
      <c r="Q1209" t="s">
        <v>8337</v>
      </c>
      <c r="R1209" t="s">
        <v>8338</v>
      </c>
      <c r="S1209" s="10">
        <f t="shared" si="74"/>
        <v>42430.221909722219</v>
      </c>
      <c r="T1209" s="10">
        <f t="shared" si="75"/>
        <v>42460.208333333336</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155.29999999999998</v>
      </c>
      <c r="P1210" s="5">
        <f t="shared" si="73"/>
        <v>207.06666666666666</v>
      </c>
      <c r="Q1210" t="s">
        <v>8337</v>
      </c>
      <c r="R1210" t="s">
        <v>8338</v>
      </c>
      <c r="S1210" s="10">
        <f t="shared" si="74"/>
        <v>42423.500740740739</v>
      </c>
      <c r="T1210" s="10">
        <f t="shared" si="75"/>
        <v>42453.459074074075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5">
        <f t="shared" si="73"/>
        <v>138.2608695652174</v>
      </c>
      <c r="Q1211" t="s">
        <v>8337</v>
      </c>
      <c r="R1211" t="s">
        <v>8338</v>
      </c>
      <c r="S1211" s="10">
        <f t="shared" si="74"/>
        <v>42761.637789351851</v>
      </c>
      <c r="T1211" s="10">
        <f t="shared" si="75"/>
        <v>42791.637789351851</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254.31499999999997</v>
      </c>
      <c r="P1212" s="5">
        <f t="shared" si="73"/>
        <v>493.81553398058253</v>
      </c>
      <c r="Q1212" t="s">
        <v>8337</v>
      </c>
      <c r="R1212" t="s">
        <v>8338</v>
      </c>
      <c r="S1212" s="10">
        <f t="shared" si="74"/>
        <v>42132.733472222222</v>
      </c>
      <c r="T1212" s="10">
        <f t="shared" si="75"/>
        <v>42155.666666666664</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101.1</v>
      </c>
      <c r="P1213" s="5">
        <f t="shared" si="73"/>
        <v>168.5</v>
      </c>
      <c r="Q1213" t="s">
        <v>8337</v>
      </c>
      <c r="R1213" t="s">
        <v>8338</v>
      </c>
      <c r="S1213" s="10">
        <f t="shared" si="74"/>
        <v>42515.658113425925</v>
      </c>
      <c r="T1213" s="10">
        <f t="shared" si="75"/>
        <v>42530.658113425925</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5">
        <f t="shared" si="73"/>
        <v>38.867469879518069</v>
      </c>
      <c r="Q1214" t="s">
        <v>8337</v>
      </c>
      <c r="R1214" t="s">
        <v>8338</v>
      </c>
      <c r="S1214" s="10">
        <f t="shared" si="74"/>
        <v>42318.741840277777</v>
      </c>
      <c r="T1214" s="10">
        <f t="shared" si="75"/>
        <v>42334.833333333336</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5">
        <f t="shared" si="73"/>
        <v>61.527777777777779</v>
      </c>
      <c r="Q1215" t="s">
        <v>8337</v>
      </c>
      <c r="R1215" t="s">
        <v>8338</v>
      </c>
      <c r="S1215" s="10">
        <f t="shared" si="74"/>
        <v>42731.547453703701</v>
      </c>
      <c r="T1215" s="10">
        <f t="shared" si="75"/>
        <v>42766.547453703701</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5">
        <f t="shared" si="73"/>
        <v>105.44</v>
      </c>
      <c r="Q1216" t="s">
        <v>8337</v>
      </c>
      <c r="R1216" t="s">
        <v>8338</v>
      </c>
      <c r="S1216" s="10">
        <f t="shared" si="74"/>
        <v>42104.632002314807</v>
      </c>
      <c r="T1216" s="10">
        <f t="shared" si="75"/>
        <v>42164.632002314807</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786.0802000000001</v>
      </c>
      <c r="P1217" s="5">
        <f t="shared" si="73"/>
        <v>71.592003642987251</v>
      </c>
      <c r="Q1217" t="s">
        <v>8337</v>
      </c>
      <c r="R1217" t="s">
        <v>8338</v>
      </c>
      <c r="S1217" s="10">
        <f t="shared" si="74"/>
        <v>41759.714768518512</v>
      </c>
      <c r="T1217" s="10">
        <f t="shared" si="75"/>
        <v>41789.714768518512</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145.70000000000002</v>
      </c>
      <c r="P1218" s="5">
        <f t="shared" si="73"/>
        <v>91.882882882882882</v>
      </c>
      <c r="Q1218" t="s">
        <v>8337</v>
      </c>
      <c r="R1218" t="s">
        <v>8338</v>
      </c>
      <c r="S1218" s="10">
        <f t="shared" si="74"/>
        <v>42247.408067129632</v>
      </c>
      <c r="T1218" s="10">
        <f t="shared" si="75"/>
        <v>42279.752083333333</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((E1219/D1219)*100)</f>
        <v>102.60000000000001</v>
      </c>
      <c r="P1219" s="5">
        <f t="shared" ref="P1219:P1282" si="77">AVERAGE(E1219/L1219)</f>
        <v>148.57377049180329</v>
      </c>
      <c r="Q1219" t="s">
        <v>8337</v>
      </c>
      <c r="R1219" t="s">
        <v>8338</v>
      </c>
      <c r="S1219" s="10">
        <f t="shared" ref="S1219:S1282" si="78">(((J1219/60)/60)/24)+DATE(1970,1,1)+(-5/24)</f>
        <v>42535.6011574074</v>
      </c>
      <c r="T1219" s="10">
        <f t="shared" ref="T1219:T1282" si="79">(((I1219/60)/60)/24)+DATE(1970,1,1)+(-5/24)</f>
        <v>42565.6011574074</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5">
        <f t="shared" si="77"/>
        <v>174.2134831460674</v>
      </c>
      <c r="Q1220" t="s">
        <v>8337</v>
      </c>
      <c r="R1220" t="s">
        <v>8338</v>
      </c>
      <c r="S1220" s="10">
        <f t="shared" si="78"/>
        <v>42278.453703703701</v>
      </c>
      <c r="T1220" s="10">
        <f t="shared" si="79"/>
        <v>42308.916666666664</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159.16819571865443</v>
      </c>
      <c r="P1221" s="5">
        <f t="shared" si="77"/>
        <v>102.86166007905139</v>
      </c>
      <c r="Q1221" t="s">
        <v>8337</v>
      </c>
      <c r="R1221" t="s">
        <v>8338</v>
      </c>
      <c r="S1221" s="10">
        <f t="shared" si="78"/>
        <v>42633.253622685181</v>
      </c>
      <c r="T1221" s="10">
        <f t="shared" si="79"/>
        <v>42663.253622685181</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103.76666666666668</v>
      </c>
      <c r="P1222" s="5">
        <f t="shared" si="77"/>
        <v>111.17857142857143</v>
      </c>
      <c r="Q1222" t="s">
        <v>8337</v>
      </c>
      <c r="R1222" t="s">
        <v>8338</v>
      </c>
      <c r="S1222" s="10">
        <f t="shared" si="78"/>
        <v>42211.420277777775</v>
      </c>
      <c r="T1222" s="10">
        <f t="shared" si="79"/>
        <v>42241.420277777775</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5">
        <f t="shared" si="77"/>
        <v>23.796213592233013</v>
      </c>
      <c r="Q1223" t="s">
        <v>8337</v>
      </c>
      <c r="R1223" t="s">
        <v>8338</v>
      </c>
      <c r="S1223" s="10">
        <f t="shared" si="78"/>
        <v>42680.267222222225</v>
      </c>
      <c r="T1223" s="10">
        <f t="shared" si="79"/>
        <v>42707.791666666664</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5">
        <f t="shared" si="77"/>
        <v>81.268115942028984</v>
      </c>
      <c r="Q1224" t="s">
        <v>8337</v>
      </c>
      <c r="R1224" t="s">
        <v>8338</v>
      </c>
      <c r="S1224" s="10">
        <f t="shared" si="78"/>
        <v>42430.512118055551</v>
      </c>
      <c r="T1224" s="10">
        <f t="shared" si="79"/>
        <v>42460.958333333336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5">
        <f t="shared" si="77"/>
        <v>116.21465968586388</v>
      </c>
      <c r="Q1225" t="s">
        <v>8337</v>
      </c>
      <c r="R1225" t="s">
        <v>8338</v>
      </c>
      <c r="S1225" s="10">
        <f t="shared" si="78"/>
        <v>42653.968854166662</v>
      </c>
      <c r="T1225" s="10">
        <f t="shared" si="79"/>
        <v>42684.010520833333</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7.0666666666666673</v>
      </c>
      <c r="P1226" s="5">
        <f t="shared" si="77"/>
        <v>58.888888888888886</v>
      </c>
      <c r="Q1226" t="s">
        <v>8325</v>
      </c>
      <c r="R1226" t="s">
        <v>8339</v>
      </c>
      <c r="S1226" s="10">
        <f t="shared" si="78"/>
        <v>41736.341458333329</v>
      </c>
      <c r="T1226" s="10">
        <f t="shared" si="79"/>
        <v>41796.341458333329</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4.3999999999999995</v>
      </c>
      <c r="P1227" s="5">
        <f t="shared" si="77"/>
        <v>44</v>
      </c>
      <c r="Q1227" t="s">
        <v>8325</v>
      </c>
      <c r="R1227" t="s">
        <v>8339</v>
      </c>
      <c r="S1227" s="10">
        <f t="shared" si="78"/>
        <v>41509.697662037033</v>
      </c>
      <c r="T1227" s="10">
        <f t="shared" si="79"/>
        <v>41569.697662037033</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v>
      </c>
      <c r="P1228" s="5">
        <f t="shared" si="77"/>
        <v>48.424999999999997</v>
      </c>
      <c r="Q1228" t="s">
        <v>8325</v>
      </c>
      <c r="R1228" t="s">
        <v>8339</v>
      </c>
      <c r="S1228" s="10">
        <f t="shared" si="78"/>
        <v>41715.666446759256</v>
      </c>
      <c r="T1228" s="10">
        <f t="shared" si="79"/>
        <v>41749.833333333328</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5" t="e">
        <f t="shared" si="77"/>
        <v>#DIV/0!</v>
      </c>
      <c r="Q1229" t="s">
        <v>8325</v>
      </c>
      <c r="R1229" t="s">
        <v>8339</v>
      </c>
      <c r="S1229" s="10">
        <f t="shared" si="78"/>
        <v>41827.710833333331</v>
      </c>
      <c r="T1229" s="10">
        <f t="shared" si="79"/>
        <v>41858.083333333328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29.299999999999997</v>
      </c>
      <c r="P1230" s="5">
        <f t="shared" si="77"/>
        <v>61.041666666666664</v>
      </c>
      <c r="Q1230" t="s">
        <v>8325</v>
      </c>
      <c r="R1230" t="s">
        <v>8339</v>
      </c>
      <c r="S1230" s="10">
        <f t="shared" si="78"/>
        <v>40754.520925925921</v>
      </c>
      <c r="T1230" s="10">
        <f t="shared" si="79"/>
        <v>40814.520925925921</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0.90909090909090906</v>
      </c>
      <c r="P1231" s="5">
        <f t="shared" si="77"/>
        <v>25</v>
      </c>
      <c r="Q1231" t="s">
        <v>8325</v>
      </c>
      <c r="R1231" t="s">
        <v>8339</v>
      </c>
      <c r="S1231" s="10">
        <f t="shared" si="78"/>
        <v>40985.251469907402</v>
      </c>
      <c r="T1231" s="10">
        <f t="shared" si="79"/>
        <v>41015.458333333328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5" t="e">
        <f t="shared" si="77"/>
        <v>#DIV/0!</v>
      </c>
      <c r="Q1232" t="s">
        <v>8325</v>
      </c>
      <c r="R1232" t="s">
        <v>8339</v>
      </c>
      <c r="S1232" s="10">
        <f t="shared" si="78"/>
        <v>40568.764236111107</v>
      </c>
      <c r="T1232" s="10">
        <f t="shared" si="79"/>
        <v>40598.764236111107</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5" t="e">
        <f t="shared" si="77"/>
        <v>#DIV/0!</v>
      </c>
      <c r="Q1233" t="s">
        <v>8325</v>
      </c>
      <c r="R1233" t="s">
        <v>8339</v>
      </c>
      <c r="S1233" s="10">
        <f t="shared" si="78"/>
        <v>42193.733425925922</v>
      </c>
      <c r="T1233" s="10">
        <f t="shared" si="79"/>
        <v>42243.833333333336</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0.8</v>
      </c>
      <c r="P1234" s="5">
        <f t="shared" si="77"/>
        <v>40</v>
      </c>
      <c r="Q1234" t="s">
        <v>8325</v>
      </c>
      <c r="R1234" t="s">
        <v>8339</v>
      </c>
      <c r="S1234" s="10">
        <f t="shared" si="78"/>
        <v>41506.639699074076</v>
      </c>
      <c r="T1234" s="10">
        <f t="shared" si="79"/>
        <v>41553.639699074076</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11.600000000000001</v>
      </c>
      <c r="P1235" s="5">
        <f t="shared" si="77"/>
        <v>19.333333333333332</v>
      </c>
      <c r="Q1235" t="s">
        <v>8325</v>
      </c>
      <c r="R1235" t="s">
        <v>8339</v>
      </c>
      <c r="S1235" s="10">
        <f t="shared" si="78"/>
        <v>40939.740439814814</v>
      </c>
      <c r="T1235" s="10">
        <f t="shared" si="79"/>
        <v>40960.740439814814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5" t="e">
        <f t="shared" si="77"/>
        <v>#DIV/0!</v>
      </c>
      <c r="Q1236" t="s">
        <v>8325</v>
      </c>
      <c r="R1236" t="s">
        <v>8339</v>
      </c>
      <c r="S1236" s="10">
        <f t="shared" si="78"/>
        <v>42007.580347222225</v>
      </c>
      <c r="T1236" s="10">
        <f t="shared" si="79"/>
        <v>42037.580347222225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2.7873639500929119</v>
      </c>
      <c r="P1237" s="5">
        <f t="shared" si="77"/>
        <v>35</v>
      </c>
      <c r="Q1237" t="s">
        <v>8325</v>
      </c>
      <c r="R1237" t="s">
        <v>8339</v>
      </c>
      <c r="S1237" s="10">
        <f t="shared" si="78"/>
        <v>41582.927071759259</v>
      </c>
      <c r="T1237" s="10">
        <f t="shared" si="79"/>
        <v>41622.927071759259</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5" t="e">
        <f t="shared" si="77"/>
        <v>#DIV/0!</v>
      </c>
      <c r="Q1238" t="s">
        <v>8325</v>
      </c>
      <c r="R1238" t="s">
        <v>8339</v>
      </c>
      <c r="S1238" s="10">
        <f t="shared" si="78"/>
        <v>41110.47180555555</v>
      </c>
      <c r="T1238" s="10">
        <f t="shared" si="79"/>
        <v>41118.458333333328</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5" t="e">
        <f t="shared" si="77"/>
        <v>#DIV/0!</v>
      </c>
      <c r="Q1239" t="s">
        <v>8325</v>
      </c>
      <c r="R1239" t="s">
        <v>8339</v>
      </c>
      <c r="S1239" s="10">
        <f t="shared" si="78"/>
        <v>41125.074826388889</v>
      </c>
      <c r="T1239" s="10">
        <f t="shared" si="79"/>
        <v>41145.074826388889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17.8</v>
      </c>
      <c r="P1240" s="5">
        <f t="shared" si="77"/>
        <v>59.333333333333336</v>
      </c>
      <c r="Q1240" t="s">
        <v>8325</v>
      </c>
      <c r="R1240" t="s">
        <v>8339</v>
      </c>
      <c r="S1240" s="10">
        <f t="shared" si="78"/>
        <v>40731.402037037034</v>
      </c>
      <c r="T1240" s="10">
        <f t="shared" si="79"/>
        <v>40761.402037037034</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5" t="e">
        <f t="shared" si="77"/>
        <v>#DIV/0!</v>
      </c>
      <c r="Q1241" t="s">
        <v>8325</v>
      </c>
      <c r="R1241" t="s">
        <v>8339</v>
      </c>
      <c r="S1241" s="10">
        <f t="shared" si="78"/>
        <v>40883.754247685181</v>
      </c>
      <c r="T1241" s="10">
        <f t="shared" si="79"/>
        <v>40913.754247685181</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3.0124999999999997</v>
      </c>
      <c r="P1242" s="5">
        <f t="shared" si="77"/>
        <v>30.125</v>
      </c>
      <c r="Q1242" t="s">
        <v>8325</v>
      </c>
      <c r="R1242" t="s">
        <v>8339</v>
      </c>
      <c r="S1242" s="10">
        <f t="shared" si="78"/>
        <v>41408.831678240742</v>
      </c>
      <c r="T1242" s="10">
        <f t="shared" si="79"/>
        <v>41467.70208333333</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50.739999999999995</v>
      </c>
      <c r="P1243" s="5">
        <f t="shared" si="77"/>
        <v>74.617647058823536</v>
      </c>
      <c r="Q1243" t="s">
        <v>8325</v>
      </c>
      <c r="R1243" t="s">
        <v>8339</v>
      </c>
      <c r="S1243" s="10">
        <f t="shared" si="78"/>
        <v>41923.629398148143</v>
      </c>
      <c r="T1243" s="10">
        <f t="shared" si="79"/>
        <v>41946.040972222218</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0.54884742041712409</v>
      </c>
      <c r="P1244" s="5">
        <f t="shared" si="77"/>
        <v>5</v>
      </c>
      <c r="Q1244" t="s">
        <v>8325</v>
      </c>
      <c r="R1244" t="s">
        <v>8339</v>
      </c>
      <c r="S1244" s="10">
        <f t="shared" si="78"/>
        <v>40781.957199074073</v>
      </c>
      <c r="T1244" s="10">
        <f t="shared" si="79"/>
        <v>40797.345833333333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14.091666666666667</v>
      </c>
      <c r="P1245" s="5">
        <f t="shared" si="77"/>
        <v>44.5</v>
      </c>
      <c r="Q1245" t="s">
        <v>8325</v>
      </c>
      <c r="R1245" t="s">
        <v>8339</v>
      </c>
      <c r="S1245" s="10">
        <f t="shared" si="78"/>
        <v>40671.670960648145</v>
      </c>
      <c r="T1245" s="10">
        <f t="shared" si="79"/>
        <v>40732.666666666664</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5">
        <f t="shared" si="77"/>
        <v>46.133333333333333</v>
      </c>
      <c r="Q1246" t="s">
        <v>8325</v>
      </c>
      <c r="R1246" t="s">
        <v>8326</v>
      </c>
      <c r="S1246" s="10">
        <f t="shared" si="78"/>
        <v>41355.617164351846</v>
      </c>
      <c r="T1246" s="10">
        <f t="shared" si="79"/>
        <v>41386.666666666664</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5">
        <f t="shared" si="77"/>
        <v>141.47058823529412</v>
      </c>
      <c r="Q1247" t="s">
        <v>8325</v>
      </c>
      <c r="R1247" t="s">
        <v>8326</v>
      </c>
      <c r="S1247" s="10">
        <f t="shared" si="78"/>
        <v>41774.391597222217</v>
      </c>
      <c r="T1247" s="10">
        <f t="shared" si="79"/>
        <v>41804.391597222217</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5">
        <f t="shared" si="77"/>
        <v>75.483870967741936</v>
      </c>
      <c r="Q1248" t="s">
        <v>8325</v>
      </c>
      <c r="R1248" t="s">
        <v>8326</v>
      </c>
      <c r="S1248" s="10">
        <f t="shared" si="78"/>
        <v>40837.835057870368</v>
      </c>
      <c r="T1248" s="10">
        <f t="shared" si="79"/>
        <v>40882.876724537033</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5">
        <f t="shared" si="77"/>
        <v>85.5</v>
      </c>
      <c r="Q1249" t="s">
        <v>8325</v>
      </c>
      <c r="R1249" t="s">
        <v>8326</v>
      </c>
      <c r="S1249" s="10">
        <f t="shared" si="78"/>
        <v>41370.083969907406</v>
      </c>
      <c r="T1249" s="10">
        <f t="shared" si="79"/>
        <v>41400.083969907406</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151.63999999999999</v>
      </c>
      <c r="P1250" s="5">
        <f t="shared" si="77"/>
        <v>64.254237288135599</v>
      </c>
      <c r="Q1250" t="s">
        <v>8325</v>
      </c>
      <c r="R1250" t="s">
        <v>8326</v>
      </c>
      <c r="S1250" s="10">
        <f t="shared" si="78"/>
        <v>41767.448530092588</v>
      </c>
      <c r="T1250" s="10">
        <f t="shared" si="79"/>
        <v>41803.082638888889</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5">
        <f t="shared" si="77"/>
        <v>64.46913580246914</v>
      </c>
      <c r="Q1251" t="s">
        <v>8325</v>
      </c>
      <c r="R1251" t="s">
        <v>8326</v>
      </c>
      <c r="S1251" s="10">
        <f t="shared" si="78"/>
        <v>41067.532534722224</v>
      </c>
      <c r="T1251" s="10">
        <f t="shared" si="79"/>
        <v>41097.532534722224</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200.15333333333331</v>
      </c>
      <c r="P1252" s="5">
        <f t="shared" si="77"/>
        <v>118.2007874015748</v>
      </c>
      <c r="Q1252" t="s">
        <v>8325</v>
      </c>
      <c r="R1252" t="s">
        <v>8326</v>
      </c>
      <c r="S1252" s="10">
        <f t="shared" si="78"/>
        <v>41843.434386574074</v>
      </c>
      <c r="T1252" s="10">
        <f t="shared" si="79"/>
        <v>41888.434386574074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5">
        <f t="shared" si="77"/>
        <v>82.540540540540547</v>
      </c>
      <c r="Q1253" t="s">
        <v>8325</v>
      </c>
      <c r="R1253" t="s">
        <v>8326</v>
      </c>
      <c r="S1253" s="10">
        <f t="shared" si="78"/>
        <v>40751.606099537035</v>
      </c>
      <c r="T1253" s="10">
        <f t="shared" si="79"/>
        <v>40811.606099537035</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137.65714285714284</v>
      </c>
      <c r="P1254" s="5">
        <f t="shared" si="77"/>
        <v>34.170212765957444</v>
      </c>
      <c r="Q1254" t="s">
        <v>8325</v>
      </c>
      <c r="R1254" t="s">
        <v>8326</v>
      </c>
      <c r="S1254" s="10">
        <f t="shared" si="78"/>
        <v>41543.779733796291</v>
      </c>
      <c r="T1254" s="10">
        <f t="shared" si="79"/>
        <v>41571.779733796291</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303833.2</v>
      </c>
      <c r="P1255" s="5">
        <f t="shared" si="77"/>
        <v>42.73322081575246</v>
      </c>
      <c r="Q1255" t="s">
        <v>8325</v>
      </c>
      <c r="R1255" t="s">
        <v>8326</v>
      </c>
      <c r="S1255" s="10">
        <f t="shared" si="78"/>
        <v>41855.575312499997</v>
      </c>
      <c r="T1255" s="10">
        <f t="shared" si="79"/>
        <v>41885.575312499997</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5">
        <f t="shared" si="77"/>
        <v>94.489361702127653</v>
      </c>
      <c r="Q1256" t="s">
        <v>8325</v>
      </c>
      <c r="R1256" t="s">
        <v>8326</v>
      </c>
      <c r="S1256" s="10">
        <f t="shared" si="78"/>
        <v>40487.413032407407</v>
      </c>
      <c r="T1256" s="10">
        <f t="shared" si="79"/>
        <v>40543.999305555553</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5">
        <f t="shared" si="77"/>
        <v>55.697247706422019</v>
      </c>
      <c r="Q1257" t="s">
        <v>8325</v>
      </c>
      <c r="R1257" t="s">
        <v>8326</v>
      </c>
      <c r="S1257" s="10">
        <f t="shared" si="78"/>
        <v>41579.637175925927</v>
      </c>
      <c r="T1257" s="10">
        <f t="shared" si="79"/>
        <v>41609.678842592592</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5">
        <f t="shared" si="77"/>
        <v>98.030831024930734</v>
      </c>
      <c r="Q1258" t="s">
        <v>8325</v>
      </c>
      <c r="R1258" t="s">
        <v>8326</v>
      </c>
      <c r="S1258" s="10">
        <f t="shared" si="78"/>
        <v>40921.711006944446</v>
      </c>
      <c r="T1258" s="10">
        <f t="shared" si="79"/>
        <v>40951.711006944446</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294.72727272727275</v>
      </c>
      <c r="P1259" s="5">
        <f t="shared" si="77"/>
        <v>92.102272727272734</v>
      </c>
      <c r="Q1259" t="s">
        <v>8325</v>
      </c>
      <c r="R1259" t="s">
        <v>8326</v>
      </c>
      <c r="S1259" s="10">
        <f t="shared" si="78"/>
        <v>40586.877199074072</v>
      </c>
      <c r="T1259" s="10">
        <f t="shared" si="79"/>
        <v>40635.835532407407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213.14633333333336</v>
      </c>
      <c r="P1260" s="5">
        <f t="shared" si="77"/>
        <v>38.175462686567165</v>
      </c>
      <c r="Q1260" t="s">
        <v>8325</v>
      </c>
      <c r="R1260" t="s">
        <v>8326</v>
      </c>
      <c r="S1260" s="10">
        <f t="shared" si="78"/>
        <v>41487.402916666666</v>
      </c>
      <c r="T1260" s="10">
        <f t="shared" si="79"/>
        <v>41517.402916666666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5">
        <f t="shared" si="77"/>
        <v>27.145833333333332</v>
      </c>
      <c r="Q1261" t="s">
        <v>8325</v>
      </c>
      <c r="R1261" t="s">
        <v>8326</v>
      </c>
      <c r="S1261" s="10">
        <f t="shared" si="78"/>
        <v>41766.762314814812</v>
      </c>
      <c r="T1261" s="10">
        <f t="shared" si="79"/>
        <v>41798.957638888889</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5">
        <f t="shared" si="77"/>
        <v>50.689189189189186</v>
      </c>
      <c r="Q1262" t="s">
        <v>8325</v>
      </c>
      <c r="R1262" t="s">
        <v>8326</v>
      </c>
      <c r="S1262" s="10">
        <f t="shared" si="78"/>
        <v>41666.63449074074</v>
      </c>
      <c r="T1262" s="10">
        <f t="shared" si="79"/>
        <v>41696.63449074074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5">
        <f t="shared" si="77"/>
        <v>38.942307692307693</v>
      </c>
      <c r="Q1263" t="s">
        <v>8325</v>
      </c>
      <c r="R1263" t="s">
        <v>8326</v>
      </c>
      <c r="S1263" s="10">
        <f t="shared" si="78"/>
        <v>41638.134571759256</v>
      </c>
      <c r="T1263" s="10">
        <f t="shared" si="79"/>
        <v>41668.134571759256</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5">
        <f t="shared" si="77"/>
        <v>77.638095238095232</v>
      </c>
      <c r="Q1264" t="s">
        <v>8325</v>
      </c>
      <c r="R1264" t="s">
        <v>8326</v>
      </c>
      <c r="S1264" s="10">
        <f t="shared" si="78"/>
        <v>41656.554305555554</v>
      </c>
      <c r="T1264" s="10">
        <f t="shared" si="79"/>
        <v>41686.554305555554</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5">
        <f t="shared" si="77"/>
        <v>43.536585365853661</v>
      </c>
      <c r="Q1265" t="s">
        <v>8325</v>
      </c>
      <c r="R1265" t="s">
        <v>8326</v>
      </c>
      <c r="S1265" s="10">
        <f t="shared" si="78"/>
        <v>41691.875810185185</v>
      </c>
      <c r="T1265" s="10">
        <f t="shared" si="79"/>
        <v>41726.833333333328</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166.46153846153845</v>
      </c>
      <c r="P1266" s="5">
        <f t="shared" si="77"/>
        <v>31.823529411764707</v>
      </c>
      <c r="Q1266" t="s">
        <v>8325</v>
      </c>
      <c r="R1266" t="s">
        <v>8326</v>
      </c>
      <c r="S1266" s="10">
        <f t="shared" si="78"/>
        <v>41547.454664351848</v>
      </c>
      <c r="T1266" s="10">
        <f t="shared" si="79"/>
        <v>41576.454664351848</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5">
        <f t="shared" si="77"/>
        <v>63.184393939393942</v>
      </c>
      <c r="Q1267" t="s">
        <v>8325</v>
      </c>
      <c r="R1267" t="s">
        <v>8326</v>
      </c>
      <c r="S1267" s="10">
        <f t="shared" si="78"/>
        <v>40465.446932870364</v>
      </c>
      <c r="T1267" s="10">
        <f t="shared" si="79"/>
        <v>40512.446932870364</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5">
        <f t="shared" si="77"/>
        <v>190.9</v>
      </c>
      <c r="Q1268" t="s">
        <v>8325</v>
      </c>
      <c r="R1268" t="s">
        <v>8326</v>
      </c>
      <c r="S1268" s="10">
        <f t="shared" si="78"/>
        <v>41620.668344907404</v>
      </c>
      <c r="T1268" s="10">
        <f t="shared" si="79"/>
        <v>41650.668344907404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5">
        <f t="shared" si="77"/>
        <v>140.85534591194968</v>
      </c>
      <c r="Q1269" t="s">
        <v>8325</v>
      </c>
      <c r="R1269" t="s">
        <v>8326</v>
      </c>
      <c r="S1269" s="10">
        <f t="shared" si="78"/>
        <v>41449.376828703702</v>
      </c>
      <c r="T1269" s="10">
        <f t="shared" si="79"/>
        <v>41479.376828703702</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5">
        <f t="shared" si="77"/>
        <v>76.92307692307692</v>
      </c>
      <c r="Q1270" t="s">
        <v>8325</v>
      </c>
      <c r="R1270" t="s">
        <v>8326</v>
      </c>
      <c r="S1270" s="10">
        <f t="shared" si="78"/>
        <v>41507.637118055551</v>
      </c>
      <c r="T1270" s="10">
        <f t="shared" si="79"/>
        <v>41537.637118055551</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5">
        <f t="shared" si="77"/>
        <v>99.15533980582525</v>
      </c>
      <c r="Q1271" t="s">
        <v>8325</v>
      </c>
      <c r="R1271" t="s">
        <v>8326</v>
      </c>
      <c r="S1271" s="10">
        <f t="shared" si="78"/>
        <v>42445.614722222213</v>
      </c>
      <c r="T1271" s="10">
        <f t="shared" si="79"/>
        <v>42475.791666666664</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5">
        <f t="shared" si="77"/>
        <v>67.881656804733723</v>
      </c>
      <c r="Q1272" t="s">
        <v>8325</v>
      </c>
      <c r="R1272" t="s">
        <v>8326</v>
      </c>
      <c r="S1272" s="10">
        <f t="shared" si="78"/>
        <v>40933.648634259262</v>
      </c>
      <c r="T1272" s="10">
        <f t="shared" si="79"/>
        <v>40993.60696759259</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5">
        <f t="shared" si="77"/>
        <v>246.29032258064515</v>
      </c>
      <c r="Q1273" t="s">
        <v>8325</v>
      </c>
      <c r="R1273" t="s">
        <v>8326</v>
      </c>
      <c r="S1273" s="10">
        <f t="shared" si="78"/>
        <v>41561.475219907406</v>
      </c>
      <c r="T1273" s="10">
        <f t="shared" si="79"/>
        <v>41591.516886574071</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5">
        <f t="shared" si="77"/>
        <v>189.28571428571428</v>
      </c>
      <c r="Q1274" t="s">
        <v>8325</v>
      </c>
      <c r="R1274" t="s">
        <v>8326</v>
      </c>
      <c r="S1274" s="10">
        <f t="shared" si="78"/>
        <v>40274.536793981482</v>
      </c>
      <c r="T1274" s="10">
        <f t="shared" si="79"/>
        <v>40343.958333333328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5">
        <f t="shared" si="77"/>
        <v>76.666666666666671</v>
      </c>
      <c r="Q1275" t="s">
        <v>8325</v>
      </c>
      <c r="R1275" t="s">
        <v>8326</v>
      </c>
      <c r="S1275" s="10">
        <f t="shared" si="78"/>
        <v>41852.521886574068</v>
      </c>
      <c r="T1275" s="10">
        <f t="shared" si="79"/>
        <v>41882.521886574068</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154.97535999999999</v>
      </c>
      <c r="P1276" s="5">
        <f t="shared" si="77"/>
        <v>82.963254817987149</v>
      </c>
      <c r="Q1276" t="s">
        <v>8325</v>
      </c>
      <c r="R1276" t="s">
        <v>8326</v>
      </c>
      <c r="S1276" s="10">
        <f t="shared" si="78"/>
        <v>41116.481770833328</v>
      </c>
      <c r="T1276" s="10">
        <f t="shared" si="79"/>
        <v>41151.481770833328</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162.14066666666668</v>
      </c>
      <c r="P1277" s="5">
        <f t="shared" si="77"/>
        <v>62.522107969151669</v>
      </c>
      <c r="Q1277" t="s">
        <v>8325</v>
      </c>
      <c r="R1277" t="s">
        <v>8326</v>
      </c>
      <c r="S1277" s="10">
        <f t="shared" si="78"/>
        <v>41458.659571759257</v>
      </c>
      <c r="T1277" s="10">
        <f t="shared" si="79"/>
        <v>41493.659571759257</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5">
        <f t="shared" si="77"/>
        <v>46.06808823529412</v>
      </c>
      <c r="Q1278" t="s">
        <v>8325</v>
      </c>
      <c r="R1278" t="s">
        <v>8326</v>
      </c>
      <c r="S1278" s="10">
        <f t="shared" si="78"/>
        <v>40007.49591435185</v>
      </c>
      <c r="T1278" s="10">
        <f t="shared" si="79"/>
        <v>40056.958333333328</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5">
        <f t="shared" si="77"/>
        <v>38.543946731234868</v>
      </c>
      <c r="Q1279" t="s">
        <v>8325</v>
      </c>
      <c r="R1279" t="s">
        <v>8326</v>
      </c>
      <c r="S1279" s="10">
        <f t="shared" si="78"/>
        <v>41121.35355324074</v>
      </c>
      <c r="T1279" s="10">
        <f t="shared" si="79"/>
        <v>41156.35355324074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154.93846153846152</v>
      </c>
      <c r="P1280" s="5">
        <f t="shared" si="77"/>
        <v>53.005263157894738</v>
      </c>
      <c r="Q1280" t="s">
        <v>8325</v>
      </c>
      <c r="R1280" t="s">
        <v>8326</v>
      </c>
      <c r="S1280" s="10">
        <f t="shared" si="78"/>
        <v>41786.346828703703</v>
      </c>
      <c r="T1280" s="10">
        <f t="shared" si="79"/>
        <v>41814.875</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5">
        <f t="shared" si="77"/>
        <v>73.355396825396824</v>
      </c>
      <c r="Q1281" t="s">
        <v>8325</v>
      </c>
      <c r="R1281" t="s">
        <v>8326</v>
      </c>
      <c r="S1281" s="10">
        <f t="shared" si="78"/>
        <v>41681.890856481477</v>
      </c>
      <c r="T1281" s="10">
        <f t="shared" si="79"/>
        <v>41721.849189814813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110.91186666666665</v>
      </c>
      <c r="P1282" s="5">
        <f t="shared" si="77"/>
        <v>127.97523076923076</v>
      </c>
      <c r="Q1282" t="s">
        <v>8325</v>
      </c>
      <c r="R1282" t="s">
        <v>8326</v>
      </c>
      <c r="S1282" s="10">
        <f t="shared" si="78"/>
        <v>40513.54923611111</v>
      </c>
      <c r="T1282" s="10">
        <f t="shared" si="79"/>
        <v>40603.54923611111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((E1283/D1283)*100)</f>
        <v>110.71428571428572</v>
      </c>
      <c r="P1283" s="5">
        <f t="shared" ref="P1283:P1346" si="81">AVERAGE(E1283/L1283)</f>
        <v>104.72972972972973</v>
      </c>
      <c r="Q1283" t="s">
        <v>8325</v>
      </c>
      <c r="R1283" t="s">
        <v>8326</v>
      </c>
      <c r="S1283" s="10">
        <f t="shared" ref="S1283:S1346" si="82">(((J1283/60)/60)/24)+DATE(1970,1,1)+(-5/24)</f>
        <v>41463.535138888888</v>
      </c>
      <c r="T1283" s="10">
        <f t="shared" ref="T1283:T1346" si="83">(((I1283/60)/60)/24)+DATE(1970,1,1)+(-5/24)</f>
        <v>41483.535138888888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5">
        <f t="shared" si="81"/>
        <v>67.671532846715323</v>
      </c>
      <c r="Q1284" t="s">
        <v>8325</v>
      </c>
      <c r="R1284" t="s">
        <v>8326</v>
      </c>
      <c r="S1284" s="10">
        <f t="shared" si="82"/>
        <v>41586.266840277778</v>
      </c>
      <c r="T1284" s="10">
        <f t="shared" si="83"/>
        <v>41616.999305555553</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5">
        <f t="shared" si="81"/>
        <v>95.931818181818187</v>
      </c>
      <c r="Q1285" t="s">
        <v>8325</v>
      </c>
      <c r="R1285" t="s">
        <v>8326</v>
      </c>
      <c r="S1285" s="10">
        <f t="shared" si="82"/>
        <v>41320.50913194444</v>
      </c>
      <c r="T1285" s="10">
        <f t="shared" si="83"/>
        <v>41343.958333333328</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5">
        <f t="shared" si="81"/>
        <v>65.161290322580641</v>
      </c>
      <c r="Q1286" t="s">
        <v>8317</v>
      </c>
      <c r="R1286" t="s">
        <v>8318</v>
      </c>
      <c r="S1286" s="10">
        <f t="shared" si="82"/>
        <v>42712.026412037034</v>
      </c>
      <c r="T1286" s="10">
        <f t="shared" si="83"/>
        <v>42735.499305555553</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101.64999999999999</v>
      </c>
      <c r="P1287" s="5">
        <f t="shared" si="81"/>
        <v>32.269841269841272</v>
      </c>
      <c r="Q1287" t="s">
        <v>8317</v>
      </c>
      <c r="R1287" t="s">
        <v>8318</v>
      </c>
      <c r="S1287" s="10">
        <f t="shared" si="82"/>
        <v>42160.374710648146</v>
      </c>
      <c r="T1287" s="10">
        <f t="shared" si="83"/>
        <v>42175.374710648146</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5">
        <f t="shared" si="81"/>
        <v>81.25</v>
      </c>
      <c r="Q1288" t="s">
        <v>8317</v>
      </c>
      <c r="R1288" t="s">
        <v>8318</v>
      </c>
      <c r="S1288" s="10">
        <f t="shared" si="82"/>
        <v>42039.176238425927</v>
      </c>
      <c r="T1288" s="10">
        <f t="shared" si="83"/>
        <v>42052.374999999993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5">
        <f t="shared" si="81"/>
        <v>24.2</v>
      </c>
      <c r="Q1289" t="s">
        <v>8317</v>
      </c>
      <c r="R1289" t="s">
        <v>8318</v>
      </c>
      <c r="S1289" s="10">
        <f t="shared" si="82"/>
        <v>42107.412685185183</v>
      </c>
      <c r="T1289" s="10">
        <f t="shared" si="83"/>
        <v>42167.412685185183</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5">
        <f t="shared" si="81"/>
        <v>65.868852459016395</v>
      </c>
      <c r="Q1290" t="s">
        <v>8317</v>
      </c>
      <c r="R1290" t="s">
        <v>8318</v>
      </c>
      <c r="S1290" s="10">
        <f t="shared" si="82"/>
        <v>42560.946331018517</v>
      </c>
      <c r="T1290" s="10">
        <f t="shared" si="83"/>
        <v>42591.958333333336</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5">
        <f t="shared" si="81"/>
        <v>36.07692307692308</v>
      </c>
      <c r="Q1291" t="s">
        <v>8317</v>
      </c>
      <c r="R1291" t="s">
        <v>8318</v>
      </c>
      <c r="S1291" s="10">
        <f t="shared" si="82"/>
        <v>42708.926446759251</v>
      </c>
      <c r="T1291" s="10">
        <f t="shared" si="83"/>
        <v>42738.926446759251</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108.57142857142857</v>
      </c>
      <c r="P1292" s="5">
        <f t="shared" si="81"/>
        <v>44.186046511627907</v>
      </c>
      <c r="Q1292" t="s">
        <v>8317</v>
      </c>
      <c r="R1292" t="s">
        <v>8318</v>
      </c>
      <c r="S1292" s="10">
        <f t="shared" si="82"/>
        <v>42086.406608796293</v>
      </c>
      <c r="T1292" s="10">
        <f t="shared" si="83"/>
        <v>42117.082638888889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145.70000000000002</v>
      </c>
      <c r="P1293" s="5">
        <f t="shared" si="81"/>
        <v>104.07142857142857</v>
      </c>
      <c r="Q1293" t="s">
        <v>8317</v>
      </c>
      <c r="R1293" t="s">
        <v>8318</v>
      </c>
      <c r="S1293" s="10">
        <f t="shared" si="82"/>
        <v>42064.444340277776</v>
      </c>
      <c r="T1293" s="10">
        <f t="shared" si="83"/>
        <v>42101.083333333336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5">
        <f t="shared" si="81"/>
        <v>35.96153846153846</v>
      </c>
      <c r="Q1294" t="s">
        <v>8317</v>
      </c>
      <c r="R1294" t="s">
        <v>8318</v>
      </c>
      <c r="S1294" s="10">
        <f t="shared" si="82"/>
        <v>42256.555879629632</v>
      </c>
      <c r="T1294" s="10">
        <f t="shared" si="83"/>
        <v>42283.749305555553</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5">
        <f t="shared" si="81"/>
        <v>127.79166666666667</v>
      </c>
      <c r="Q1295" t="s">
        <v>8317</v>
      </c>
      <c r="R1295" t="s">
        <v>8318</v>
      </c>
      <c r="S1295" s="10">
        <f t="shared" si="82"/>
        <v>42292.492719907408</v>
      </c>
      <c r="T1295" s="10">
        <f t="shared" si="83"/>
        <v>42322.534386574065</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5">
        <f t="shared" si="81"/>
        <v>27.727272727272727</v>
      </c>
      <c r="Q1296" t="s">
        <v>8317</v>
      </c>
      <c r="R1296" t="s">
        <v>8318</v>
      </c>
      <c r="S1296" s="10">
        <f t="shared" si="82"/>
        <v>42278.245335648149</v>
      </c>
      <c r="T1296" s="10">
        <f t="shared" si="83"/>
        <v>42296.249999999993</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5">
        <f t="shared" si="81"/>
        <v>39.828125</v>
      </c>
      <c r="Q1297" t="s">
        <v>8317</v>
      </c>
      <c r="R1297" t="s">
        <v>8318</v>
      </c>
      <c r="S1297" s="10">
        <f t="shared" si="82"/>
        <v>42184.364548611113</v>
      </c>
      <c r="T1297" s="10">
        <f t="shared" si="83"/>
        <v>42214.499999999993</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5">
        <f t="shared" si="81"/>
        <v>52.173913043478258</v>
      </c>
      <c r="Q1298" t="s">
        <v>8317</v>
      </c>
      <c r="R1298" t="s">
        <v>8318</v>
      </c>
      <c r="S1298" s="10">
        <f t="shared" si="82"/>
        <v>42422.842280092591</v>
      </c>
      <c r="T1298" s="10">
        <f t="shared" si="83"/>
        <v>42442.800613425927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5">
        <f t="shared" si="81"/>
        <v>92.037815126050418</v>
      </c>
      <c r="Q1299" t="s">
        <v>8317</v>
      </c>
      <c r="R1299" t="s">
        <v>8318</v>
      </c>
      <c r="S1299" s="10">
        <f t="shared" si="82"/>
        <v>42461.538865740738</v>
      </c>
      <c r="T1299" s="10">
        <f t="shared" si="83"/>
        <v>42491.538865740738</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5">
        <f t="shared" si="81"/>
        <v>63.424242424242422</v>
      </c>
      <c r="Q1300" t="s">
        <v>8317</v>
      </c>
      <c r="R1300" t="s">
        <v>8318</v>
      </c>
      <c r="S1300" s="10">
        <f t="shared" si="82"/>
        <v>42458.472592592596</v>
      </c>
      <c r="T1300" s="10">
        <f t="shared" si="83"/>
        <v>42488.472592592596</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5">
        <f t="shared" si="81"/>
        <v>135.625</v>
      </c>
      <c r="Q1301" t="s">
        <v>8317</v>
      </c>
      <c r="R1301" t="s">
        <v>8318</v>
      </c>
      <c r="S1301" s="10">
        <f t="shared" si="82"/>
        <v>42169.606006944443</v>
      </c>
      <c r="T1301" s="10">
        <f t="shared" si="83"/>
        <v>42199.606006944443</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5">
        <f t="shared" si="81"/>
        <v>168.75</v>
      </c>
      <c r="Q1302" t="s">
        <v>8317</v>
      </c>
      <c r="R1302" t="s">
        <v>8318</v>
      </c>
      <c r="S1302" s="10">
        <f t="shared" si="82"/>
        <v>42483.466874999998</v>
      </c>
      <c r="T1302" s="10">
        <f t="shared" si="83"/>
        <v>42522.581249999996</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5">
        <f t="shared" si="81"/>
        <v>70.862068965517238</v>
      </c>
      <c r="Q1303" t="s">
        <v>8317</v>
      </c>
      <c r="R1303" t="s">
        <v>8318</v>
      </c>
      <c r="S1303" s="10">
        <f t="shared" si="82"/>
        <v>42195.541412037033</v>
      </c>
      <c r="T1303" s="10">
        <f t="shared" si="83"/>
        <v>42205.916666666664</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100</v>
      </c>
      <c r="P1304" s="5">
        <f t="shared" si="81"/>
        <v>50</v>
      </c>
      <c r="Q1304" t="s">
        <v>8317</v>
      </c>
      <c r="R1304" t="s">
        <v>8318</v>
      </c>
      <c r="S1304" s="10">
        <f t="shared" si="82"/>
        <v>42674.849664351852</v>
      </c>
      <c r="T1304" s="10">
        <f t="shared" si="83"/>
        <v>42704.891331018516</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5">
        <f t="shared" si="81"/>
        <v>42.214166666666671</v>
      </c>
      <c r="Q1305" t="s">
        <v>8317</v>
      </c>
      <c r="R1305" t="s">
        <v>8318</v>
      </c>
      <c r="S1305" s="10">
        <f t="shared" si="82"/>
        <v>42566.232870370368</v>
      </c>
      <c r="T1305" s="10">
        <f t="shared" si="83"/>
        <v>42582.249999999993</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39.627499999999998</v>
      </c>
      <c r="P1306" s="5">
        <f t="shared" si="81"/>
        <v>152.41346153846155</v>
      </c>
      <c r="Q1306" t="s">
        <v>8319</v>
      </c>
      <c r="R1306" t="s">
        <v>8321</v>
      </c>
      <c r="S1306" s="10">
        <f t="shared" si="82"/>
        <v>42746.986168981479</v>
      </c>
      <c r="T1306" s="10">
        <f t="shared" si="83"/>
        <v>42806.944502314807</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25.976666666666663</v>
      </c>
      <c r="P1307" s="5">
        <f t="shared" si="81"/>
        <v>90.616279069767444</v>
      </c>
      <c r="Q1307" t="s">
        <v>8319</v>
      </c>
      <c r="R1307" t="s">
        <v>8321</v>
      </c>
      <c r="S1307" s="10">
        <f t="shared" si="82"/>
        <v>42543.457268518519</v>
      </c>
      <c r="T1307" s="10">
        <f t="shared" si="83"/>
        <v>42572.520833333336</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65.24636363636364</v>
      </c>
      <c r="P1308" s="5">
        <f t="shared" si="81"/>
        <v>201.60393258426967</v>
      </c>
      <c r="Q1308" t="s">
        <v>8319</v>
      </c>
      <c r="R1308" t="s">
        <v>8321</v>
      </c>
      <c r="S1308" s="10">
        <f t="shared" si="82"/>
        <v>41947.249236111107</v>
      </c>
      <c r="T1308" s="10">
        <f t="shared" si="83"/>
        <v>41977.249236111107</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11.514000000000001</v>
      </c>
      <c r="P1309" s="5">
        <f t="shared" si="81"/>
        <v>127.93333333333334</v>
      </c>
      <c r="Q1309" t="s">
        <v>8319</v>
      </c>
      <c r="R1309" t="s">
        <v>8321</v>
      </c>
      <c r="S1309" s="10">
        <f t="shared" si="82"/>
        <v>42387.294895833329</v>
      </c>
      <c r="T1309" s="10">
        <f t="shared" si="83"/>
        <v>42417.294895833329</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11.360000000000001</v>
      </c>
      <c r="P1310" s="5">
        <f t="shared" si="81"/>
        <v>29.894736842105264</v>
      </c>
      <c r="Q1310" t="s">
        <v>8319</v>
      </c>
      <c r="R1310" t="s">
        <v>8321</v>
      </c>
      <c r="S1310" s="10">
        <f t="shared" si="82"/>
        <v>42611.405231481483</v>
      </c>
      <c r="T1310" s="10">
        <f t="shared" si="83"/>
        <v>42651.405231481483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5">
        <f t="shared" si="81"/>
        <v>367.97142857142859</v>
      </c>
      <c r="Q1311" t="s">
        <v>8319</v>
      </c>
      <c r="R1311" t="s">
        <v>8321</v>
      </c>
      <c r="S1311" s="10">
        <f t="shared" si="82"/>
        <v>42257.674398148149</v>
      </c>
      <c r="T1311" s="10">
        <f t="shared" si="83"/>
        <v>42292.674398148149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15.5</v>
      </c>
      <c r="P1312" s="5">
        <f t="shared" si="81"/>
        <v>129.16666666666666</v>
      </c>
      <c r="Q1312" t="s">
        <v>8319</v>
      </c>
      <c r="R1312" t="s">
        <v>8321</v>
      </c>
      <c r="S1312" s="10">
        <f t="shared" si="82"/>
        <v>42556.458912037029</v>
      </c>
      <c r="T1312" s="10">
        <f t="shared" si="83"/>
        <v>42601.458912037029</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32.027999999999999</v>
      </c>
      <c r="P1313" s="5">
        <f t="shared" si="81"/>
        <v>800.7</v>
      </c>
      <c r="Q1313" t="s">
        <v>8319</v>
      </c>
      <c r="R1313" t="s">
        <v>8321</v>
      </c>
      <c r="S1313" s="10">
        <f t="shared" si="82"/>
        <v>42669.593969907401</v>
      </c>
      <c r="T1313" s="10">
        <f t="shared" si="83"/>
        <v>42704.635636574072</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0.60869565217391308</v>
      </c>
      <c r="P1314" s="5">
        <f t="shared" si="81"/>
        <v>28</v>
      </c>
      <c r="Q1314" t="s">
        <v>8319</v>
      </c>
      <c r="R1314" t="s">
        <v>8321</v>
      </c>
      <c r="S1314" s="10">
        <f t="shared" si="82"/>
        <v>42082.494467592587</v>
      </c>
      <c r="T1314" s="10">
        <f t="shared" si="83"/>
        <v>42112.494467592587</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31.114999999999998</v>
      </c>
      <c r="P1315" s="5">
        <f t="shared" si="81"/>
        <v>102.01639344262296</v>
      </c>
      <c r="Q1315" t="s">
        <v>8319</v>
      </c>
      <c r="R1315" t="s">
        <v>8321</v>
      </c>
      <c r="S1315" s="10">
        <f t="shared" si="82"/>
        <v>42402.50131944444</v>
      </c>
      <c r="T1315" s="10">
        <f t="shared" si="83"/>
        <v>42432.50131944444</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1.1266666666666667</v>
      </c>
      <c r="P1316" s="5">
        <f t="shared" si="81"/>
        <v>184.36363636363637</v>
      </c>
      <c r="Q1316" t="s">
        <v>8319</v>
      </c>
      <c r="R1316" t="s">
        <v>8321</v>
      </c>
      <c r="S1316" s="10">
        <f t="shared" si="82"/>
        <v>42604.461342592585</v>
      </c>
      <c r="T1316" s="10">
        <f t="shared" si="83"/>
        <v>42664.461342592585</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40.404000000000003</v>
      </c>
      <c r="P1317" s="5">
        <f t="shared" si="81"/>
        <v>162.91935483870967</v>
      </c>
      <c r="Q1317" t="s">
        <v>8319</v>
      </c>
      <c r="R1317" t="s">
        <v>8321</v>
      </c>
      <c r="S1317" s="10">
        <f t="shared" si="82"/>
        <v>42278.289907407401</v>
      </c>
      <c r="T1317" s="10">
        <f t="shared" si="83"/>
        <v>42313.833333333336</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1.3333333333333333E-3</v>
      </c>
      <c r="P1318" s="5">
        <f t="shared" si="81"/>
        <v>1</v>
      </c>
      <c r="Q1318" t="s">
        <v>8319</v>
      </c>
      <c r="R1318" t="s">
        <v>8321</v>
      </c>
      <c r="S1318" s="10">
        <f t="shared" si="82"/>
        <v>42393.753576388881</v>
      </c>
      <c r="T1318" s="10">
        <f t="shared" si="83"/>
        <v>42428.753576388881</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5.7334999999999994</v>
      </c>
      <c r="P1319" s="5">
        <f t="shared" si="81"/>
        <v>603.52631578947364</v>
      </c>
      <c r="Q1319" t="s">
        <v>8319</v>
      </c>
      <c r="R1319" t="s">
        <v>8321</v>
      </c>
      <c r="S1319" s="10">
        <f t="shared" si="82"/>
        <v>42520.027152777773</v>
      </c>
      <c r="T1319" s="10">
        <f t="shared" si="83"/>
        <v>42572.374999999993</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15.324999999999999</v>
      </c>
      <c r="P1320" s="5">
        <f t="shared" si="81"/>
        <v>45.407407407407405</v>
      </c>
      <c r="Q1320" t="s">
        <v>8319</v>
      </c>
      <c r="R1320" t="s">
        <v>8321</v>
      </c>
      <c r="S1320" s="10">
        <f t="shared" si="82"/>
        <v>41984.835324074076</v>
      </c>
      <c r="T1320" s="10">
        <f t="shared" si="83"/>
        <v>42014.835324074076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15.103448275862069</v>
      </c>
      <c r="P1321" s="5">
        <f t="shared" si="81"/>
        <v>97.333333333333329</v>
      </c>
      <c r="Q1321" t="s">
        <v>8319</v>
      </c>
      <c r="R1321" t="s">
        <v>8321</v>
      </c>
      <c r="S1321" s="10">
        <f t="shared" si="82"/>
        <v>41816.603761574072</v>
      </c>
      <c r="T1321" s="10">
        <f t="shared" si="83"/>
        <v>41831.458333333328</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0.503</v>
      </c>
      <c r="P1322" s="5">
        <f t="shared" si="81"/>
        <v>167.66666666666666</v>
      </c>
      <c r="Q1322" t="s">
        <v>8319</v>
      </c>
      <c r="R1322" t="s">
        <v>8321</v>
      </c>
      <c r="S1322" s="10">
        <f t="shared" si="82"/>
        <v>42705.482013888883</v>
      </c>
      <c r="T1322" s="10">
        <f t="shared" si="83"/>
        <v>42734.749999999993</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1.3028138528138529</v>
      </c>
      <c r="P1323" s="5">
        <f t="shared" si="81"/>
        <v>859.85714285714289</v>
      </c>
      <c r="Q1323" t="s">
        <v>8319</v>
      </c>
      <c r="R1323" t="s">
        <v>8321</v>
      </c>
      <c r="S1323" s="10">
        <f t="shared" si="82"/>
        <v>42697.540937499994</v>
      </c>
      <c r="T1323" s="10">
        <f t="shared" si="83"/>
        <v>42727.540937499994</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0.30285714285714288</v>
      </c>
      <c r="P1324" s="5">
        <f t="shared" si="81"/>
        <v>26.5</v>
      </c>
      <c r="Q1324" t="s">
        <v>8319</v>
      </c>
      <c r="R1324" t="s">
        <v>8321</v>
      </c>
      <c r="S1324" s="10">
        <f t="shared" si="82"/>
        <v>42115.448206018518</v>
      </c>
      <c r="T1324" s="10">
        <f t="shared" si="83"/>
        <v>42145.448206018518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8.8800000000000008</v>
      </c>
      <c r="P1325" s="5">
        <f t="shared" si="81"/>
        <v>30.272727272727273</v>
      </c>
      <c r="Q1325" t="s">
        <v>8319</v>
      </c>
      <c r="R1325" t="s">
        <v>8321</v>
      </c>
      <c r="S1325" s="10">
        <f t="shared" si="82"/>
        <v>42451.490115740737</v>
      </c>
      <c r="T1325" s="10">
        <f t="shared" si="83"/>
        <v>42486.079861111109</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v>
      </c>
      <c r="P1326" s="5">
        <f t="shared" si="81"/>
        <v>54.666666666666664</v>
      </c>
      <c r="Q1326" t="s">
        <v>8319</v>
      </c>
      <c r="R1326" t="s">
        <v>8321</v>
      </c>
      <c r="S1326" s="10">
        <f t="shared" si="82"/>
        <v>42626.425370370365</v>
      </c>
      <c r="T1326" s="10">
        <f t="shared" si="83"/>
        <v>42656.425370370365</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2.4299999999999997</v>
      </c>
      <c r="P1327" s="5">
        <f t="shared" si="81"/>
        <v>60.75</v>
      </c>
      <c r="Q1327" t="s">
        <v>8319</v>
      </c>
      <c r="R1327" t="s">
        <v>8321</v>
      </c>
      <c r="S1327" s="10">
        <f t="shared" si="82"/>
        <v>42703.877719907403</v>
      </c>
      <c r="T1327" s="10">
        <f t="shared" si="83"/>
        <v>42733.877719907403</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v>
      </c>
      <c r="P1328" s="5">
        <f t="shared" si="81"/>
        <v>102.72727272727273</v>
      </c>
      <c r="Q1328" t="s">
        <v>8319</v>
      </c>
      <c r="R1328" t="s">
        <v>8321</v>
      </c>
      <c r="S1328" s="10">
        <f t="shared" si="82"/>
        <v>41974.583657407398</v>
      </c>
      <c r="T1328" s="10">
        <f t="shared" si="83"/>
        <v>42019.583657407398</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v>
      </c>
      <c r="P1329" s="5">
        <f t="shared" si="81"/>
        <v>41.585365853658537</v>
      </c>
      <c r="Q1329" t="s">
        <v>8319</v>
      </c>
      <c r="R1329" t="s">
        <v>8321</v>
      </c>
      <c r="S1329" s="10">
        <f t="shared" si="82"/>
        <v>42123.470312500001</v>
      </c>
      <c r="T1329" s="10">
        <f t="shared" si="83"/>
        <v>42153.470312500001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v>
      </c>
      <c r="P1330" s="5">
        <f t="shared" si="81"/>
        <v>116.53333333333333</v>
      </c>
      <c r="Q1330" t="s">
        <v>8319</v>
      </c>
      <c r="R1330" t="s">
        <v>8321</v>
      </c>
      <c r="S1330" s="10">
        <f t="shared" si="82"/>
        <v>42612.434421296297</v>
      </c>
      <c r="T1330" s="10">
        <f t="shared" si="83"/>
        <v>42657.434421296297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0.81600000000000006</v>
      </c>
      <c r="P1331" s="5">
        <f t="shared" si="81"/>
        <v>45.333333333333336</v>
      </c>
      <c r="Q1331" t="s">
        <v>8319</v>
      </c>
      <c r="R1331" t="s">
        <v>8321</v>
      </c>
      <c r="S1331" s="10">
        <f t="shared" si="82"/>
        <v>41935.013252314813</v>
      </c>
      <c r="T1331" s="10">
        <f t="shared" si="83"/>
        <v>41975.054918981477</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22.494285714285713</v>
      </c>
      <c r="P1332" s="5">
        <f t="shared" si="81"/>
        <v>157.46</v>
      </c>
      <c r="Q1332" t="s">
        <v>8319</v>
      </c>
      <c r="R1332" t="s">
        <v>8321</v>
      </c>
      <c r="S1332" s="10">
        <f t="shared" si="82"/>
        <v>42522.068391203698</v>
      </c>
      <c r="T1332" s="10">
        <f t="shared" si="83"/>
        <v>42552.958333333336</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v>
      </c>
      <c r="P1333" s="5">
        <f t="shared" si="81"/>
        <v>100.5</v>
      </c>
      <c r="Q1333" t="s">
        <v>8319</v>
      </c>
      <c r="R1333" t="s">
        <v>8321</v>
      </c>
      <c r="S1333" s="10">
        <f t="shared" si="82"/>
        <v>42569.295763888884</v>
      </c>
      <c r="T1333" s="10">
        <f t="shared" si="83"/>
        <v>42599.295763888884</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5" t="e">
        <f t="shared" si="81"/>
        <v>#DIV/0!</v>
      </c>
      <c r="Q1334" t="s">
        <v>8319</v>
      </c>
      <c r="R1334" t="s">
        <v>8321</v>
      </c>
      <c r="S1334" s="10">
        <f t="shared" si="82"/>
        <v>42731.851944444446</v>
      </c>
      <c r="T1334" s="10">
        <f t="shared" si="83"/>
        <v>42761.851944444446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5" t="e">
        <f t="shared" si="81"/>
        <v>#DIV/0!</v>
      </c>
      <c r="Q1335" t="s">
        <v>8319</v>
      </c>
      <c r="R1335" t="s">
        <v>8321</v>
      </c>
      <c r="S1335" s="10">
        <f t="shared" si="82"/>
        <v>41805.8984375</v>
      </c>
      <c r="T1335" s="10">
        <f t="shared" si="83"/>
        <v>41835.8984375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10.754135338345865</v>
      </c>
      <c r="P1336" s="5">
        <f t="shared" si="81"/>
        <v>51.822463768115945</v>
      </c>
      <c r="Q1336" t="s">
        <v>8319</v>
      </c>
      <c r="R1336" t="s">
        <v>8321</v>
      </c>
      <c r="S1336" s="10">
        <f t="shared" si="82"/>
        <v>42410.565821759257</v>
      </c>
      <c r="T1336" s="10">
        <f t="shared" si="83"/>
        <v>42440.565821759257</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19.759999999999998</v>
      </c>
      <c r="P1337" s="5">
        <f t="shared" si="81"/>
        <v>308.75</v>
      </c>
      <c r="Q1337" t="s">
        <v>8319</v>
      </c>
      <c r="R1337" t="s">
        <v>8321</v>
      </c>
      <c r="S1337" s="10">
        <f t="shared" si="82"/>
        <v>42313.728032407402</v>
      </c>
      <c r="T1337" s="10">
        <f t="shared" si="83"/>
        <v>42343.728032407402</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84.946999999999989</v>
      </c>
      <c r="P1338" s="5">
        <f t="shared" si="81"/>
        <v>379.22767857142856</v>
      </c>
      <c r="Q1338" t="s">
        <v>8319</v>
      </c>
      <c r="R1338" t="s">
        <v>8321</v>
      </c>
      <c r="S1338" s="10">
        <f t="shared" si="82"/>
        <v>41955.655416666668</v>
      </c>
      <c r="T1338" s="10">
        <f t="shared" si="83"/>
        <v>41990.655416666668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49.381999999999998</v>
      </c>
      <c r="P1339" s="5">
        <f t="shared" si="81"/>
        <v>176.36428571428573</v>
      </c>
      <c r="Q1339" t="s">
        <v>8319</v>
      </c>
      <c r="R1339" t="s">
        <v>8321</v>
      </c>
      <c r="S1339" s="10">
        <f t="shared" si="82"/>
        <v>42767.368969907409</v>
      </c>
      <c r="T1339" s="10">
        <f t="shared" si="83"/>
        <v>42797.368969907409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3.3033333333333332</v>
      </c>
      <c r="P1340" s="5">
        <f t="shared" si="81"/>
        <v>66.066666666666663</v>
      </c>
      <c r="Q1340" t="s">
        <v>8319</v>
      </c>
      <c r="R1340" t="s">
        <v>8321</v>
      </c>
      <c r="S1340" s="10">
        <f t="shared" si="82"/>
        <v>42188.595289351848</v>
      </c>
      <c r="T1340" s="10">
        <f t="shared" si="83"/>
        <v>42218.595289351848</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6.6339999999999995</v>
      </c>
      <c r="P1341" s="5">
        <f t="shared" si="81"/>
        <v>89.648648648648646</v>
      </c>
      <c r="Q1341" t="s">
        <v>8319</v>
      </c>
      <c r="R1341" t="s">
        <v>8321</v>
      </c>
      <c r="S1341" s="10">
        <f t="shared" si="82"/>
        <v>41936.438831018517</v>
      </c>
      <c r="T1341" s="10">
        <f t="shared" si="83"/>
        <v>41981.480497685181</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5" t="e">
        <f t="shared" si="81"/>
        <v>#DIV/0!</v>
      </c>
      <c r="Q1342" t="s">
        <v>8319</v>
      </c>
      <c r="R1342" t="s">
        <v>8321</v>
      </c>
      <c r="S1342" s="10">
        <f t="shared" si="82"/>
        <v>41836.387187499997</v>
      </c>
      <c r="T1342" s="10">
        <f t="shared" si="83"/>
        <v>41866.387187499997</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70.36</v>
      </c>
      <c r="P1343" s="5">
        <f t="shared" si="81"/>
        <v>382.39130434782606</v>
      </c>
      <c r="Q1343" t="s">
        <v>8319</v>
      </c>
      <c r="R1343" t="s">
        <v>8321</v>
      </c>
      <c r="S1343" s="10">
        <f t="shared" si="82"/>
        <v>42612.415706018517</v>
      </c>
      <c r="T1343" s="10">
        <f t="shared" si="83"/>
        <v>42644.415706018517</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0.2</v>
      </c>
      <c r="P1344" s="5">
        <f t="shared" si="81"/>
        <v>100</v>
      </c>
      <c r="Q1344" t="s">
        <v>8319</v>
      </c>
      <c r="R1344" t="s">
        <v>8321</v>
      </c>
      <c r="S1344" s="10">
        <f t="shared" si="82"/>
        <v>42172.608090277768</v>
      </c>
      <c r="T1344" s="10">
        <f t="shared" si="83"/>
        <v>42202.608090277768</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5">
        <f t="shared" si="81"/>
        <v>158.35603715170279</v>
      </c>
      <c r="Q1345" t="s">
        <v>8319</v>
      </c>
      <c r="R1345" t="s">
        <v>8321</v>
      </c>
      <c r="S1345" s="10">
        <f t="shared" si="82"/>
        <v>42542.318090277775</v>
      </c>
      <c r="T1345" s="10">
        <f t="shared" si="83"/>
        <v>42600.957638888889</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377.73333333333335</v>
      </c>
      <c r="P1346" s="5">
        <f t="shared" si="81"/>
        <v>40.762589928057551</v>
      </c>
      <c r="Q1346" t="s">
        <v>8322</v>
      </c>
      <c r="R1346" t="s">
        <v>8323</v>
      </c>
      <c r="S1346" s="10">
        <f t="shared" si="82"/>
        <v>42522.581469907404</v>
      </c>
      <c r="T1346" s="10">
        <f t="shared" si="83"/>
        <v>42551.581469907404</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((E1347/D1347)*100)</f>
        <v>125</v>
      </c>
      <c r="P1347" s="5">
        <f t="shared" ref="P1347:P1410" si="85">AVERAGE(E1347/L1347)</f>
        <v>53.571428571428569</v>
      </c>
      <c r="Q1347" t="s">
        <v>8322</v>
      </c>
      <c r="R1347" t="s">
        <v>8323</v>
      </c>
      <c r="S1347" s="10">
        <f t="shared" ref="S1347:S1410" si="86">(((J1347/60)/60)/24)+DATE(1970,1,1)+(-5/24)</f>
        <v>41799.606006944443</v>
      </c>
      <c r="T1347" s="10">
        <f t="shared" ref="T1347:T1410" si="87">(((I1347/60)/60)/24)+DATE(1970,1,1)+(-5/24)</f>
        <v>41834.606006944443</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147.32653061224491</v>
      </c>
      <c r="P1348" s="5">
        <f t="shared" si="85"/>
        <v>48.449664429530202</v>
      </c>
      <c r="Q1348" t="s">
        <v>8322</v>
      </c>
      <c r="R1348" t="s">
        <v>8323</v>
      </c>
      <c r="S1348" s="10">
        <f t="shared" si="86"/>
        <v>41421.867488425924</v>
      </c>
      <c r="T1348" s="10">
        <f t="shared" si="87"/>
        <v>41451.867488425924</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5">
        <f t="shared" si="85"/>
        <v>82.41935483870968</v>
      </c>
      <c r="Q1349" t="s">
        <v>8322</v>
      </c>
      <c r="R1349" t="s">
        <v>8323</v>
      </c>
      <c r="S1349" s="10">
        <f t="shared" si="86"/>
        <v>42040.429687499993</v>
      </c>
      <c r="T1349" s="10">
        <f t="shared" si="87"/>
        <v>42070.429687499993</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5">
        <f t="shared" si="85"/>
        <v>230.19230769230768</v>
      </c>
      <c r="Q1350" t="s">
        <v>8322</v>
      </c>
      <c r="R1350" t="s">
        <v>8323</v>
      </c>
      <c r="S1350" s="10">
        <f t="shared" si="86"/>
        <v>41963.29783564814</v>
      </c>
      <c r="T1350" s="10">
        <f t="shared" si="87"/>
        <v>41991.29783564814</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204.2</v>
      </c>
      <c r="P1351" s="5">
        <f t="shared" si="85"/>
        <v>59.360465116279073</v>
      </c>
      <c r="Q1351" t="s">
        <v>8322</v>
      </c>
      <c r="R1351" t="s">
        <v>8323</v>
      </c>
      <c r="S1351" s="10">
        <f t="shared" si="86"/>
        <v>42317.124247685184</v>
      </c>
      <c r="T1351" s="10">
        <f t="shared" si="87"/>
        <v>42354.082638888889</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5">
        <f t="shared" si="85"/>
        <v>66.698717948717942</v>
      </c>
      <c r="Q1352" t="s">
        <v>8322</v>
      </c>
      <c r="R1352" t="s">
        <v>8323</v>
      </c>
      <c r="S1352" s="10">
        <f t="shared" si="86"/>
        <v>42333.804791666662</v>
      </c>
      <c r="T1352" s="10">
        <f t="shared" si="87"/>
        <v>42363.804791666662</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v>
      </c>
      <c r="P1353" s="5">
        <f t="shared" si="85"/>
        <v>168.77500000000001</v>
      </c>
      <c r="Q1353" t="s">
        <v>8322</v>
      </c>
      <c r="R1353" t="s">
        <v>8323</v>
      </c>
      <c r="S1353" s="10">
        <f t="shared" si="86"/>
        <v>42382.531759259255</v>
      </c>
      <c r="T1353" s="10">
        <f t="shared" si="87"/>
        <v>42412.531759259255</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5">
        <f t="shared" si="85"/>
        <v>59.973568281938327</v>
      </c>
      <c r="Q1354" t="s">
        <v>8322</v>
      </c>
      <c r="R1354" t="s">
        <v>8323</v>
      </c>
      <c r="S1354" s="10">
        <f t="shared" si="86"/>
        <v>42200.369976851849</v>
      </c>
      <c r="T1354" s="10">
        <f t="shared" si="87"/>
        <v>42251.957638888889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v>
      </c>
      <c r="P1355" s="5">
        <f t="shared" si="85"/>
        <v>31.80952380952381</v>
      </c>
      <c r="Q1355" t="s">
        <v>8322</v>
      </c>
      <c r="R1355" t="s">
        <v>8323</v>
      </c>
      <c r="S1355" s="10">
        <f t="shared" si="86"/>
        <v>41308.909583333334</v>
      </c>
      <c r="T1355" s="10">
        <f t="shared" si="87"/>
        <v>41343.791666666664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5">
        <f t="shared" si="85"/>
        <v>24.421875</v>
      </c>
      <c r="Q1356" t="s">
        <v>8322</v>
      </c>
      <c r="R1356" t="s">
        <v>8323</v>
      </c>
      <c r="S1356" s="10">
        <f t="shared" si="86"/>
        <v>42502.599293981482</v>
      </c>
      <c r="T1356" s="10">
        <f t="shared" si="87"/>
        <v>42532.599293981482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5">
        <f t="shared" si="85"/>
        <v>25.347107438016529</v>
      </c>
      <c r="Q1357" t="s">
        <v>8322</v>
      </c>
      <c r="R1357" t="s">
        <v>8323</v>
      </c>
      <c r="S1357" s="10">
        <f t="shared" si="86"/>
        <v>41213.046354166661</v>
      </c>
      <c r="T1357" s="10">
        <f t="shared" si="87"/>
        <v>41243.208333333328</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5">
        <f t="shared" si="85"/>
        <v>71.443218390804603</v>
      </c>
      <c r="Q1358" t="s">
        <v>8322</v>
      </c>
      <c r="R1358" t="s">
        <v>8323</v>
      </c>
      <c r="S1358" s="10">
        <f t="shared" si="86"/>
        <v>41429.830555555556</v>
      </c>
      <c r="T1358" s="10">
        <f t="shared" si="87"/>
        <v>41459.830555555556</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125.29999999999998</v>
      </c>
      <c r="P1359" s="5">
        <f t="shared" si="85"/>
        <v>38.553846153846152</v>
      </c>
      <c r="Q1359" t="s">
        <v>8322</v>
      </c>
      <c r="R1359" t="s">
        <v>8323</v>
      </c>
      <c r="S1359" s="10">
        <f t="shared" si="86"/>
        <v>41304.753900462958</v>
      </c>
      <c r="T1359" s="10">
        <f t="shared" si="87"/>
        <v>41334.040972222218</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5">
        <f t="shared" si="85"/>
        <v>68.367346938775512</v>
      </c>
      <c r="Q1360" t="s">
        <v>8322</v>
      </c>
      <c r="R1360" t="s">
        <v>8323</v>
      </c>
      <c r="S1360" s="10">
        <f t="shared" si="86"/>
        <v>40689.362534722219</v>
      </c>
      <c r="T1360" s="10">
        <f t="shared" si="87"/>
        <v>40719.362534722219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5">
        <f t="shared" si="85"/>
        <v>40.210526315789473</v>
      </c>
      <c r="Q1361" t="s">
        <v>8322</v>
      </c>
      <c r="R1361" t="s">
        <v>8323</v>
      </c>
      <c r="S1361" s="10">
        <f t="shared" si="86"/>
        <v>40668.606365740736</v>
      </c>
      <c r="T1361" s="10">
        <f t="shared" si="87"/>
        <v>40730.606365740736</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5">
        <f t="shared" si="85"/>
        <v>32.074074074074076</v>
      </c>
      <c r="Q1362" t="s">
        <v>8322</v>
      </c>
      <c r="R1362" t="s">
        <v>8323</v>
      </c>
      <c r="S1362" s="10">
        <f t="shared" si="86"/>
        <v>41095.692361111105</v>
      </c>
      <c r="T1362" s="10">
        <f t="shared" si="87"/>
        <v>41123.692361111105</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125.98333333333333</v>
      </c>
      <c r="P1363" s="5">
        <f t="shared" si="85"/>
        <v>28.632575757575758</v>
      </c>
      <c r="Q1363" t="s">
        <v>8322</v>
      </c>
      <c r="R1363" t="s">
        <v>8323</v>
      </c>
      <c r="S1363" s="10">
        <f t="shared" si="86"/>
        <v>41781.508935185186</v>
      </c>
      <c r="T1363" s="10">
        <f t="shared" si="87"/>
        <v>41811.508935185186</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5">
        <f t="shared" si="85"/>
        <v>43.64</v>
      </c>
      <c r="Q1364" t="s">
        <v>8322</v>
      </c>
      <c r="R1364" t="s">
        <v>8323</v>
      </c>
      <c r="S1364" s="10">
        <f t="shared" si="86"/>
        <v>41464.726053240738</v>
      </c>
      <c r="T1364" s="10">
        <f t="shared" si="87"/>
        <v>41524.726053240738</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100</v>
      </c>
      <c r="P1365" s="5">
        <f t="shared" si="85"/>
        <v>40</v>
      </c>
      <c r="Q1365" t="s">
        <v>8322</v>
      </c>
      <c r="R1365" t="s">
        <v>8323</v>
      </c>
      <c r="S1365" s="10">
        <f t="shared" si="86"/>
        <v>42396.635729166665</v>
      </c>
      <c r="T1365" s="10">
        <f t="shared" si="87"/>
        <v>42415.124305555553</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5">
        <f t="shared" si="85"/>
        <v>346.04166666666669</v>
      </c>
      <c r="Q1366" t="s">
        <v>8325</v>
      </c>
      <c r="R1366" t="s">
        <v>8326</v>
      </c>
      <c r="S1366" s="10">
        <f t="shared" si="86"/>
        <v>41951.487337962957</v>
      </c>
      <c r="T1366" s="10">
        <f t="shared" si="87"/>
        <v>42011.487337962964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100.26666666666667</v>
      </c>
      <c r="P1367" s="5">
        <f t="shared" si="85"/>
        <v>81.739130434782609</v>
      </c>
      <c r="Q1367" t="s">
        <v>8325</v>
      </c>
      <c r="R1367" t="s">
        <v>8326</v>
      </c>
      <c r="S1367" s="10">
        <f t="shared" si="86"/>
        <v>42049.524907407402</v>
      </c>
      <c r="T1367" s="10">
        <f t="shared" si="87"/>
        <v>42079.483240740738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5">
        <f t="shared" si="85"/>
        <v>64.535306122448986</v>
      </c>
      <c r="Q1368" t="s">
        <v>8325</v>
      </c>
      <c r="R1368" t="s">
        <v>8326</v>
      </c>
      <c r="S1368" s="10">
        <f t="shared" si="86"/>
        <v>41924.787766203699</v>
      </c>
      <c r="T1368" s="10">
        <f t="shared" si="87"/>
        <v>41969.829432870371</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v>
      </c>
      <c r="P1369" s="5">
        <f t="shared" si="85"/>
        <v>63.477777777777774</v>
      </c>
      <c r="Q1369" t="s">
        <v>8325</v>
      </c>
      <c r="R1369" t="s">
        <v>8326</v>
      </c>
      <c r="S1369" s="10">
        <f t="shared" si="86"/>
        <v>42291.794560185182</v>
      </c>
      <c r="T1369" s="10">
        <f t="shared" si="87"/>
        <v>42321.836226851847</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5">
        <f t="shared" si="85"/>
        <v>63.620689655172413</v>
      </c>
      <c r="Q1370" t="s">
        <v>8325</v>
      </c>
      <c r="R1370" t="s">
        <v>8326</v>
      </c>
      <c r="S1370" s="10">
        <f t="shared" si="86"/>
        <v>42145.982569444437</v>
      </c>
      <c r="T1370" s="10">
        <f t="shared" si="87"/>
        <v>42169.982569444437</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5">
        <f t="shared" si="85"/>
        <v>83.967068965517228</v>
      </c>
      <c r="Q1371" t="s">
        <v>8325</v>
      </c>
      <c r="R1371" t="s">
        <v>8326</v>
      </c>
      <c r="S1371" s="10">
        <f t="shared" si="86"/>
        <v>41710.385949074072</v>
      </c>
      <c r="T1371" s="10">
        <f t="shared" si="87"/>
        <v>41740.385949074072</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5">
        <f t="shared" si="85"/>
        <v>77.75</v>
      </c>
      <c r="Q1372" t="s">
        <v>8325</v>
      </c>
      <c r="R1372" t="s">
        <v>8326</v>
      </c>
      <c r="S1372" s="10">
        <f t="shared" si="86"/>
        <v>41547.795023148145</v>
      </c>
      <c r="T1372" s="10">
        <f t="shared" si="87"/>
        <v>41562.795023148145</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5">
        <f t="shared" si="85"/>
        <v>107.07142857142857</v>
      </c>
      <c r="Q1373" t="s">
        <v>8325</v>
      </c>
      <c r="R1373" t="s">
        <v>8326</v>
      </c>
      <c r="S1373" s="10">
        <f t="shared" si="86"/>
        <v>42101.550254629627</v>
      </c>
      <c r="T1373" s="10">
        <f t="shared" si="87"/>
        <v>42131.550254629627</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5">
        <f t="shared" si="85"/>
        <v>38.75</v>
      </c>
      <c r="Q1374" t="s">
        <v>8325</v>
      </c>
      <c r="R1374" t="s">
        <v>8326</v>
      </c>
      <c r="S1374" s="10">
        <f t="shared" si="86"/>
        <v>41072.53162037037</v>
      </c>
      <c r="T1374" s="10">
        <f t="shared" si="87"/>
        <v>41102.53162037037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5">
        <f t="shared" si="85"/>
        <v>201.94230769230768</v>
      </c>
      <c r="Q1375" t="s">
        <v>8325</v>
      </c>
      <c r="R1375" t="s">
        <v>8326</v>
      </c>
      <c r="S1375" s="10">
        <f t="shared" si="86"/>
        <v>42704.743437499994</v>
      </c>
      <c r="T1375" s="10">
        <f t="shared" si="87"/>
        <v>42734.743437499994</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5">
        <f t="shared" si="85"/>
        <v>43.060606060606062</v>
      </c>
      <c r="Q1376" t="s">
        <v>8325</v>
      </c>
      <c r="R1376" t="s">
        <v>8326</v>
      </c>
      <c r="S1376" s="10">
        <f t="shared" si="86"/>
        <v>42423.953564814808</v>
      </c>
      <c r="T1376" s="10">
        <f t="shared" si="87"/>
        <v>42453.911898148144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5">
        <f t="shared" si="85"/>
        <v>62.871559633027523</v>
      </c>
      <c r="Q1377" t="s">
        <v>8325</v>
      </c>
      <c r="R1377" t="s">
        <v>8326</v>
      </c>
      <c r="S1377" s="10">
        <f t="shared" si="86"/>
        <v>42719.857858796291</v>
      </c>
      <c r="T1377" s="10">
        <f t="shared" si="87"/>
        <v>42749.857858796291</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5">
        <f t="shared" si="85"/>
        <v>55.607142857142854</v>
      </c>
      <c r="Q1378" t="s">
        <v>8325</v>
      </c>
      <c r="R1378" t="s">
        <v>8326</v>
      </c>
      <c r="S1378" s="10">
        <f t="shared" si="86"/>
        <v>42677.460717592585</v>
      </c>
      <c r="T1378" s="10">
        <f t="shared" si="87"/>
        <v>42707.502384259256</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5">
        <f t="shared" si="85"/>
        <v>48.70967741935484</v>
      </c>
      <c r="Q1379" t="s">
        <v>8325</v>
      </c>
      <c r="R1379" t="s">
        <v>8326</v>
      </c>
      <c r="S1379" s="10">
        <f t="shared" si="86"/>
        <v>42747.01122685185</v>
      </c>
      <c r="T1379" s="10">
        <f t="shared" si="87"/>
        <v>42768.96597222222</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203.35000000000002</v>
      </c>
      <c r="P1380" s="5">
        <f t="shared" si="85"/>
        <v>30.578947368421051</v>
      </c>
      <c r="Q1380" t="s">
        <v>8325</v>
      </c>
      <c r="R1380" t="s">
        <v>8326</v>
      </c>
      <c r="S1380" s="10">
        <f t="shared" si="86"/>
        <v>42568.551041666658</v>
      </c>
      <c r="T1380" s="10">
        <f t="shared" si="87"/>
        <v>42583.551041666658</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5">
        <f t="shared" si="85"/>
        <v>73.907284768211923</v>
      </c>
      <c r="Q1381" t="s">
        <v>8325</v>
      </c>
      <c r="R1381" t="s">
        <v>8326</v>
      </c>
      <c r="S1381" s="10">
        <f t="shared" si="86"/>
        <v>42130.28328703704</v>
      </c>
      <c r="T1381" s="10">
        <f t="shared" si="87"/>
        <v>42160.28328703704</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5">
        <f t="shared" si="85"/>
        <v>21.2</v>
      </c>
      <c r="Q1382" t="s">
        <v>8325</v>
      </c>
      <c r="R1382" t="s">
        <v>8326</v>
      </c>
      <c r="S1382" s="10">
        <f t="shared" si="86"/>
        <v>42141.554467592585</v>
      </c>
      <c r="T1382" s="10">
        <f t="shared" si="87"/>
        <v>42163.874999999993</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5">
        <f t="shared" si="85"/>
        <v>73.356164383561648</v>
      </c>
      <c r="Q1383" t="s">
        <v>8325</v>
      </c>
      <c r="R1383" t="s">
        <v>8326</v>
      </c>
      <c r="S1383" s="10">
        <f t="shared" si="86"/>
        <v>42703.006076388883</v>
      </c>
      <c r="T1383" s="10">
        <f t="shared" si="87"/>
        <v>42733.006076388883</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5">
        <f t="shared" si="85"/>
        <v>56.412162162162161</v>
      </c>
      <c r="Q1384" t="s">
        <v>8325</v>
      </c>
      <c r="R1384" t="s">
        <v>8326</v>
      </c>
      <c r="S1384" s="10">
        <f t="shared" si="86"/>
        <v>41370.591851851852</v>
      </c>
      <c r="T1384" s="10">
        <f t="shared" si="87"/>
        <v>41400.591851851852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212.40909090909091</v>
      </c>
      <c r="P1385" s="5">
        <f t="shared" si="85"/>
        <v>50.247311827956992</v>
      </c>
      <c r="Q1385" t="s">
        <v>8325</v>
      </c>
      <c r="R1385" t="s">
        <v>8326</v>
      </c>
      <c r="S1385" s="10">
        <f t="shared" si="86"/>
        <v>42706.866643518515</v>
      </c>
      <c r="T1385" s="10">
        <f t="shared" si="87"/>
        <v>42726.866643518515</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5">
        <f t="shared" si="85"/>
        <v>68.936507936507937</v>
      </c>
      <c r="Q1386" t="s">
        <v>8325</v>
      </c>
      <c r="R1386" t="s">
        <v>8326</v>
      </c>
      <c r="S1386" s="10">
        <f t="shared" si="86"/>
        <v>42160.526874999996</v>
      </c>
      <c r="T1386" s="10">
        <f t="shared" si="87"/>
        <v>42190.526874999996</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5">
        <f t="shared" si="85"/>
        <v>65.914104477611943</v>
      </c>
      <c r="Q1387" t="s">
        <v>8325</v>
      </c>
      <c r="R1387" t="s">
        <v>8326</v>
      </c>
      <c r="S1387" s="10">
        <f t="shared" si="86"/>
        <v>42433.480567129627</v>
      </c>
      <c r="T1387" s="10">
        <f t="shared" si="87"/>
        <v>42489.299305555549</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5">
        <f t="shared" si="85"/>
        <v>62.5</v>
      </c>
      <c r="Q1388" t="s">
        <v>8325</v>
      </c>
      <c r="R1388" t="s">
        <v>8326</v>
      </c>
      <c r="S1388" s="10">
        <f t="shared" si="86"/>
        <v>42184.438530092586</v>
      </c>
      <c r="T1388" s="10">
        <f t="shared" si="87"/>
        <v>42214.438530092586</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5">
        <f t="shared" si="85"/>
        <v>70.064102564102569</v>
      </c>
      <c r="Q1389" t="s">
        <v>8325</v>
      </c>
      <c r="R1389" t="s">
        <v>8326</v>
      </c>
      <c r="S1389" s="10">
        <f t="shared" si="86"/>
        <v>42126.712905092594</v>
      </c>
      <c r="T1389" s="10">
        <f t="shared" si="87"/>
        <v>42157.979166666664</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5">
        <f t="shared" si="85"/>
        <v>60.181874999999998</v>
      </c>
      <c r="Q1390" t="s">
        <v>8325</v>
      </c>
      <c r="R1390" t="s">
        <v>8326</v>
      </c>
      <c r="S1390" s="10">
        <f t="shared" si="86"/>
        <v>42634.406446759262</v>
      </c>
      <c r="T1390" s="10">
        <f t="shared" si="87"/>
        <v>42660.468055555553</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5">
        <f t="shared" si="85"/>
        <v>21.382352941176471</v>
      </c>
      <c r="Q1391" t="s">
        <v>8325</v>
      </c>
      <c r="R1391" t="s">
        <v>8326</v>
      </c>
      <c r="S1391" s="10">
        <f t="shared" si="86"/>
        <v>42565.272650462961</v>
      </c>
      <c r="T1391" s="10">
        <f t="shared" si="87"/>
        <v>42595.272650462961</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5">
        <f t="shared" si="85"/>
        <v>160.78947368421052</v>
      </c>
      <c r="Q1392" t="s">
        <v>8325</v>
      </c>
      <c r="R1392" t="s">
        <v>8326</v>
      </c>
      <c r="S1392" s="10">
        <f t="shared" si="86"/>
        <v>42087.594976851848</v>
      </c>
      <c r="T1392" s="10">
        <f t="shared" si="87"/>
        <v>42121.508333333331</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v>
      </c>
      <c r="P1393" s="5">
        <f t="shared" si="85"/>
        <v>42.384615384615387</v>
      </c>
      <c r="Q1393" t="s">
        <v>8325</v>
      </c>
      <c r="R1393" t="s">
        <v>8326</v>
      </c>
      <c r="S1393" s="10">
        <f t="shared" si="86"/>
        <v>42193.442337962959</v>
      </c>
      <c r="T1393" s="10">
        <f t="shared" si="87"/>
        <v>42237.999305555553</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5">
        <f t="shared" si="85"/>
        <v>27.317307692307693</v>
      </c>
      <c r="Q1394" t="s">
        <v>8325</v>
      </c>
      <c r="R1394" t="s">
        <v>8326</v>
      </c>
      <c r="S1394" s="10">
        <f t="shared" si="86"/>
        <v>42400.946597222217</v>
      </c>
      <c r="T1394" s="10">
        <f t="shared" si="87"/>
        <v>42431.946597222217</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5">
        <f t="shared" si="85"/>
        <v>196.82692307692307</v>
      </c>
      <c r="Q1395" t="s">
        <v>8325</v>
      </c>
      <c r="R1395" t="s">
        <v>8326</v>
      </c>
      <c r="S1395" s="10">
        <f t="shared" si="86"/>
        <v>42553.473645833328</v>
      </c>
      <c r="T1395" s="10">
        <f t="shared" si="87"/>
        <v>42583.473645833328</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5">
        <f t="shared" si="85"/>
        <v>53.882352941176471</v>
      </c>
      <c r="Q1396" t="s">
        <v>8325</v>
      </c>
      <c r="R1396" t="s">
        <v>8326</v>
      </c>
      <c r="S1396" s="10">
        <f t="shared" si="86"/>
        <v>42751.936643518515</v>
      </c>
      <c r="T1396" s="10">
        <f t="shared" si="87"/>
        <v>42794.916666666664</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111.88571428571427</v>
      </c>
      <c r="P1397" s="5">
        <f t="shared" si="85"/>
        <v>47.756097560975611</v>
      </c>
      <c r="Q1397" t="s">
        <v>8325</v>
      </c>
      <c r="R1397" t="s">
        <v>8326</v>
      </c>
      <c r="S1397" s="10">
        <f t="shared" si="86"/>
        <v>42719.700011574074</v>
      </c>
      <c r="T1397" s="10">
        <f t="shared" si="87"/>
        <v>42749.700011574074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5">
        <f t="shared" si="85"/>
        <v>88.191780821917803</v>
      </c>
      <c r="Q1398" t="s">
        <v>8325</v>
      </c>
      <c r="R1398" t="s">
        <v>8326</v>
      </c>
      <c r="S1398" s="10">
        <f t="shared" si="86"/>
        <v>42018.790300925924</v>
      </c>
      <c r="T1398" s="10">
        <f t="shared" si="87"/>
        <v>42048.790300925924</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5">
        <f t="shared" si="85"/>
        <v>72.056962025316452</v>
      </c>
      <c r="Q1399" t="s">
        <v>8325</v>
      </c>
      <c r="R1399" t="s">
        <v>8326</v>
      </c>
      <c r="S1399" s="10">
        <f t="shared" si="86"/>
        <v>42640.709606481476</v>
      </c>
      <c r="T1399" s="10">
        <f t="shared" si="87"/>
        <v>42670.679861111108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5">
        <f t="shared" si="85"/>
        <v>74.246153846153845</v>
      </c>
      <c r="Q1400" t="s">
        <v>8325</v>
      </c>
      <c r="R1400" t="s">
        <v>8326</v>
      </c>
      <c r="S1400" s="10">
        <f t="shared" si="86"/>
        <v>42526.665902777771</v>
      </c>
      <c r="T1400" s="10">
        <f t="shared" si="87"/>
        <v>42556.665902777771</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126.14444444444443</v>
      </c>
      <c r="P1401" s="5">
        <f t="shared" si="85"/>
        <v>61.701086956521742</v>
      </c>
      <c r="Q1401" t="s">
        <v>8325</v>
      </c>
      <c r="R1401" t="s">
        <v>8326</v>
      </c>
      <c r="S1401" s="10">
        <f t="shared" si="86"/>
        <v>41888.795983796292</v>
      </c>
      <c r="T1401" s="10">
        <f t="shared" si="87"/>
        <v>41918.795983796292</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5">
        <f t="shared" si="85"/>
        <v>17.235294117647058</v>
      </c>
      <c r="Q1402" t="s">
        <v>8325</v>
      </c>
      <c r="R1402" t="s">
        <v>8326</v>
      </c>
      <c r="S1402" s="10">
        <f t="shared" si="86"/>
        <v>42498.132789351854</v>
      </c>
      <c r="T1402" s="10">
        <f t="shared" si="87"/>
        <v>42533.020833333336</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496.52000000000004</v>
      </c>
      <c r="P1403" s="5">
        <f t="shared" si="85"/>
        <v>51.720833333333331</v>
      </c>
      <c r="Q1403" t="s">
        <v>8325</v>
      </c>
      <c r="R1403" t="s">
        <v>8326</v>
      </c>
      <c r="S1403" s="10">
        <f t="shared" si="86"/>
        <v>41399.787893518514</v>
      </c>
      <c r="T1403" s="10">
        <f t="shared" si="87"/>
        <v>41420.787893518514</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109.16</v>
      </c>
      <c r="P1404" s="5">
        <f t="shared" si="85"/>
        <v>24.150442477876105</v>
      </c>
      <c r="Q1404" t="s">
        <v>8325</v>
      </c>
      <c r="R1404" t="s">
        <v>8326</v>
      </c>
      <c r="S1404" s="10">
        <f t="shared" si="86"/>
        <v>42064.845034722217</v>
      </c>
      <c r="T1404" s="10">
        <f t="shared" si="87"/>
        <v>42124.80336805556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5">
        <f t="shared" si="85"/>
        <v>62.166666666666664</v>
      </c>
      <c r="Q1405" t="s">
        <v>8325</v>
      </c>
      <c r="R1405" t="s">
        <v>8326</v>
      </c>
      <c r="S1405" s="10">
        <f t="shared" si="86"/>
        <v>41450.854571759257</v>
      </c>
      <c r="T1405" s="10">
        <f t="shared" si="87"/>
        <v>41480.854571759257</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v>
      </c>
      <c r="P1406" s="5">
        <f t="shared" si="85"/>
        <v>48.2</v>
      </c>
      <c r="Q1406" t="s">
        <v>8322</v>
      </c>
      <c r="R1406" t="s">
        <v>8340</v>
      </c>
      <c r="S1406" s="10">
        <f t="shared" si="86"/>
        <v>42032.30190972222</v>
      </c>
      <c r="T1406" s="10">
        <f t="shared" si="87"/>
        <v>42057.30190972222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0.42</v>
      </c>
      <c r="P1407" s="5">
        <f t="shared" si="85"/>
        <v>6.1764705882352944</v>
      </c>
      <c r="Q1407" t="s">
        <v>8322</v>
      </c>
      <c r="R1407" t="s">
        <v>8340</v>
      </c>
      <c r="S1407" s="10">
        <f t="shared" si="86"/>
        <v>41941.472233796296</v>
      </c>
      <c r="T1407" s="10">
        <f t="shared" si="87"/>
        <v>41971.51390046296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0.125</v>
      </c>
      <c r="P1408" s="5">
        <f t="shared" si="85"/>
        <v>5</v>
      </c>
      <c r="Q1408" t="s">
        <v>8322</v>
      </c>
      <c r="R1408" t="s">
        <v>8340</v>
      </c>
      <c r="S1408" s="10">
        <f t="shared" si="86"/>
        <v>42297.224618055552</v>
      </c>
      <c r="T1408" s="10">
        <f t="shared" si="87"/>
        <v>42350.208333333336</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0.5</v>
      </c>
      <c r="P1409" s="5">
        <f t="shared" si="85"/>
        <v>7.5</v>
      </c>
      <c r="Q1409" t="s">
        <v>8322</v>
      </c>
      <c r="R1409" t="s">
        <v>8340</v>
      </c>
      <c r="S1409" s="10">
        <f t="shared" si="86"/>
        <v>41838.32844907407</v>
      </c>
      <c r="T1409" s="10">
        <f t="shared" si="87"/>
        <v>41863.32844907407</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7.1999999999999993</v>
      </c>
      <c r="P1410" s="5">
        <f t="shared" si="85"/>
        <v>12</v>
      </c>
      <c r="Q1410" t="s">
        <v>8322</v>
      </c>
      <c r="R1410" t="s">
        <v>8340</v>
      </c>
      <c r="S1410" s="10">
        <f t="shared" si="86"/>
        <v>42291.663842592585</v>
      </c>
      <c r="T1410" s="10">
        <f t="shared" si="87"/>
        <v>42321.705509259256</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((E1411/D1411)*100)</f>
        <v>0</v>
      </c>
      <c r="P1411" s="5" t="e">
        <f t="shared" ref="P1411:P1474" si="89">AVERAGE(E1411/L1411)</f>
        <v>#DIV/0!</v>
      </c>
      <c r="Q1411" t="s">
        <v>8322</v>
      </c>
      <c r="R1411" t="s">
        <v>8340</v>
      </c>
      <c r="S1411" s="10">
        <f t="shared" ref="S1411:S1474" si="90">(((J1411/60)/60)/24)+DATE(1970,1,1)+(-5/24)</f>
        <v>41944.925173611111</v>
      </c>
      <c r="T1411" s="10">
        <f t="shared" ref="T1411:T1474" si="91">(((I1411/60)/60)/24)+DATE(1970,1,1)+(-5/24)</f>
        <v>42004.966840277775</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1.6666666666666666E-2</v>
      </c>
      <c r="P1412" s="5">
        <f t="shared" si="89"/>
        <v>1</v>
      </c>
      <c r="Q1412" t="s">
        <v>8322</v>
      </c>
      <c r="R1412" t="s">
        <v>8340</v>
      </c>
      <c r="S1412" s="10">
        <f t="shared" si="90"/>
        <v>42479.110185185178</v>
      </c>
      <c r="T1412" s="10">
        <f t="shared" si="91"/>
        <v>42524.110185185178</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0.23333333333333336</v>
      </c>
      <c r="P1413" s="5">
        <f t="shared" si="89"/>
        <v>2.3333333333333335</v>
      </c>
      <c r="Q1413" t="s">
        <v>8322</v>
      </c>
      <c r="R1413" t="s">
        <v>8340</v>
      </c>
      <c r="S1413" s="10">
        <f t="shared" si="90"/>
        <v>42012.850694444445</v>
      </c>
      <c r="T1413" s="10">
        <f t="shared" si="91"/>
        <v>42040.850694444445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4.5714285714285712</v>
      </c>
      <c r="P1414" s="5">
        <f t="shared" si="89"/>
        <v>24.615384615384617</v>
      </c>
      <c r="Q1414" t="s">
        <v>8322</v>
      </c>
      <c r="R1414" t="s">
        <v>8340</v>
      </c>
      <c r="S1414" s="10">
        <f t="shared" si="90"/>
        <v>41946.855312499996</v>
      </c>
      <c r="T1414" s="10">
        <f t="shared" si="91"/>
        <v>41976.855312499996</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5</v>
      </c>
      <c r="P1415" s="5">
        <f t="shared" si="89"/>
        <v>100</v>
      </c>
      <c r="Q1415" t="s">
        <v>8322</v>
      </c>
      <c r="R1415" t="s">
        <v>8340</v>
      </c>
      <c r="S1415" s="10">
        <f t="shared" si="90"/>
        <v>42360.228819444441</v>
      </c>
      <c r="T1415" s="10">
        <f t="shared" si="91"/>
        <v>42420.228819444441</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0.2</v>
      </c>
      <c r="P1416" s="5">
        <f t="shared" si="89"/>
        <v>1</v>
      </c>
      <c r="Q1416" t="s">
        <v>8322</v>
      </c>
      <c r="R1416" t="s">
        <v>8340</v>
      </c>
      <c r="S1416" s="10">
        <f t="shared" si="90"/>
        <v>42708.044756944444</v>
      </c>
      <c r="T1416" s="10">
        <f t="shared" si="91"/>
        <v>42738.044756944444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18.181818181818183</v>
      </c>
      <c r="P1417" s="5">
        <f t="shared" si="89"/>
        <v>88.888888888888886</v>
      </c>
      <c r="Q1417" t="s">
        <v>8322</v>
      </c>
      <c r="R1417" t="s">
        <v>8340</v>
      </c>
      <c r="S1417" s="10">
        <f t="shared" si="90"/>
        <v>42192.467488425922</v>
      </c>
      <c r="T1417" s="10">
        <f t="shared" si="91"/>
        <v>42232.467488425922</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5" t="e">
        <f t="shared" si="89"/>
        <v>#DIV/0!</v>
      </c>
      <c r="Q1418" t="s">
        <v>8322</v>
      </c>
      <c r="R1418" t="s">
        <v>8340</v>
      </c>
      <c r="S1418" s="10">
        <f t="shared" si="90"/>
        <v>42299.717812499999</v>
      </c>
      <c r="T1418" s="10">
        <f t="shared" si="91"/>
        <v>42329.759479166663</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v>
      </c>
      <c r="P1419" s="5">
        <f t="shared" si="89"/>
        <v>27.5</v>
      </c>
      <c r="Q1419" t="s">
        <v>8322</v>
      </c>
      <c r="R1419" t="s">
        <v>8340</v>
      </c>
      <c r="S1419" s="10">
        <f t="shared" si="90"/>
        <v>42231.941828703704</v>
      </c>
      <c r="T1419" s="10">
        <f t="shared" si="91"/>
        <v>42262.257638888892</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0.2</v>
      </c>
      <c r="P1420" s="5">
        <f t="shared" si="89"/>
        <v>6</v>
      </c>
      <c r="Q1420" t="s">
        <v>8322</v>
      </c>
      <c r="R1420" t="s">
        <v>8340</v>
      </c>
      <c r="S1420" s="10">
        <f t="shared" si="90"/>
        <v>42395.248078703698</v>
      </c>
      <c r="T1420" s="10">
        <f t="shared" si="91"/>
        <v>42425.248078703698</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7.0634920634920633</v>
      </c>
      <c r="P1421" s="5">
        <f t="shared" si="89"/>
        <v>44.5</v>
      </c>
      <c r="Q1421" t="s">
        <v>8322</v>
      </c>
      <c r="R1421" t="s">
        <v>8340</v>
      </c>
      <c r="S1421" s="10">
        <f t="shared" si="90"/>
        <v>42622.24790509259</v>
      </c>
      <c r="T1421" s="10">
        <f t="shared" si="91"/>
        <v>42652.24790509259</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v>
      </c>
      <c r="P1422" s="5">
        <f t="shared" si="89"/>
        <v>1</v>
      </c>
      <c r="Q1422" t="s">
        <v>8322</v>
      </c>
      <c r="R1422" t="s">
        <v>8340</v>
      </c>
      <c r="S1422" s="10">
        <f t="shared" si="90"/>
        <v>42524.459328703706</v>
      </c>
      <c r="T1422" s="10">
        <f t="shared" si="91"/>
        <v>42549.459328703706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0.1</v>
      </c>
      <c r="P1423" s="5">
        <f t="shared" si="89"/>
        <v>100</v>
      </c>
      <c r="Q1423" t="s">
        <v>8322</v>
      </c>
      <c r="R1423" t="s">
        <v>8340</v>
      </c>
      <c r="S1423" s="10">
        <f t="shared" si="90"/>
        <v>42013.707280092589</v>
      </c>
      <c r="T1423" s="10">
        <f t="shared" si="91"/>
        <v>42043.707280092589</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0.104</v>
      </c>
      <c r="P1424" s="5">
        <f t="shared" si="89"/>
        <v>13</v>
      </c>
      <c r="Q1424" t="s">
        <v>8322</v>
      </c>
      <c r="R1424" t="s">
        <v>8340</v>
      </c>
      <c r="S1424" s="10">
        <f t="shared" si="90"/>
        <v>42604.031296296293</v>
      </c>
      <c r="T1424" s="10">
        <f t="shared" si="91"/>
        <v>42634.031296296293</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0.33333333333333337</v>
      </c>
      <c r="P1425" s="5">
        <f t="shared" si="89"/>
        <v>100</v>
      </c>
      <c r="Q1425" t="s">
        <v>8322</v>
      </c>
      <c r="R1425" t="s">
        <v>8340</v>
      </c>
      <c r="S1425" s="10">
        <f t="shared" si="90"/>
        <v>42340.151979166665</v>
      </c>
      <c r="T1425" s="10">
        <f t="shared" si="91"/>
        <v>42370.151979166665</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20.36</v>
      </c>
      <c r="P1426" s="5">
        <f t="shared" si="89"/>
        <v>109.07142857142857</v>
      </c>
      <c r="Q1426" t="s">
        <v>8322</v>
      </c>
      <c r="R1426" t="s">
        <v>8340</v>
      </c>
      <c r="S1426" s="10">
        <f t="shared" si="90"/>
        <v>42676.509282407402</v>
      </c>
      <c r="T1426" s="10">
        <f t="shared" si="91"/>
        <v>42689.550949074073</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5" t="e">
        <f t="shared" si="89"/>
        <v>#DIV/0!</v>
      </c>
      <c r="Q1427" t="s">
        <v>8322</v>
      </c>
      <c r="R1427" t="s">
        <v>8340</v>
      </c>
      <c r="S1427" s="10">
        <f t="shared" si="90"/>
        <v>42092.923136574071</v>
      </c>
      <c r="T1427" s="10">
        <f t="shared" si="91"/>
        <v>42122.923136574071</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5" t="e">
        <f t="shared" si="89"/>
        <v>#DIV/0!</v>
      </c>
      <c r="Q1428" t="s">
        <v>8322</v>
      </c>
      <c r="R1428" t="s">
        <v>8340</v>
      </c>
      <c r="S1428" s="10">
        <f t="shared" si="90"/>
        <v>42180.181944444441</v>
      </c>
      <c r="T1428" s="10">
        <f t="shared" si="91"/>
        <v>42240.181944444441</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8.3800000000000008</v>
      </c>
      <c r="P1429" s="5">
        <f t="shared" si="89"/>
        <v>104.75</v>
      </c>
      <c r="Q1429" t="s">
        <v>8322</v>
      </c>
      <c r="R1429" t="s">
        <v>8340</v>
      </c>
      <c r="S1429" s="10">
        <f t="shared" si="90"/>
        <v>42601.643344907403</v>
      </c>
      <c r="T1429" s="10">
        <f t="shared" si="91"/>
        <v>42631.643344907403</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4.5</v>
      </c>
      <c r="P1430" s="5">
        <f t="shared" si="89"/>
        <v>15</v>
      </c>
      <c r="Q1430" t="s">
        <v>8322</v>
      </c>
      <c r="R1430" t="s">
        <v>8340</v>
      </c>
      <c r="S1430" s="10">
        <f t="shared" si="90"/>
        <v>42432.171493055554</v>
      </c>
      <c r="T1430" s="10">
        <f t="shared" si="91"/>
        <v>42462.129826388882</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5" t="e">
        <f t="shared" si="89"/>
        <v>#DIV/0!</v>
      </c>
      <c r="Q1431" t="s">
        <v>8322</v>
      </c>
      <c r="R1431" t="s">
        <v>8340</v>
      </c>
      <c r="S1431" s="10">
        <f t="shared" si="90"/>
        <v>42073.852337962955</v>
      </c>
      <c r="T1431" s="10">
        <f t="shared" si="91"/>
        <v>42103.852337962955</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v>
      </c>
      <c r="P1432" s="5">
        <f t="shared" si="89"/>
        <v>80.599999999999994</v>
      </c>
      <c r="Q1432" t="s">
        <v>8322</v>
      </c>
      <c r="R1432" t="s">
        <v>8340</v>
      </c>
      <c r="S1432" s="10">
        <f t="shared" si="90"/>
        <v>41961.605185185181</v>
      </c>
      <c r="T1432" s="10">
        <f t="shared" si="91"/>
        <v>41992.605185185181</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31.94705882352941</v>
      </c>
      <c r="P1433" s="5">
        <f t="shared" si="89"/>
        <v>115.55319148936171</v>
      </c>
      <c r="Q1433" t="s">
        <v>8322</v>
      </c>
      <c r="R1433" t="s">
        <v>8340</v>
      </c>
      <c r="S1433" s="10">
        <f t="shared" si="90"/>
        <v>42304.002499999995</v>
      </c>
      <c r="T1433" s="10">
        <f t="shared" si="91"/>
        <v>42334.044166666667</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5" t="e">
        <f t="shared" si="89"/>
        <v>#DIV/0!</v>
      </c>
      <c r="Q1434" t="s">
        <v>8322</v>
      </c>
      <c r="R1434" t="s">
        <v>8340</v>
      </c>
      <c r="S1434" s="10">
        <f t="shared" si="90"/>
        <v>42175.572083333333</v>
      </c>
      <c r="T1434" s="10">
        <f t="shared" si="91"/>
        <v>42205.572083333333</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6.708333333333333</v>
      </c>
      <c r="P1435" s="5">
        <f t="shared" si="89"/>
        <v>80.5</v>
      </c>
      <c r="Q1435" t="s">
        <v>8322</v>
      </c>
      <c r="R1435" t="s">
        <v>8340</v>
      </c>
      <c r="S1435" s="10">
        <f t="shared" si="90"/>
        <v>42673.417534722219</v>
      </c>
      <c r="T1435" s="10">
        <f t="shared" si="91"/>
        <v>42714.249999999993</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9.9878048780487809</v>
      </c>
      <c r="P1436" s="5">
        <f t="shared" si="89"/>
        <v>744.5454545454545</v>
      </c>
      <c r="Q1436" t="s">
        <v>8322</v>
      </c>
      <c r="R1436" t="s">
        <v>8340</v>
      </c>
      <c r="S1436" s="10">
        <f t="shared" si="90"/>
        <v>42142.558773148143</v>
      </c>
      <c r="T1436" s="10">
        <f t="shared" si="91"/>
        <v>42163.416666666664</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0.1</v>
      </c>
      <c r="P1437" s="5">
        <f t="shared" si="89"/>
        <v>7.5</v>
      </c>
      <c r="Q1437" t="s">
        <v>8322</v>
      </c>
      <c r="R1437" t="s">
        <v>8340</v>
      </c>
      <c r="S1437" s="10">
        <f t="shared" si="90"/>
        <v>42258.57199074074</v>
      </c>
      <c r="T1437" s="10">
        <f t="shared" si="91"/>
        <v>42288.57199074074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0.77</v>
      </c>
      <c r="P1438" s="5">
        <f t="shared" si="89"/>
        <v>38.5</v>
      </c>
      <c r="Q1438" t="s">
        <v>8322</v>
      </c>
      <c r="R1438" t="s">
        <v>8340</v>
      </c>
      <c r="S1438" s="10">
        <f t="shared" si="90"/>
        <v>42391.141863425924</v>
      </c>
      <c r="T1438" s="10">
        <f t="shared" si="91"/>
        <v>42421.141863425924</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26.900000000000002</v>
      </c>
      <c r="P1439" s="5">
        <f t="shared" si="89"/>
        <v>36.68181818181818</v>
      </c>
      <c r="Q1439" t="s">
        <v>8322</v>
      </c>
      <c r="R1439" t="s">
        <v>8340</v>
      </c>
      <c r="S1439" s="10">
        <f t="shared" si="90"/>
        <v>41796.32336805555</v>
      </c>
      <c r="T1439" s="10">
        <f t="shared" si="91"/>
        <v>41832.999305555553</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3</v>
      </c>
      <c r="P1440" s="5">
        <f t="shared" si="89"/>
        <v>75</v>
      </c>
      <c r="Q1440" t="s">
        <v>8322</v>
      </c>
      <c r="R1440" t="s">
        <v>8340</v>
      </c>
      <c r="S1440" s="10">
        <f t="shared" si="90"/>
        <v>42457.663182870368</v>
      </c>
      <c r="T1440" s="10">
        <f t="shared" si="91"/>
        <v>42487.371527777774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v>
      </c>
      <c r="P1441" s="5">
        <f t="shared" si="89"/>
        <v>30</v>
      </c>
      <c r="Q1441" t="s">
        <v>8322</v>
      </c>
      <c r="R1441" t="s">
        <v>8340</v>
      </c>
      <c r="S1441" s="10">
        <f t="shared" si="90"/>
        <v>42040.621539351843</v>
      </c>
      <c r="T1441" s="10">
        <f t="shared" si="91"/>
        <v>42070.621539351843</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7.6923076923076927E-3</v>
      </c>
      <c r="P1442" s="5">
        <f t="shared" si="89"/>
        <v>1</v>
      </c>
      <c r="Q1442" t="s">
        <v>8322</v>
      </c>
      <c r="R1442" t="s">
        <v>8340</v>
      </c>
      <c r="S1442" s="10">
        <f t="shared" si="90"/>
        <v>42486.540081018517</v>
      </c>
      <c r="T1442" s="10">
        <f t="shared" si="91"/>
        <v>42516.540081018517</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v>
      </c>
      <c r="P1443" s="5">
        <f t="shared" si="89"/>
        <v>673.33333333333337</v>
      </c>
      <c r="Q1443" t="s">
        <v>8322</v>
      </c>
      <c r="R1443" t="s">
        <v>8340</v>
      </c>
      <c r="S1443" s="10">
        <f t="shared" si="90"/>
        <v>42198.557511574072</v>
      </c>
      <c r="T1443" s="10">
        <f t="shared" si="91"/>
        <v>42258.557511574072</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5" t="e">
        <f t="shared" si="89"/>
        <v>#DIV/0!</v>
      </c>
      <c r="Q1444" t="s">
        <v>8322</v>
      </c>
      <c r="R1444" t="s">
        <v>8340</v>
      </c>
      <c r="S1444" s="10">
        <f t="shared" si="90"/>
        <v>42485.437013888884</v>
      </c>
      <c r="T1444" s="10">
        <f t="shared" si="91"/>
        <v>42515.437013888884</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5" t="e">
        <f t="shared" si="89"/>
        <v>#DIV/0!</v>
      </c>
      <c r="Q1445" t="s">
        <v>8322</v>
      </c>
      <c r="R1445" t="s">
        <v>8340</v>
      </c>
      <c r="S1445" s="10">
        <f t="shared" si="90"/>
        <v>42707.71769675926</v>
      </c>
      <c r="T1445" s="10">
        <f t="shared" si="91"/>
        <v>42737.71769675926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5" t="e">
        <f t="shared" si="89"/>
        <v>#DIV/0!</v>
      </c>
      <c r="Q1446" t="s">
        <v>8322</v>
      </c>
      <c r="R1446" t="s">
        <v>8340</v>
      </c>
      <c r="S1446" s="10">
        <f t="shared" si="90"/>
        <v>42199.665069444447</v>
      </c>
      <c r="T1446" s="10">
        <f t="shared" si="91"/>
        <v>42259.665069444447</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5" t="e">
        <f t="shared" si="89"/>
        <v>#DIV/0!</v>
      </c>
      <c r="Q1447" t="s">
        <v>8322</v>
      </c>
      <c r="R1447" t="s">
        <v>8340</v>
      </c>
      <c r="S1447" s="10">
        <f t="shared" si="90"/>
        <v>42139.333969907406</v>
      </c>
      <c r="T1447" s="10">
        <f t="shared" si="91"/>
        <v>42169.333969907406</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5" t="e">
        <f t="shared" si="89"/>
        <v>#DIV/0!</v>
      </c>
      <c r="Q1448" t="s">
        <v>8322</v>
      </c>
      <c r="R1448" t="s">
        <v>8340</v>
      </c>
      <c r="S1448" s="10">
        <f t="shared" si="90"/>
        <v>42461.239328703705</v>
      </c>
      <c r="T1448" s="10">
        <f t="shared" si="91"/>
        <v>42481.239328703705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1.4999999999999999E-2</v>
      </c>
      <c r="P1449" s="5">
        <f t="shared" si="89"/>
        <v>25</v>
      </c>
      <c r="Q1449" t="s">
        <v>8322</v>
      </c>
      <c r="R1449" t="s">
        <v>8340</v>
      </c>
      <c r="S1449" s="10">
        <f t="shared" si="90"/>
        <v>42529.52238425926</v>
      </c>
      <c r="T1449" s="10">
        <f t="shared" si="91"/>
        <v>42559.52238425926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5" t="e">
        <f t="shared" si="89"/>
        <v>#DIV/0!</v>
      </c>
      <c r="Q1450" t="s">
        <v>8322</v>
      </c>
      <c r="R1450" t="s">
        <v>8340</v>
      </c>
      <c r="S1450" s="10">
        <f t="shared" si="90"/>
        <v>42115.728217592587</v>
      </c>
      <c r="T1450" s="10">
        <f t="shared" si="91"/>
        <v>42146.017361111109</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5" t="e">
        <f t="shared" si="89"/>
        <v>#DIV/0!</v>
      </c>
      <c r="Q1451" t="s">
        <v>8322</v>
      </c>
      <c r="R1451" t="s">
        <v>8340</v>
      </c>
      <c r="S1451" s="10">
        <f t="shared" si="90"/>
        <v>42086.603067129625</v>
      </c>
      <c r="T1451" s="10">
        <f t="shared" si="91"/>
        <v>42134.603067129625</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1E-3</v>
      </c>
      <c r="P1452" s="5">
        <f t="shared" si="89"/>
        <v>1</v>
      </c>
      <c r="Q1452" t="s">
        <v>8322</v>
      </c>
      <c r="R1452" t="s">
        <v>8340</v>
      </c>
      <c r="S1452" s="10">
        <f t="shared" si="90"/>
        <v>42389.962928240733</v>
      </c>
      <c r="T1452" s="10">
        <f t="shared" si="91"/>
        <v>42419.962928240733</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1.0554089709762533E-2</v>
      </c>
      <c r="P1453" s="5">
        <f t="shared" si="89"/>
        <v>1</v>
      </c>
      <c r="Q1453" t="s">
        <v>8322</v>
      </c>
      <c r="R1453" t="s">
        <v>8340</v>
      </c>
      <c r="S1453" s="10">
        <f t="shared" si="90"/>
        <v>41931.75068287037</v>
      </c>
      <c r="T1453" s="10">
        <f t="shared" si="91"/>
        <v>41961.792349537034</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5" t="e">
        <f t="shared" si="89"/>
        <v>#DIV/0!</v>
      </c>
      <c r="Q1454" t="s">
        <v>8322</v>
      </c>
      <c r="R1454" t="s">
        <v>8340</v>
      </c>
      <c r="S1454" s="10">
        <f t="shared" si="90"/>
        <v>41818.494942129626</v>
      </c>
      <c r="T1454" s="10">
        <f t="shared" si="91"/>
        <v>41848.494942129626</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5" t="e">
        <f t="shared" si="89"/>
        <v>#DIV/0!</v>
      </c>
      <c r="Q1455" t="s">
        <v>8322</v>
      </c>
      <c r="R1455" t="s">
        <v>8340</v>
      </c>
      <c r="S1455" s="10">
        <f t="shared" si="90"/>
        <v>42795.487812499996</v>
      </c>
      <c r="T1455" s="10">
        <f t="shared" si="91"/>
        <v>42840.446145833332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0.85714285714285721</v>
      </c>
      <c r="P1456" s="5">
        <f t="shared" si="89"/>
        <v>15</v>
      </c>
      <c r="Q1456" t="s">
        <v>8322</v>
      </c>
      <c r="R1456" t="s">
        <v>8340</v>
      </c>
      <c r="S1456" s="10">
        <f t="shared" si="90"/>
        <v>42463.658333333333</v>
      </c>
      <c r="T1456" s="10">
        <f t="shared" si="91"/>
        <v>42484.707638888889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10.5</v>
      </c>
      <c r="P1457" s="5">
        <f t="shared" si="89"/>
        <v>225</v>
      </c>
      <c r="Q1457" t="s">
        <v>8322</v>
      </c>
      <c r="R1457" t="s">
        <v>8340</v>
      </c>
      <c r="S1457" s="10">
        <f t="shared" si="90"/>
        <v>41832.46435185185</v>
      </c>
      <c r="T1457" s="10">
        <f t="shared" si="91"/>
        <v>41887.360416666663</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2.9000000000000004</v>
      </c>
      <c r="P1458" s="5">
        <f t="shared" si="89"/>
        <v>48.333333333333336</v>
      </c>
      <c r="Q1458" t="s">
        <v>8322</v>
      </c>
      <c r="R1458" t="s">
        <v>8340</v>
      </c>
      <c r="S1458" s="10">
        <f t="shared" si="90"/>
        <v>42708.460243055553</v>
      </c>
      <c r="T1458" s="10">
        <f t="shared" si="91"/>
        <v>42738.460243055553</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5" t="e">
        <f t="shared" si="89"/>
        <v>#DIV/0!</v>
      </c>
      <c r="Q1459" t="s">
        <v>8322</v>
      </c>
      <c r="R1459" t="s">
        <v>8340</v>
      </c>
      <c r="S1459" s="10">
        <f t="shared" si="90"/>
        <v>42289.688009259255</v>
      </c>
      <c r="T1459" s="10">
        <f t="shared" si="91"/>
        <v>42319.729675925926</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5" t="e">
        <f t="shared" si="89"/>
        <v>#DIV/0!</v>
      </c>
      <c r="Q1460" t="s">
        <v>8322</v>
      </c>
      <c r="R1460" t="s">
        <v>8340</v>
      </c>
      <c r="S1460" s="10">
        <f t="shared" si="90"/>
        <v>41831.49722222222</v>
      </c>
      <c r="T1460" s="10">
        <f t="shared" si="91"/>
        <v>41861.958333333328</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5" t="e">
        <f t="shared" si="89"/>
        <v>#DIV/0!</v>
      </c>
      <c r="Q1461" t="s">
        <v>8322</v>
      </c>
      <c r="R1461" t="s">
        <v>8340</v>
      </c>
      <c r="S1461" s="10">
        <f t="shared" si="90"/>
        <v>42311.996481481481</v>
      </c>
      <c r="T1461" s="10">
        <f t="shared" si="91"/>
        <v>42340.517361111109</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5" t="e">
        <f t="shared" si="89"/>
        <v>#DIV/0!</v>
      </c>
      <c r="Q1462" t="s">
        <v>8322</v>
      </c>
      <c r="R1462" t="s">
        <v>8340</v>
      </c>
      <c r="S1462" s="10">
        <f t="shared" si="90"/>
        <v>41915.688634259255</v>
      </c>
      <c r="T1462" s="10">
        <f t="shared" si="91"/>
        <v>41973.781249999993</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101.24459999999999</v>
      </c>
      <c r="P1463" s="5">
        <f t="shared" si="89"/>
        <v>44.66673529411765</v>
      </c>
      <c r="Q1463" t="s">
        <v>8322</v>
      </c>
      <c r="R1463" t="s">
        <v>8341</v>
      </c>
      <c r="S1463" s="10">
        <f t="shared" si="90"/>
        <v>41899.436967592592</v>
      </c>
      <c r="T1463" s="10">
        <f t="shared" si="91"/>
        <v>41932.791666666664</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5">
        <f t="shared" si="89"/>
        <v>28.937999999999999</v>
      </c>
      <c r="Q1464" t="s">
        <v>8322</v>
      </c>
      <c r="R1464" t="s">
        <v>8341</v>
      </c>
      <c r="S1464" s="10">
        <f t="shared" si="90"/>
        <v>41344.454525462963</v>
      </c>
      <c r="T1464" s="10">
        <f t="shared" si="91"/>
        <v>41374.454525462963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5">
        <f t="shared" si="89"/>
        <v>35.44</v>
      </c>
      <c r="Q1465" t="s">
        <v>8322</v>
      </c>
      <c r="R1465" t="s">
        <v>8341</v>
      </c>
      <c r="S1465" s="10">
        <f t="shared" si="90"/>
        <v>41326.702986111108</v>
      </c>
      <c r="T1465" s="10">
        <f t="shared" si="91"/>
        <v>41371.661319444444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5">
        <f t="shared" si="89"/>
        <v>34.871794871794869</v>
      </c>
      <c r="Q1466" t="s">
        <v>8322</v>
      </c>
      <c r="R1466" t="s">
        <v>8341</v>
      </c>
      <c r="S1466" s="10">
        <f t="shared" si="90"/>
        <v>41291.453217592592</v>
      </c>
      <c r="T1466" s="10">
        <f t="shared" si="91"/>
        <v>41321.453217592592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456.41449999999998</v>
      </c>
      <c r="P1467" s="5">
        <f t="shared" si="89"/>
        <v>52.622732513451197</v>
      </c>
      <c r="Q1467" t="s">
        <v>8322</v>
      </c>
      <c r="R1467" t="s">
        <v>8341</v>
      </c>
      <c r="S1467" s="10">
        <f t="shared" si="90"/>
        <v>40959.526064814811</v>
      </c>
      <c r="T1467" s="10">
        <f t="shared" si="91"/>
        <v>40989.916666666664</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5">
        <f t="shared" si="89"/>
        <v>69.598266129032254</v>
      </c>
      <c r="Q1468" t="s">
        <v>8322</v>
      </c>
      <c r="R1468" t="s">
        <v>8341</v>
      </c>
      <c r="S1468" s="10">
        <f t="shared" si="90"/>
        <v>42339.963726851849</v>
      </c>
      <c r="T1468" s="10">
        <f t="shared" si="91"/>
        <v>42380.999999999993</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5">
        <f t="shared" si="89"/>
        <v>76.72</v>
      </c>
      <c r="Q1469" t="s">
        <v>8322</v>
      </c>
      <c r="R1469" t="s">
        <v>8341</v>
      </c>
      <c r="S1469" s="10">
        <f t="shared" si="90"/>
        <v>40933.593576388885</v>
      </c>
      <c r="T1469" s="10">
        <f t="shared" si="91"/>
        <v>40993.55190972222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5">
        <f t="shared" si="89"/>
        <v>33.191126279863482</v>
      </c>
      <c r="Q1470" t="s">
        <v>8322</v>
      </c>
      <c r="R1470" t="s">
        <v>8341</v>
      </c>
      <c r="S1470" s="10">
        <f t="shared" si="90"/>
        <v>40645.806122685186</v>
      </c>
      <c r="T1470" s="10">
        <f t="shared" si="91"/>
        <v>40705.806122685186</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5">
        <f t="shared" si="89"/>
        <v>149.46417445482865</v>
      </c>
      <c r="Q1471" t="s">
        <v>8322</v>
      </c>
      <c r="R1471" t="s">
        <v>8341</v>
      </c>
      <c r="S1471" s="10">
        <f t="shared" si="90"/>
        <v>41290.390150462961</v>
      </c>
      <c r="T1471" s="10">
        <f t="shared" si="91"/>
        <v>41320.390150462961</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5">
        <f t="shared" si="89"/>
        <v>23.172839506172838</v>
      </c>
      <c r="Q1472" t="s">
        <v>8322</v>
      </c>
      <c r="R1472" t="s">
        <v>8341</v>
      </c>
      <c r="S1472" s="10">
        <f t="shared" si="90"/>
        <v>41250.618784722217</v>
      </c>
      <c r="T1472" s="10">
        <f t="shared" si="91"/>
        <v>41271.618784722217</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5">
        <f t="shared" si="89"/>
        <v>96.877551020408163</v>
      </c>
      <c r="Q1473" t="s">
        <v>8322</v>
      </c>
      <c r="R1473" t="s">
        <v>8341</v>
      </c>
      <c r="S1473" s="10">
        <f t="shared" si="90"/>
        <v>42073.749236111107</v>
      </c>
      <c r="T1473" s="10">
        <f t="shared" si="91"/>
        <v>42103.749236111107</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5">
        <f t="shared" si="89"/>
        <v>103.20238095238095</v>
      </c>
      <c r="Q1474" t="s">
        <v>8322</v>
      </c>
      <c r="R1474" t="s">
        <v>8341</v>
      </c>
      <c r="S1474" s="10">
        <f t="shared" si="90"/>
        <v>41533.33452546296</v>
      </c>
      <c r="T1474" s="10">
        <f t="shared" si="91"/>
        <v>41563.33452546296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((E1475/D1475)*100)</f>
        <v>120.51600000000001</v>
      </c>
      <c r="P1475" s="5">
        <f t="shared" ref="P1475:P1538" si="93">AVERAGE(E1475/L1475)</f>
        <v>38.462553191489363</v>
      </c>
      <c r="Q1475" t="s">
        <v>8322</v>
      </c>
      <c r="R1475" t="s">
        <v>8341</v>
      </c>
      <c r="S1475" s="10">
        <f t="shared" ref="S1475:S1538" si="94">(((J1475/60)/60)/24)+DATE(1970,1,1)+(-5/24)</f>
        <v>40939.771284722221</v>
      </c>
      <c r="T1475" s="10">
        <f t="shared" ref="T1475:T1538" si="95">(((I1475/60)/60)/24)+DATE(1970,1,1)+(-5/24)</f>
        <v>40969.771284722221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5">
        <f t="shared" si="93"/>
        <v>44.315789473684212</v>
      </c>
      <c r="Q1476" t="s">
        <v>8322</v>
      </c>
      <c r="R1476" t="s">
        <v>8341</v>
      </c>
      <c r="S1476" s="10">
        <f t="shared" si="94"/>
        <v>41500.519583333327</v>
      </c>
      <c r="T1476" s="10">
        <f t="shared" si="95"/>
        <v>41530.519583333327</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5">
        <f t="shared" si="93"/>
        <v>64.173356009070289</v>
      </c>
      <c r="Q1477" t="s">
        <v>8322</v>
      </c>
      <c r="R1477" t="s">
        <v>8341</v>
      </c>
      <c r="S1477" s="10">
        <f t="shared" si="94"/>
        <v>41960.514618055553</v>
      </c>
      <c r="T1477" s="10">
        <f t="shared" si="95"/>
        <v>41992.999305555553</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661.55466666666666</v>
      </c>
      <c r="P1478" s="5">
        <f t="shared" si="93"/>
        <v>43.333275109170302</v>
      </c>
      <c r="Q1478" t="s">
        <v>8322</v>
      </c>
      <c r="R1478" t="s">
        <v>8341</v>
      </c>
      <c r="S1478" s="10">
        <f t="shared" si="94"/>
        <v>40765.833587962959</v>
      </c>
      <c r="T1478" s="10">
        <f t="shared" si="95"/>
        <v>40795.833587962959</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5">
        <f t="shared" si="93"/>
        <v>90.495934959349597</v>
      </c>
      <c r="Q1479" t="s">
        <v>8322</v>
      </c>
      <c r="R1479" t="s">
        <v>8341</v>
      </c>
      <c r="S1479" s="10">
        <f t="shared" si="94"/>
        <v>40840.407453703701</v>
      </c>
      <c r="T1479" s="10">
        <f t="shared" si="95"/>
        <v>40899.916666666664</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1181.6142199999999</v>
      </c>
      <c r="P1480" s="5">
        <f t="shared" si="93"/>
        <v>29.187190495010373</v>
      </c>
      <c r="Q1480" t="s">
        <v>8322</v>
      </c>
      <c r="R1480" t="s">
        <v>8341</v>
      </c>
      <c r="S1480" s="10">
        <f t="shared" si="94"/>
        <v>41394.663344907407</v>
      </c>
      <c r="T1480" s="10">
        <f t="shared" si="95"/>
        <v>41408.663344907407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5">
        <f t="shared" si="93"/>
        <v>30.95774647887324</v>
      </c>
      <c r="Q1481" t="s">
        <v>8322</v>
      </c>
      <c r="R1481" t="s">
        <v>8341</v>
      </c>
      <c r="S1481" s="10">
        <f t="shared" si="94"/>
        <v>41754.536909722221</v>
      </c>
      <c r="T1481" s="10">
        <f t="shared" si="95"/>
        <v>41768.957638888889</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117.04040000000001</v>
      </c>
      <c r="P1482" s="5">
        <f t="shared" si="93"/>
        <v>92.157795275590544</v>
      </c>
      <c r="Q1482" t="s">
        <v>8322</v>
      </c>
      <c r="R1482" t="s">
        <v>8341</v>
      </c>
      <c r="S1482" s="10">
        <f t="shared" si="94"/>
        <v>41464.725682870368</v>
      </c>
      <c r="T1482" s="10">
        <f t="shared" si="95"/>
        <v>41481.5</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v>
      </c>
      <c r="P1483" s="5">
        <f t="shared" si="93"/>
        <v>17.5</v>
      </c>
      <c r="Q1483" t="s">
        <v>8322</v>
      </c>
      <c r="R1483" t="s">
        <v>8324</v>
      </c>
      <c r="S1483" s="10">
        <f t="shared" si="94"/>
        <v>41550.714641203704</v>
      </c>
      <c r="T1483" s="10">
        <f t="shared" si="95"/>
        <v>41580.714641203704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0.1</v>
      </c>
      <c r="P1484" s="5">
        <f t="shared" si="93"/>
        <v>5</v>
      </c>
      <c r="Q1484" t="s">
        <v>8322</v>
      </c>
      <c r="R1484" t="s">
        <v>8324</v>
      </c>
      <c r="S1484" s="10">
        <f t="shared" si="94"/>
        <v>41136.649722222224</v>
      </c>
      <c r="T1484" s="10">
        <f t="shared" si="95"/>
        <v>41159.118749999994</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0.7142857142857143</v>
      </c>
      <c r="P1485" s="5">
        <f t="shared" si="93"/>
        <v>25</v>
      </c>
      <c r="Q1485" t="s">
        <v>8322</v>
      </c>
      <c r="R1485" t="s">
        <v>8324</v>
      </c>
      <c r="S1485" s="10">
        <f t="shared" si="94"/>
        <v>42547.984664351847</v>
      </c>
      <c r="T1485" s="10">
        <f t="shared" si="95"/>
        <v>42572.984664351847</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5" t="e">
        <f t="shared" si="93"/>
        <v>#DIV/0!</v>
      </c>
      <c r="Q1486" t="s">
        <v>8322</v>
      </c>
      <c r="R1486" t="s">
        <v>8324</v>
      </c>
      <c r="S1486" s="10">
        <f t="shared" si="94"/>
        <v>41052.992627314808</v>
      </c>
      <c r="T1486" s="10">
        <f t="shared" si="95"/>
        <v>41111.410416666666</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2.2388059701492535</v>
      </c>
      <c r="P1487" s="5">
        <f t="shared" si="93"/>
        <v>50</v>
      </c>
      <c r="Q1487" t="s">
        <v>8322</v>
      </c>
      <c r="R1487" t="s">
        <v>8324</v>
      </c>
      <c r="S1487" s="10">
        <f t="shared" si="94"/>
        <v>42130.587650462963</v>
      </c>
      <c r="T1487" s="10">
        <f t="shared" si="95"/>
        <v>42175.587650462963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0.24</v>
      </c>
      <c r="P1488" s="5">
        <f t="shared" si="93"/>
        <v>16</v>
      </c>
      <c r="Q1488" t="s">
        <v>8322</v>
      </c>
      <c r="R1488" t="s">
        <v>8324</v>
      </c>
      <c r="S1488" s="10">
        <f t="shared" si="94"/>
        <v>42031.960196759253</v>
      </c>
      <c r="T1488" s="10">
        <f t="shared" si="95"/>
        <v>42061.960196759253</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5" t="e">
        <f t="shared" si="93"/>
        <v>#DIV/0!</v>
      </c>
      <c r="Q1489" t="s">
        <v>8322</v>
      </c>
      <c r="R1489" t="s">
        <v>8324</v>
      </c>
      <c r="S1489" s="10">
        <f t="shared" si="94"/>
        <v>42554.709155092591</v>
      </c>
      <c r="T1489" s="10">
        <f t="shared" si="95"/>
        <v>42584.709155092591</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v>
      </c>
      <c r="P1490" s="5">
        <f t="shared" si="93"/>
        <v>60</v>
      </c>
      <c r="Q1490" t="s">
        <v>8322</v>
      </c>
      <c r="R1490" t="s">
        <v>8324</v>
      </c>
      <c r="S1490" s="10">
        <f t="shared" si="94"/>
        <v>41614.354861111111</v>
      </c>
      <c r="T1490" s="10">
        <f t="shared" si="95"/>
        <v>41644.354861111111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5" t="e">
        <f t="shared" si="93"/>
        <v>#DIV/0!</v>
      </c>
      <c r="Q1491" t="s">
        <v>8322</v>
      </c>
      <c r="R1491" t="s">
        <v>8324</v>
      </c>
      <c r="S1491" s="10">
        <f t="shared" si="94"/>
        <v>41198.403379629628</v>
      </c>
      <c r="T1491" s="10">
        <f t="shared" si="95"/>
        <v>41228.445046296292</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30.862068965517242</v>
      </c>
      <c r="P1492" s="5">
        <f t="shared" si="93"/>
        <v>47.10526315789474</v>
      </c>
      <c r="Q1492" t="s">
        <v>8322</v>
      </c>
      <c r="R1492" t="s">
        <v>8324</v>
      </c>
      <c r="S1492" s="10">
        <f t="shared" si="94"/>
        <v>41520.352708333332</v>
      </c>
      <c r="T1492" s="10">
        <f t="shared" si="95"/>
        <v>41549.352708333332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8.3333333333333321</v>
      </c>
      <c r="P1493" s="5">
        <f t="shared" si="93"/>
        <v>100</v>
      </c>
      <c r="Q1493" t="s">
        <v>8322</v>
      </c>
      <c r="R1493" t="s">
        <v>8324</v>
      </c>
      <c r="S1493" s="10">
        <f t="shared" si="94"/>
        <v>41991.505127314813</v>
      </c>
      <c r="T1493" s="10">
        <f t="shared" si="95"/>
        <v>42050.443055555552</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0.75</v>
      </c>
      <c r="P1494" s="5">
        <f t="shared" si="93"/>
        <v>15</v>
      </c>
      <c r="Q1494" t="s">
        <v>8322</v>
      </c>
      <c r="R1494" t="s">
        <v>8324</v>
      </c>
      <c r="S1494" s="10">
        <f t="shared" si="94"/>
        <v>40682.676458333335</v>
      </c>
      <c r="T1494" s="10">
        <f t="shared" si="95"/>
        <v>40712.676458333335</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5" t="e">
        <f t="shared" si="93"/>
        <v>#DIV/0!</v>
      </c>
      <c r="Q1495" t="s">
        <v>8322</v>
      </c>
      <c r="R1495" t="s">
        <v>8324</v>
      </c>
      <c r="S1495" s="10">
        <f t="shared" si="94"/>
        <v>41411.658275462964</v>
      </c>
      <c r="T1495" s="10">
        <f t="shared" si="95"/>
        <v>41441.658275462964</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8.9</v>
      </c>
      <c r="P1496" s="5">
        <f t="shared" si="93"/>
        <v>40.454545454545453</v>
      </c>
      <c r="Q1496" t="s">
        <v>8322</v>
      </c>
      <c r="R1496" t="s">
        <v>8324</v>
      </c>
      <c r="S1496" s="10">
        <f t="shared" si="94"/>
        <v>42067.514039351845</v>
      </c>
      <c r="T1496" s="10">
        <f t="shared" si="95"/>
        <v>42097.443055555552</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5" t="e">
        <f t="shared" si="93"/>
        <v>#DIV/0!</v>
      </c>
      <c r="Q1497" t="s">
        <v>8322</v>
      </c>
      <c r="R1497" t="s">
        <v>8324</v>
      </c>
      <c r="S1497" s="10">
        <f t="shared" si="94"/>
        <v>40752.581377314811</v>
      </c>
      <c r="T1497" s="10">
        <f t="shared" si="95"/>
        <v>40782.581377314811</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5" t="e">
        <f t="shared" si="93"/>
        <v>#DIV/0!</v>
      </c>
      <c r="Q1498" t="s">
        <v>8322</v>
      </c>
      <c r="R1498" t="s">
        <v>8324</v>
      </c>
      <c r="S1498" s="10">
        <f t="shared" si="94"/>
        <v>41838.266886574071</v>
      </c>
      <c r="T1498" s="10">
        <f t="shared" si="95"/>
        <v>41898.266886574071</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6.6666666666666671E-3</v>
      </c>
      <c r="P1499" s="5">
        <f t="shared" si="93"/>
        <v>1</v>
      </c>
      <c r="Q1499" t="s">
        <v>8322</v>
      </c>
      <c r="R1499" t="s">
        <v>8324</v>
      </c>
      <c r="S1499" s="10">
        <f t="shared" si="94"/>
        <v>41444.434282407405</v>
      </c>
      <c r="T1499" s="10">
        <f t="shared" si="95"/>
        <v>41486.613194444442</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v>
      </c>
      <c r="P1500" s="5">
        <f t="shared" si="93"/>
        <v>19</v>
      </c>
      <c r="Q1500" t="s">
        <v>8322</v>
      </c>
      <c r="R1500" t="s">
        <v>8324</v>
      </c>
      <c r="S1500" s="10">
        <f t="shared" si="94"/>
        <v>41840.775208333333</v>
      </c>
      <c r="T1500" s="10">
        <f t="shared" si="95"/>
        <v>41885.775208333333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0.25</v>
      </c>
      <c r="P1501" s="5">
        <f t="shared" si="93"/>
        <v>5</v>
      </c>
      <c r="Q1501" t="s">
        <v>8322</v>
      </c>
      <c r="R1501" t="s">
        <v>8324</v>
      </c>
      <c r="S1501" s="10">
        <f t="shared" si="94"/>
        <v>42526.798993055556</v>
      </c>
      <c r="T1501" s="10">
        <f t="shared" si="95"/>
        <v>42586.798993055556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25.035714285714285</v>
      </c>
      <c r="P1502" s="5">
        <f t="shared" si="93"/>
        <v>46.733333333333334</v>
      </c>
      <c r="Q1502" t="s">
        <v>8322</v>
      </c>
      <c r="R1502" t="s">
        <v>8324</v>
      </c>
      <c r="S1502" s="10">
        <f t="shared" si="94"/>
        <v>41365.69626157407</v>
      </c>
      <c r="T1502" s="10">
        <f t="shared" si="95"/>
        <v>41395.69626157407</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166.33076923076925</v>
      </c>
      <c r="P1503" s="5">
        <f t="shared" si="93"/>
        <v>97.731073446327684</v>
      </c>
      <c r="Q1503" t="s">
        <v>8337</v>
      </c>
      <c r="R1503" t="s">
        <v>8338</v>
      </c>
      <c r="S1503" s="10">
        <f t="shared" si="94"/>
        <v>42163.3752662037</v>
      </c>
      <c r="T1503" s="10">
        <f t="shared" si="95"/>
        <v>42193.3752662037</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5">
        <f t="shared" si="93"/>
        <v>67.835866261398181</v>
      </c>
      <c r="Q1504" t="s">
        <v>8337</v>
      </c>
      <c r="R1504" t="s">
        <v>8338</v>
      </c>
      <c r="S1504" s="10">
        <f t="shared" si="94"/>
        <v>42426.33425925926</v>
      </c>
      <c r="T1504" s="10">
        <f t="shared" si="95"/>
        <v>42454.708333333336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5">
        <f t="shared" si="93"/>
        <v>56.98492957746479</v>
      </c>
      <c r="Q1505" t="s">
        <v>8337</v>
      </c>
      <c r="R1505" t="s">
        <v>8338</v>
      </c>
      <c r="S1505" s="10">
        <f t="shared" si="94"/>
        <v>42606.13890046296</v>
      </c>
      <c r="T1505" s="10">
        <f t="shared" si="95"/>
        <v>42666.13890046296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277.93846153846158</v>
      </c>
      <c r="P1506" s="5">
        <f t="shared" si="93"/>
        <v>67.159851301115239</v>
      </c>
      <c r="Q1506" t="s">
        <v>8337</v>
      </c>
      <c r="R1506" t="s">
        <v>8338</v>
      </c>
      <c r="S1506" s="10">
        <f t="shared" si="94"/>
        <v>41772.44935185185</v>
      </c>
      <c r="T1506" s="10">
        <f t="shared" si="95"/>
        <v>41800.147916666661</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5">
        <f t="shared" si="93"/>
        <v>48.037681159420288</v>
      </c>
      <c r="Q1507" t="s">
        <v>8337</v>
      </c>
      <c r="R1507" t="s">
        <v>8338</v>
      </c>
      <c r="S1507" s="10">
        <f t="shared" si="94"/>
        <v>42414.234988425924</v>
      </c>
      <c r="T1507" s="10">
        <f t="shared" si="95"/>
        <v>42451.625694444439</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v>
      </c>
      <c r="P1508" s="5">
        <f t="shared" si="93"/>
        <v>38.860465116279073</v>
      </c>
      <c r="Q1508" t="s">
        <v>8337</v>
      </c>
      <c r="R1508" t="s">
        <v>8338</v>
      </c>
      <c r="S1508" s="10">
        <f t="shared" si="94"/>
        <v>41814.577592592592</v>
      </c>
      <c r="T1508" s="10">
        <f t="shared" si="95"/>
        <v>41844.577592592592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5">
        <f t="shared" si="93"/>
        <v>78.181818181818187</v>
      </c>
      <c r="Q1509" t="s">
        <v>8337</v>
      </c>
      <c r="R1509" t="s">
        <v>8338</v>
      </c>
      <c r="S1509" s="10">
        <f t="shared" si="94"/>
        <v>40254.242002314815</v>
      </c>
      <c r="T1509" s="10">
        <f t="shared" si="95"/>
        <v>40313.131944444445</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5">
        <f t="shared" si="93"/>
        <v>97.113744075829388</v>
      </c>
      <c r="Q1510" t="s">
        <v>8337</v>
      </c>
      <c r="R1510" t="s">
        <v>8338</v>
      </c>
      <c r="S1510" s="10">
        <f t="shared" si="94"/>
        <v>41786.406030092592</v>
      </c>
      <c r="T1510" s="10">
        <f t="shared" si="95"/>
        <v>41817.406030092592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5">
        <f t="shared" si="93"/>
        <v>110.39397959183674</v>
      </c>
      <c r="Q1511" t="s">
        <v>8337</v>
      </c>
      <c r="R1511" t="s">
        <v>8338</v>
      </c>
      <c r="S1511" s="10">
        <f t="shared" si="94"/>
        <v>42751.325057870366</v>
      </c>
      <c r="T1511" s="10">
        <f t="shared" si="95"/>
        <v>42780.749305555553</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5">
        <f t="shared" si="93"/>
        <v>39.91506172839506</v>
      </c>
      <c r="Q1512" t="s">
        <v>8337</v>
      </c>
      <c r="R1512" t="s">
        <v>8338</v>
      </c>
      <c r="S1512" s="10">
        <f t="shared" si="94"/>
        <v>41809.176828703698</v>
      </c>
      <c r="T1512" s="10">
        <f t="shared" si="95"/>
        <v>41839.176828703698</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5">
        <f t="shared" si="93"/>
        <v>75.975728155339809</v>
      </c>
      <c r="Q1513" t="s">
        <v>8337</v>
      </c>
      <c r="R1513" t="s">
        <v>8338</v>
      </c>
      <c r="S1513" s="10">
        <f t="shared" si="94"/>
        <v>42296.375046296293</v>
      </c>
      <c r="T1513" s="10">
        <f t="shared" si="95"/>
        <v>42326.416712962957</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v>
      </c>
      <c r="P1514" s="5">
        <f t="shared" si="93"/>
        <v>58.379104477611939</v>
      </c>
      <c r="Q1514" t="s">
        <v>8337</v>
      </c>
      <c r="R1514" t="s">
        <v>8338</v>
      </c>
      <c r="S1514" s="10">
        <f t="shared" si="94"/>
        <v>42741.476145833331</v>
      </c>
      <c r="T1514" s="10">
        <f t="shared" si="95"/>
        <v>42771.476145833331</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150.01875000000001</v>
      </c>
      <c r="P1515" s="5">
        <f t="shared" si="93"/>
        <v>55.82093023255814</v>
      </c>
      <c r="Q1515" t="s">
        <v>8337</v>
      </c>
      <c r="R1515" t="s">
        <v>8338</v>
      </c>
      <c r="S1515" s="10">
        <f t="shared" si="94"/>
        <v>41806.42900462963</v>
      </c>
      <c r="T1515" s="10">
        <f t="shared" si="95"/>
        <v>41836.42900462963</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106.476</v>
      </c>
      <c r="P1516" s="5">
        <f t="shared" si="93"/>
        <v>151.24431818181819</v>
      </c>
      <c r="Q1516" t="s">
        <v>8337</v>
      </c>
      <c r="R1516" t="s">
        <v>8338</v>
      </c>
      <c r="S1516" s="10">
        <f t="shared" si="94"/>
        <v>42234.389351851853</v>
      </c>
      <c r="T1516" s="10">
        <f t="shared" si="95"/>
        <v>42274.389351851853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157.18899999999999</v>
      </c>
      <c r="P1517" s="5">
        <f t="shared" si="93"/>
        <v>849.67027027027029</v>
      </c>
      <c r="Q1517" t="s">
        <v>8337</v>
      </c>
      <c r="R1517" t="s">
        <v>8338</v>
      </c>
      <c r="S1517" s="10">
        <f t="shared" si="94"/>
        <v>42415.04510416666</v>
      </c>
      <c r="T1517" s="10">
        <f t="shared" si="95"/>
        <v>42445.003437499996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5">
        <f t="shared" si="93"/>
        <v>159.24137931034483</v>
      </c>
      <c r="Q1518" t="s">
        <v>8337</v>
      </c>
      <c r="R1518" t="s">
        <v>8338</v>
      </c>
      <c r="S1518" s="10">
        <f t="shared" si="94"/>
        <v>42619.258009259262</v>
      </c>
      <c r="T1518" s="10">
        <f t="shared" si="95"/>
        <v>42649.374999999993</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5">
        <f t="shared" si="93"/>
        <v>39.507317073170732</v>
      </c>
      <c r="Q1519" t="s">
        <v>8337</v>
      </c>
      <c r="R1519" t="s">
        <v>8338</v>
      </c>
      <c r="S1519" s="10">
        <f t="shared" si="94"/>
        <v>41948.358252314814</v>
      </c>
      <c r="T1519" s="10">
        <f t="shared" si="95"/>
        <v>41979.041666666664</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5">
        <f t="shared" si="93"/>
        <v>130.52966101694915</v>
      </c>
      <c r="Q1520" t="s">
        <v>8337</v>
      </c>
      <c r="R1520" t="s">
        <v>8338</v>
      </c>
      <c r="S1520" s="10">
        <f t="shared" si="94"/>
        <v>41760.611712962964</v>
      </c>
      <c r="T1520" s="10">
        <f t="shared" si="95"/>
        <v>41790.611712962964</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103.36388888888889</v>
      </c>
      <c r="P1521" s="5">
        <f t="shared" si="93"/>
        <v>64.156896551724131</v>
      </c>
      <c r="Q1521" t="s">
        <v>8337</v>
      </c>
      <c r="R1521" t="s">
        <v>8338</v>
      </c>
      <c r="S1521" s="10">
        <f t="shared" si="94"/>
        <v>41782.533368055556</v>
      </c>
      <c r="T1521" s="10">
        <f t="shared" si="95"/>
        <v>41810.707638888889</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5">
        <f t="shared" si="93"/>
        <v>111.52694610778443</v>
      </c>
      <c r="Q1522" t="s">
        <v>8337</v>
      </c>
      <c r="R1522" t="s">
        <v>8338</v>
      </c>
      <c r="S1522" s="10">
        <f t="shared" si="94"/>
        <v>41955.649456018517</v>
      </c>
      <c r="T1522" s="10">
        <f t="shared" si="95"/>
        <v>41991.958333333336</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106.81333333333333</v>
      </c>
      <c r="P1523" s="5">
        <f t="shared" si="93"/>
        <v>170.44680851063831</v>
      </c>
      <c r="Q1523" t="s">
        <v>8337</v>
      </c>
      <c r="R1523" t="s">
        <v>8338</v>
      </c>
      <c r="S1523" s="10">
        <f t="shared" si="94"/>
        <v>42492.959386574068</v>
      </c>
      <c r="T1523" s="10">
        <f t="shared" si="95"/>
        <v>42527.959386574068</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138.96574712643678</v>
      </c>
      <c r="P1524" s="5">
        <f t="shared" si="93"/>
        <v>133.7391592920354</v>
      </c>
      <c r="Q1524" t="s">
        <v>8337</v>
      </c>
      <c r="R1524" t="s">
        <v>8338</v>
      </c>
      <c r="S1524" s="10">
        <f t="shared" si="94"/>
        <v>41899.621979166666</v>
      </c>
      <c r="T1524" s="10">
        <f t="shared" si="95"/>
        <v>41929.621979166666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5">
        <f t="shared" si="93"/>
        <v>95.834024896265561</v>
      </c>
      <c r="Q1525" t="s">
        <v>8337</v>
      </c>
      <c r="R1525" t="s">
        <v>8338</v>
      </c>
      <c r="S1525" s="10">
        <f t="shared" si="94"/>
        <v>41964.543009259258</v>
      </c>
      <c r="T1525" s="10">
        <f t="shared" si="95"/>
        <v>41995.791666666664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206.99999999999997</v>
      </c>
      <c r="P1526" s="5">
        <f t="shared" si="93"/>
        <v>221.78571428571428</v>
      </c>
      <c r="Q1526" t="s">
        <v>8337</v>
      </c>
      <c r="R1526" t="s">
        <v>8338</v>
      </c>
      <c r="S1526" s="10">
        <f t="shared" si="94"/>
        <v>42756.292708333327</v>
      </c>
      <c r="T1526" s="10">
        <f t="shared" si="95"/>
        <v>42786.292708333327</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174.00576923076923</v>
      </c>
      <c r="P1527" s="5">
        <f t="shared" si="93"/>
        <v>32.315357142857138</v>
      </c>
      <c r="Q1527" t="s">
        <v>8337</v>
      </c>
      <c r="R1527" t="s">
        <v>8338</v>
      </c>
      <c r="S1527" s="10">
        <f t="shared" si="94"/>
        <v>42570.494652777772</v>
      </c>
      <c r="T1527" s="10">
        <f t="shared" si="95"/>
        <v>42600.494652777772</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120.32608695652173</v>
      </c>
      <c r="P1528" s="5">
        <f t="shared" si="93"/>
        <v>98.839285714285708</v>
      </c>
      <c r="Q1528" t="s">
        <v>8337</v>
      </c>
      <c r="R1528" t="s">
        <v>8338</v>
      </c>
      <c r="S1528" s="10">
        <f t="shared" si="94"/>
        <v>42339.067673611113</v>
      </c>
      <c r="T1528" s="10">
        <f t="shared" si="95"/>
        <v>42388.067673611113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5">
        <f t="shared" si="93"/>
        <v>55.222142857142863</v>
      </c>
      <c r="Q1529" t="s">
        <v>8337</v>
      </c>
      <c r="R1529" t="s">
        <v>8338</v>
      </c>
      <c r="S1529" s="10">
        <f t="shared" si="94"/>
        <v>42780.392199074071</v>
      </c>
      <c r="T1529" s="10">
        <f t="shared" si="95"/>
        <v>42808.350532407399</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281.56666666666666</v>
      </c>
      <c r="P1530" s="5">
        <f t="shared" si="93"/>
        <v>52.793750000000003</v>
      </c>
      <c r="Q1530" t="s">
        <v>8337</v>
      </c>
      <c r="R1530" t="s">
        <v>8338</v>
      </c>
      <c r="S1530" s="10">
        <f t="shared" si="94"/>
        <v>42736.524560185186</v>
      </c>
      <c r="T1530" s="10">
        <f t="shared" si="95"/>
        <v>42766.791666666664</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5">
        <f t="shared" si="93"/>
        <v>135.66666666666666</v>
      </c>
      <c r="Q1531" t="s">
        <v>8337</v>
      </c>
      <c r="R1531" t="s">
        <v>8338</v>
      </c>
      <c r="S1531" s="10">
        <f t="shared" si="94"/>
        <v>42052.420370370368</v>
      </c>
      <c r="T1531" s="10">
        <f t="shared" si="95"/>
        <v>42082.378703703704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134.82571428571427</v>
      </c>
      <c r="P1532" s="5">
        <f t="shared" si="93"/>
        <v>53.991990846681922</v>
      </c>
      <c r="Q1532" t="s">
        <v>8337</v>
      </c>
      <c r="R1532" t="s">
        <v>8338</v>
      </c>
      <c r="S1532" s="10">
        <f t="shared" si="94"/>
        <v>42275.558969907412</v>
      </c>
      <c r="T1532" s="10">
        <f t="shared" si="95"/>
        <v>42300.558969907412</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5">
        <f t="shared" si="93"/>
        <v>56.643835616438359</v>
      </c>
      <c r="Q1533" t="s">
        <v>8337</v>
      </c>
      <c r="R1533" t="s">
        <v>8338</v>
      </c>
      <c r="S1533" s="10">
        <f t="shared" si="94"/>
        <v>41941.594050925924</v>
      </c>
      <c r="T1533" s="10">
        <f t="shared" si="95"/>
        <v>41973.916666666664</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484.02000000000004</v>
      </c>
      <c r="P1534" s="5">
        <f t="shared" si="93"/>
        <v>82.316326530612244</v>
      </c>
      <c r="Q1534" t="s">
        <v>8337</v>
      </c>
      <c r="R1534" t="s">
        <v>8338</v>
      </c>
      <c r="S1534" s="10">
        <f t="shared" si="94"/>
        <v>42391.266956018517</v>
      </c>
      <c r="T1534" s="10">
        <f t="shared" si="95"/>
        <v>42415.416666666664</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145.14000000000001</v>
      </c>
      <c r="P1535" s="5">
        <f t="shared" si="93"/>
        <v>88.26081081081081</v>
      </c>
      <c r="Q1535" t="s">
        <v>8337</v>
      </c>
      <c r="R1535" t="s">
        <v>8338</v>
      </c>
      <c r="S1535" s="10">
        <f t="shared" si="94"/>
        <v>42442.793715277774</v>
      </c>
      <c r="T1535" s="10">
        <f t="shared" si="95"/>
        <v>42491.957638888889</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417.73333333333335</v>
      </c>
      <c r="P1536" s="5">
        <f t="shared" si="93"/>
        <v>84.905149051490511</v>
      </c>
      <c r="Q1536" t="s">
        <v>8337</v>
      </c>
      <c r="R1536" t="s">
        <v>8338</v>
      </c>
      <c r="S1536" s="10">
        <f t="shared" si="94"/>
        <v>42221.465995370374</v>
      </c>
      <c r="T1536" s="10">
        <f t="shared" si="95"/>
        <v>42251.465995370374</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132.42499999999998</v>
      </c>
      <c r="P1537" s="5">
        <f t="shared" si="93"/>
        <v>48.154545454545456</v>
      </c>
      <c r="Q1537" t="s">
        <v>8337</v>
      </c>
      <c r="R1537" t="s">
        <v>8338</v>
      </c>
      <c r="S1537" s="10">
        <f t="shared" si="94"/>
        <v>42484.620729166665</v>
      </c>
      <c r="T1537" s="10">
        <f t="shared" si="95"/>
        <v>42513.708333333336</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5">
        <f t="shared" si="93"/>
        <v>66.015406593406595</v>
      </c>
      <c r="Q1538" t="s">
        <v>8337</v>
      </c>
      <c r="R1538" t="s">
        <v>8338</v>
      </c>
      <c r="S1538" s="10">
        <f t="shared" si="94"/>
        <v>42213.593865740739</v>
      </c>
      <c r="T1538" s="10">
        <f t="shared" si="95"/>
        <v>42243.593865740739</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((E1539/D1539)*100)</f>
        <v>179.9</v>
      </c>
      <c r="P1539" s="5">
        <f t="shared" ref="P1539:P1602" si="97">AVERAGE(E1539/L1539)</f>
        <v>96.375</v>
      </c>
      <c r="Q1539" t="s">
        <v>8337</v>
      </c>
      <c r="R1539" t="s">
        <v>8338</v>
      </c>
      <c r="S1539" s="10">
        <f t="shared" ref="S1539:S1602" si="98">(((J1539/60)/60)/24)+DATE(1970,1,1)+(-5/24)</f>
        <v>42552.106793981475</v>
      </c>
      <c r="T1539" s="10">
        <f t="shared" ref="T1539:T1602" si="99">(((I1539/60)/60)/24)+DATE(1970,1,1)+(-5/24)</f>
        <v>42588.541666666664</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5">
        <f t="shared" si="97"/>
        <v>156.17391304347825</v>
      </c>
      <c r="Q1540" t="s">
        <v>8337</v>
      </c>
      <c r="R1540" t="s">
        <v>8338</v>
      </c>
      <c r="S1540" s="10">
        <f t="shared" si="98"/>
        <v>41981.57372685185</v>
      </c>
      <c r="T1540" s="10">
        <f t="shared" si="99"/>
        <v>42026.57372685185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135.98609999999999</v>
      </c>
      <c r="P1541" s="5">
        <f t="shared" si="97"/>
        <v>95.764859154929582</v>
      </c>
      <c r="Q1541" t="s">
        <v>8337</v>
      </c>
      <c r="R1541" t="s">
        <v>8338</v>
      </c>
      <c r="S1541" s="10">
        <f t="shared" si="98"/>
        <v>42705.710868055547</v>
      </c>
      <c r="T1541" s="10">
        <f t="shared" si="99"/>
        <v>42738.710868055547</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117.86666666666667</v>
      </c>
      <c r="P1542" s="5">
        <f t="shared" si="97"/>
        <v>180.40816326530611</v>
      </c>
      <c r="Q1542" t="s">
        <v>8337</v>
      </c>
      <c r="R1542" t="s">
        <v>8338</v>
      </c>
      <c r="S1542" s="10">
        <f t="shared" si="98"/>
        <v>41938.798796296294</v>
      </c>
      <c r="T1542" s="10">
        <f t="shared" si="99"/>
        <v>41968.843749999993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3.3333333333333333E-2</v>
      </c>
      <c r="P1543" s="5">
        <f t="shared" si="97"/>
        <v>3</v>
      </c>
      <c r="Q1543" t="s">
        <v>8337</v>
      </c>
      <c r="R1543" t="s">
        <v>8342</v>
      </c>
      <c r="S1543" s="10">
        <f t="shared" si="98"/>
        <v>41974.503912037035</v>
      </c>
      <c r="T1543" s="10">
        <f t="shared" si="99"/>
        <v>42004.503912037035</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4</v>
      </c>
      <c r="P1544" s="5">
        <f t="shared" si="97"/>
        <v>20</v>
      </c>
      <c r="Q1544" t="s">
        <v>8337</v>
      </c>
      <c r="R1544" t="s">
        <v>8342</v>
      </c>
      <c r="S1544" s="10">
        <f t="shared" si="98"/>
        <v>42170.788194444445</v>
      </c>
      <c r="T1544" s="10">
        <f t="shared" si="99"/>
        <v>42185.788194444445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0.44444444444444442</v>
      </c>
      <c r="P1545" s="5">
        <f t="shared" si="97"/>
        <v>10</v>
      </c>
      <c r="Q1545" t="s">
        <v>8337</v>
      </c>
      <c r="R1545" t="s">
        <v>8342</v>
      </c>
      <c r="S1545" s="10">
        <f t="shared" si="98"/>
        <v>41935.301319444443</v>
      </c>
      <c r="T1545" s="10">
        <f t="shared" si="99"/>
        <v>41965.342986111107</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5" t="e">
        <f t="shared" si="97"/>
        <v>#DIV/0!</v>
      </c>
      <c r="Q1546" t="s">
        <v>8337</v>
      </c>
      <c r="R1546" t="s">
        <v>8342</v>
      </c>
      <c r="S1546" s="10">
        <f t="shared" si="98"/>
        <v>42052.842870370368</v>
      </c>
      <c r="T1546" s="10">
        <f t="shared" si="99"/>
        <v>42094.804166666661</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3.3333333333333333E-2</v>
      </c>
      <c r="P1547" s="5">
        <f t="shared" si="97"/>
        <v>1</v>
      </c>
      <c r="Q1547" t="s">
        <v>8337</v>
      </c>
      <c r="R1547" t="s">
        <v>8342</v>
      </c>
      <c r="S1547" s="10">
        <f t="shared" si="98"/>
        <v>42031.676319444443</v>
      </c>
      <c r="T1547" s="10">
        <f t="shared" si="99"/>
        <v>42065.677777777775</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28.9</v>
      </c>
      <c r="P1548" s="5">
        <f t="shared" si="97"/>
        <v>26.272727272727273</v>
      </c>
      <c r="Q1548" t="s">
        <v>8337</v>
      </c>
      <c r="R1548" t="s">
        <v>8342</v>
      </c>
      <c r="S1548" s="10">
        <f t="shared" si="98"/>
        <v>41839.004618055551</v>
      </c>
      <c r="T1548" s="10">
        <f t="shared" si="99"/>
        <v>41899.004618055551</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5" t="e">
        <f t="shared" si="97"/>
        <v>#DIV/0!</v>
      </c>
      <c r="Q1549" t="s">
        <v>8337</v>
      </c>
      <c r="R1549" t="s">
        <v>8342</v>
      </c>
      <c r="S1549" s="10">
        <f t="shared" si="98"/>
        <v>42782.218541666669</v>
      </c>
      <c r="T1549" s="10">
        <f t="shared" si="99"/>
        <v>42789.218541666669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8.5714285714285712</v>
      </c>
      <c r="P1550" s="5">
        <f t="shared" si="97"/>
        <v>60</v>
      </c>
      <c r="Q1550" t="s">
        <v>8337</v>
      </c>
      <c r="R1550" t="s">
        <v>8342</v>
      </c>
      <c r="S1550" s="10">
        <f t="shared" si="98"/>
        <v>42286.673842592594</v>
      </c>
      <c r="T1550" s="10">
        <f t="shared" si="99"/>
        <v>42316.715509259251</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34</v>
      </c>
      <c r="P1551" s="5">
        <f t="shared" si="97"/>
        <v>28.333333333333332</v>
      </c>
      <c r="Q1551" t="s">
        <v>8337</v>
      </c>
      <c r="R1551" t="s">
        <v>8342</v>
      </c>
      <c r="S1551" s="10">
        <f t="shared" si="98"/>
        <v>42280.927766203698</v>
      </c>
      <c r="T1551" s="10">
        <f t="shared" si="99"/>
        <v>42310.96943287037</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13.466666666666665</v>
      </c>
      <c r="P1552" s="5">
        <f t="shared" si="97"/>
        <v>14.428571428571429</v>
      </c>
      <c r="Q1552" t="s">
        <v>8337</v>
      </c>
      <c r="R1552" t="s">
        <v>8342</v>
      </c>
      <c r="S1552" s="10">
        <f t="shared" si="98"/>
        <v>42472.24113425926</v>
      </c>
      <c r="T1552" s="10">
        <f t="shared" si="99"/>
        <v>42502.24113425926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5" t="e">
        <f t="shared" si="97"/>
        <v>#DIV/0!</v>
      </c>
      <c r="Q1553" t="s">
        <v>8337</v>
      </c>
      <c r="R1553" t="s">
        <v>8342</v>
      </c>
      <c r="S1553" s="10">
        <f t="shared" si="98"/>
        <v>42121.616192129623</v>
      </c>
      <c r="T1553" s="10">
        <f t="shared" si="99"/>
        <v>42151.616192129623</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49.186046511627907</v>
      </c>
      <c r="P1554" s="5">
        <f t="shared" si="97"/>
        <v>132.1875</v>
      </c>
      <c r="Q1554" t="s">
        <v>8337</v>
      </c>
      <c r="R1554" t="s">
        <v>8342</v>
      </c>
      <c r="S1554" s="10">
        <f t="shared" si="98"/>
        <v>41892.480416666665</v>
      </c>
      <c r="T1554" s="10">
        <f t="shared" si="99"/>
        <v>41912.957638888889</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5" t="e">
        <f t="shared" si="97"/>
        <v>#DIV/0!</v>
      </c>
      <c r="Q1555" t="s">
        <v>8337</v>
      </c>
      <c r="R1555" t="s">
        <v>8342</v>
      </c>
      <c r="S1555" s="10">
        <f t="shared" si="98"/>
        <v>42219.074618055551</v>
      </c>
      <c r="T1555" s="10">
        <f t="shared" si="99"/>
        <v>42249.074618055551</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5" t="e">
        <f t="shared" si="97"/>
        <v>#DIV/0!</v>
      </c>
      <c r="Q1556" t="s">
        <v>8337</v>
      </c>
      <c r="R1556" t="s">
        <v>8342</v>
      </c>
      <c r="S1556" s="10">
        <f t="shared" si="98"/>
        <v>42188.043865740743</v>
      </c>
      <c r="T1556" s="10">
        <f t="shared" si="99"/>
        <v>42218.043865740743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5" t="e">
        <f t="shared" si="97"/>
        <v>#DIV/0!</v>
      </c>
      <c r="Q1557" t="s">
        <v>8337</v>
      </c>
      <c r="R1557" t="s">
        <v>8342</v>
      </c>
      <c r="S1557" s="10">
        <f t="shared" si="98"/>
        <v>42241.405462962961</v>
      </c>
      <c r="T1557" s="10">
        <f t="shared" si="99"/>
        <v>42264.499999999993</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45.133333333333333</v>
      </c>
      <c r="P1558" s="5">
        <f t="shared" si="97"/>
        <v>56.416666666666664</v>
      </c>
      <c r="Q1558" t="s">
        <v>8337</v>
      </c>
      <c r="R1558" t="s">
        <v>8342</v>
      </c>
      <c r="S1558" s="10">
        <f t="shared" si="98"/>
        <v>42524.944722222215</v>
      </c>
      <c r="T1558" s="10">
        <f t="shared" si="99"/>
        <v>42554.944722222215</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4</v>
      </c>
      <c r="P1559" s="5">
        <f t="shared" si="97"/>
        <v>100</v>
      </c>
      <c r="Q1559" t="s">
        <v>8337</v>
      </c>
      <c r="R1559" t="s">
        <v>8342</v>
      </c>
      <c r="S1559" s="10">
        <f t="shared" si="98"/>
        <v>41871.444826388884</v>
      </c>
      <c r="T1559" s="10">
        <f t="shared" si="99"/>
        <v>41902.444826388884</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4.666666666666667</v>
      </c>
      <c r="P1560" s="5">
        <f t="shared" si="97"/>
        <v>11.666666666666666</v>
      </c>
      <c r="Q1560" t="s">
        <v>8337</v>
      </c>
      <c r="R1560" t="s">
        <v>8342</v>
      </c>
      <c r="S1560" s="10">
        <f t="shared" si="98"/>
        <v>42185.189340277771</v>
      </c>
      <c r="T1560" s="10">
        <f t="shared" si="99"/>
        <v>42244.299999999996</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0.33333333333333337</v>
      </c>
      <c r="P1561" s="5">
        <f t="shared" si="97"/>
        <v>50</v>
      </c>
      <c r="Q1561" t="s">
        <v>8337</v>
      </c>
      <c r="R1561" t="s">
        <v>8342</v>
      </c>
      <c r="S1561" s="10">
        <f t="shared" si="98"/>
        <v>42107.844895833325</v>
      </c>
      <c r="T1561" s="10">
        <f t="shared" si="99"/>
        <v>42122.844895833325</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3.7600000000000002</v>
      </c>
      <c r="P1562" s="5">
        <f t="shared" si="97"/>
        <v>23.5</v>
      </c>
      <c r="Q1562" t="s">
        <v>8337</v>
      </c>
      <c r="R1562" t="s">
        <v>8342</v>
      </c>
      <c r="S1562" s="10">
        <f t="shared" si="98"/>
        <v>41935.812418981477</v>
      </c>
      <c r="T1562" s="10">
        <f t="shared" si="99"/>
        <v>41955.854085648149</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0.67</v>
      </c>
      <c r="P1563" s="5">
        <f t="shared" si="97"/>
        <v>67</v>
      </c>
      <c r="Q1563" t="s">
        <v>8322</v>
      </c>
      <c r="R1563" t="s">
        <v>8343</v>
      </c>
      <c r="S1563" s="10">
        <f t="shared" si="98"/>
        <v>41554.833368055552</v>
      </c>
      <c r="T1563" s="10">
        <f t="shared" si="99"/>
        <v>41584.875034722223</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5" t="e">
        <f t="shared" si="97"/>
        <v>#DIV/0!</v>
      </c>
      <c r="Q1564" t="s">
        <v>8322</v>
      </c>
      <c r="R1564" t="s">
        <v>8343</v>
      </c>
      <c r="S1564" s="10">
        <f t="shared" si="98"/>
        <v>40079.357824074068</v>
      </c>
      <c r="T1564" s="10">
        <f t="shared" si="99"/>
        <v>40148.826388888883</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1.4166666666666665</v>
      </c>
      <c r="P1565" s="5">
        <f t="shared" si="97"/>
        <v>42.5</v>
      </c>
      <c r="Q1565" t="s">
        <v>8322</v>
      </c>
      <c r="R1565" t="s">
        <v>8343</v>
      </c>
      <c r="S1565" s="10">
        <f t="shared" si="98"/>
        <v>41652.534155092588</v>
      </c>
      <c r="T1565" s="10">
        <f t="shared" si="99"/>
        <v>41712.492488425924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0.1</v>
      </c>
      <c r="P1566" s="5">
        <f t="shared" si="97"/>
        <v>10</v>
      </c>
      <c r="Q1566" t="s">
        <v>8322</v>
      </c>
      <c r="R1566" t="s">
        <v>8343</v>
      </c>
      <c r="S1566" s="10">
        <f t="shared" si="98"/>
        <v>42121.158668981479</v>
      </c>
      <c r="T1566" s="10">
        <f t="shared" si="99"/>
        <v>42152.628472222219</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v>
      </c>
      <c r="P1567" s="5">
        <f t="shared" si="97"/>
        <v>100</v>
      </c>
      <c r="Q1567" t="s">
        <v>8322</v>
      </c>
      <c r="R1567" t="s">
        <v>8343</v>
      </c>
      <c r="S1567" s="10">
        <f t="shared" si="98"/>
        <v>40672.521539351852</v>
      </c>
      <c r="T1567" s="10">
        <f t="shared" si="99"/>
        <v>40702.521539351852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21.25</v>
      </c>
      <c r="P1568" s="5">
        <f t="shared" si="97"/>
        <v>108.05084745762711</v>
      </c>
      <c r="Q1568" t="s">
        <v>8322</v>
      </c>
      <c r="R1568" t="s">
        <v>8343</v>
      </c>
      <c r="S1568" s="10">
        <f t="shared" si="98"/>
        <v>42549.708379629628</v>
      </c>
      <c r="T1568" s="10">
        <f t="shared" si="99"/>
        <v>42578.708333333336</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v>
      </c>
      <c r="P1569" s="5">
        <f t="shared" si="97"/>
        <v>26.923076923076923</v>
      </c>
      <c r="Q1569" t="s">
        <v>8322</v>
      </c>
      <c r="R1569" t="s">
        <v>8343</v>
      </c>
      <c r="S1569" s="10">
        <f t="shared" si="98"/>
        <v>41671.728530092587</v>
      </c>
      <c r="T1569" s="10">
        <f t="shared" si="99"/>
        <v>41686.791666666664</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13.639999999999999</v>
      </c>
      <c r="P1570" s="5">
        <f t="shared" si="97"/>
        <v>155</v>
      </c>
      <c r="Q1570" t="s">
        <v>8322</v>
      </c>
      <c r="R1570" t="s">
        <v>8343</v>
      </c>
      <c r="S1570" s="10">
        <f t="shared" si="98"/>
        <v>41961.853993055549</v>
      </c>
      <c r="T1570" s="10">
        <f t="shared" si="99"/>
        <v>41996.853993055549</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5" t="e">
        <f t="shared" si="97"/>
        <v>#DIV/0!</v>
      </c>
      <c r="Q1571" t="s">
        <v>8322</v>
      </c>
      <c r="R1571" t="s">
        <v>8343</v>
      </c>
      <c r="S1571" s="10">
        <f t="shared" si="98"/>
        <v>41389.471226851849</v>
      </c>
      <c r="T1571" s="10">
        <f t="shared" si="99"/>
        <v>41419.471226851849</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41.4</v>
      </c>
      <c r="P1572" s="5">
        <f t="shared" si="97"/>
        <v>47.769230769230766</v>
      </c>
      <c r="Q1572" t="s">
        <v>8322</v>
      </c>
      <c r="R1572" t="s">
        <v>8343</v>
      </c>
      <c r="S1572" s="10">
        <f t="shared" si="98"/>
        <v>42438.605115740742</v>
      </c>
      <c r="T1572" s="10">
        <f t="shared" si="99"/>
        <v>42468.56344907407</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0.66115702479338845</v>
      </c>
      <c r="P1573" s="5">
        <f t="shared" si="97"/>
        <v>20</v>
      </c>
      <c r="Q1573" t="s">
        <v>8322</v>
      </c>
      <c r="R1573" t="s">
        <v>8343</v>
      </c>
      <c r="S1573" s="10">
        <f t="shared" si="98"/>
        <v>42144.561145833337</v>
      </c>
      <c r="T1573" s="10">
        <f t="shared" si="99"/>
        <v>42174.561145833337</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5</v>
      </c>
      <c r="P1574" s="5">
        <f t="shared" si="97"/>
        <v>41.666666666666664</v>
      </c>
      <c r="Q1574" t="s">
        <v>8322</v>
      </c>
      <c r="R1574" t="s">
        <v>8343</v>
      </c>
      <c r="S1574" s="10">
        <f t="shared" si="98"/>
        <v>42403.824756944443</v>
      </c>
      <c r="T1574" s="10">
        <f t="shared" si="99"/>
        <v>42428.790972222218</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2.4777777777777779</v>
      </c>
      <c r="P1575" s="5">
        <f t="shared" si="97"/>
        <v>74.333333333333329</v>
      </c>
      <c r="Q1575" t="s">
        <v>8322</v>
      </c>
      <c r="R1575" t="s">
        <v>8343</v>
      </c>
      <c r="S1575" s="10">
        <f t="shared" si="98"/>
        <v>42785.791689814818</v>
      </c>
      <c r="T1575" s="10">
        <f t="shared" si="99"/>
        <v>42825.957638888889</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5.0599999999999996</v>
      </c>
      <c r="P1576" s="5">
        <f t="shared" si="97"/>
        <v>84.333333333333329</v>
      </c>
      <c r="Q1576" t="s">
        <v>8322</v>
      </c>
      <c r="R1576" t="s">
        <v>8343</v>
      </c>
      <c r="S1576" s="10">
        <f t="shared" si="98"/>
        <v>42017.719085648147</v>
      </c>
      <c r="T1576" s="10">
        <f t="shared" si="99"/>
        <v>42052.719085648147</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22.91</v>
      </c>
      <c r="P1577" s="5">
        <f t="shared" si="97"/>
        <v>65.457142857142856</v>
      </c>
      <c r="Q1577" t="s">
        <v>8322</v>
      </c>
      <c r="R1577" t="s">
        <v>8343</v>
      </c>
      <c r="S1577" s="10">
        <f t="shared" si="98"/>
        <v>41799.315925925926</v>
      </c>
      <c r="T1577" s="10">
        <f t="shared" si="99"/>
        <v>41829.315925925926</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13</v>
      </c>
      <c r="P1578" s="5">
        <f t="shared" si="97"/>
        <v>65</v>
      </c>
      <c r="Q1578" t="s">
        <v>8322</v>
      </c>
      <c r="R1578" t="s">
        <v>8343</v>
      </c>
      <c r="S1578" s="10">
        <f t="shared" si="98"/>
        <v>42140.670925925922</v>
      </c>
      <c r="T1578" s="10">
        <f t="shared" si="99"/>
        <v>42185.670925925922</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0.54999999999999993</v>
      </c>
      <c r="P1579" s="5">
        <f t="shared" si="97"/>
        <v>27.5</v>
      </c>
      <c r="Q1579" t="s">
        <v>8322</v>
      </c>
      <c r="R1579" t="s">
        <v>8343</v>
      </c>
      <c r="S1579" s="10">
        <f t="shared" si="98"/>
        <v>41054.639444444445</v>
      </c>
      <c r="T1579" s="10">
        <f t="shared" si="99"/>
        <v>41114.639444444445</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10.806536636794938</v>
      </c>
      <c r="P1580" s="5">
        <f t="shared" si="97"/>
        <v>51.25</v>
      </c>
      <c r="Q1580" t="s">
        <v>8322</v>
      </c>
      <c r="R1580" t="s">
        <v>8343</v>
      </c>
      <c r="S1580" s="10">
        <f t="shared" si="98"/>
        <v>40398.857534722221</v>
      </c>
      <c r="T1580" s="10">
        <f t="shared" si="99"/>
        <v>40422.875</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0.84008400840084008</v>
      </c>
      <c r="P1581" s="5">
        <f t="shared" si="97"/>
        <v>14</v>
      </c>
      <c r="Q1581" t="s">
        <v>8322</v>
      </c>
      <c r="R1581" t="s">
        <v>8343</v>
      </c>
      <c r="S1581" s="10">
        <f t="shared" si="98"/>
        <v>41481.788090277776</v>
      </c>
      <c r="T1581" s="10">
        <f t="shared" si="99"/>
        <v>41514.788090277776</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5" t="e">
        <f t="shared" si="97"/>
        <v>#DIV/0!</v>
      </c>
      <c r="Q1582" t="s">
        <v>8322</v>
      </c>
      <c r="R1582" t="s">
        <v>8343</v>
      </c>
      <c r="S1582" s="10">
        <f t="shared" si="98"/>
        <v>40989.841736111113</v>
      </c>
      <c r="T1582" s="10">
        <f t="shared" si="99"/>
        <v>41049.841736111113</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0.5</v>
      </c>
      <c r="P1583" s="5">
        <f t="shared" si="97"/>
        <v>5</v>
      </c>
      <c r="Q1583" t="s">
        <v>8337</v>
      </c>
      <c r="R1583" t="s">
        <v>8344</v>
      </c>
      <c r="S1583" s="10">
        <f t="shared" si="98"/>
        <v>42325.240624999999</v>
      </c>
      <c r="T1583" s="10">
        <f t="shared" si="99"/>
        <v>42357.240624999999</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9.3000000000000007</v>
      </c>
      <c r="P1584" s="5">
        <f t="shared" si="97"/>
        <v>31</v>
      </c>
      <c r="Q1584" t="s">
        <v>8337</v>
      </c>
      <c r="R1584" t="s">
        <v>8344</v>
      </c>
      <c r="S1584" s="10">
        <f t="shared" si="98"/>
        <v>42246.581631944442</v>
      </c>
      <c r="T1584" s="10">
        <f t="shared" si="99"/>
        <v>42303.680555555555</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7.4999999999999997E-2</v>
      </c>
      <c r="P1585" s="5">
        <f t="shared" si="97"/>
        <v>15</v>
      </c>
      <c r="Q1585" t="s">
        <v>8337</v>
      </c>
      <c r="R1585" t="s">
        <v>8344</v>
      </c>
      <c r="S1585" s="10">
        <f t="shared" si="98"/>
        <v>41877.696655092594</v>
      </c>
      <c r="T1585" s="10">
        <f t="shared" si="99"/>
        <v>41907.696655092594</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5" t="e">
        <f t="shared" si="97"/>
        <v>#DIV/0!</v>
      </c>
      <c r="Q1586" t="s">
        <v>8337</v>
      </c>
      <c r="R1586" t="s">
        <v>8344</v>
      </c>
      <c r="S1586" s="10">
        <f t="shared" si="98"/>
        <v>41779.440983796296</v>
      </c>
      <c r="T1586" s="10">
        <f t="shared" si="99"/>
        <v>41789.440983796296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79</v>
      </c>
      <c r="P1587" s="5">
        <f t="shared" si="97"/>
        <v>131.66666666666666</v>
      </c>
      <c r="Q1587" t="s">
        <v>8337</v>
      </c>
      <c r="R1587" t="s">
        <v>8344</v>
      </c>
      <c r="S1587" s="10">
        <f t="shared" si="98"/>
        <v>42707.687129629623</v>
      </c>
      <c r="T1587" s="10">
        <f t="shared" si="99"/>
        <v>42729.249999999993</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5" t="e">
        <f t="shared" si="97"/>
        <v>#DIV/0!</v>
      </c>
      <c r="Q1588" t="s">
        <v>8337</v>
      </c>
      <c r="R1588" t="s">
        <v>8344</v>
      </c>
      <c r="S1588" s="10">
        <f t="shared" si="98"/>
        <v>42068.896087962967</v>
      </c>
      <c r="T1588" s="10">
        <f t="shared" si="99"/>
        <v>42098.854421296295</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1.3333333333333334E-2</v>
      </c>
      <c r="P1589" s="5">
        <f t="shared" si="97"/>
        <v>1</v>
      </c>
      <c r="Q1589" t="s">
        <v>8337</v>
      </c>
      <c r="R1589" t="s">
        <v>8344</v>
      </c>
      <c r="S1589" s="10">
        <f t="shared" si="98"/>
        <v>41956.742650462962</v>
      </c>
      <c r="T1589" s="10">
        <f t="shared" si="99"/>
        <v>41986.742650462962</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5" t="e">
        <f t="shared" si="97"/>
        <v>#DIV/0!</v>
      </c>
      <c r="Q1590" t="s">
        <v>8337</v>
      </c>
      <c r="R1590" t="s">
        <v>8344</v>
      </c>
      <c r="S1590" s="10">
        <f t="shared" si="98"/>
        <v>42005.041655092595</v>
      </c>
      <c r="T1590" s="10">
        <f t="shared" si="99"/>
        <v>42035.633333333331</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5" t="e">
        <f t="shared" si="97"/>
        <v>#DIV/0!</v>
      </c>
      <c r="Q1591" t="s">
        <v>8337</v>
      </c>
      <c r="R1591" t="s">
        <v>8344</v>
      </c>
      <c r="S1591" s="10">
        <f t="shared" si="98"/>
        <v>42256.776458333326</v>
      </c>
      <c r="T1591" s="10">
        <f t="shared" si="99"/>
        <v>42286.776458333326</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1.7000000000000002</v>
      </c>
      <c r="P1592" s="5">
        <f t="shared" si="97"/>
        <v>510</v>
      </c>
      <c r="Q1592" t="s">
        <v>8337</v>
      </c>
      <c r="R1592" t="s">
        <v>8344</v>
      </c>
      <c r="S1592" s="10">
        <f t="shared" si="98"/>
        <v>42240.648888888885</v>
      </c>
      <c r="T1592" s="10">
        <f t="shared" si="99"/>
        <v>42270.648888888885</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29.228571428571428</v>
      </c>
      <c r="P1593" s="5">
        <f t="shared" si="97"/>
        <v>44.478260869565219</v>
      </c>
      <c r="Q1593" t="s">
        <v>8337</v>
      </c>
      <c r="R1593" t="s">
        <v>8344</v>
      </c>
      <c r="S1593" s="10">
        <f t="shared" si="98"/>
        <v>42433.517835648141</v>
      </c>
      <c r="T1593" s="10">
        <f t="shared" si="99"/>
        <v>42463.476168981484</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5" t="e">
        <f t="shared" si="97"/>
        <v>#DIV/0!</v>
      </c>
      <c r="Q1594" t="s">
        <v>8337</v>
      </c>
      <c r="R1594" t="s">
        <v>8344</v>
      </c>
      <c r="S1594" s="10">
        <f t="shared" si="98"/>
        <v>42045.86440972222</v>
      </c>
      <c r="T1594" s="10">
        <f t="shared" si="99"/>
        <v>42090.822743055549</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1.3636363636363637E-2</v>
      </c>
      <c r="P1595" s="5">
        <f t="shared" si="97"/>
        <v>1</v>
      </c>
      <c r="Q1595" t="s">
        <v>8337</v>
      </c>
      <c r="R1595" t="s">
        <v>8344</v>
      </c>
      <c r="S1595" s="10">
        <f t="shared" si="98"/>
        <v>42033.63721064815</v>
      </c>
      <c r="T1595" s="10">
        <f t="shared" si="99"/>
        <v>42063.63721064815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20.5</v>
      </c>
      <c r="P1596" s="5">
        <f t="shared" si="97"/>
        <v>20.5</v>
      </c>
      <c r="Q1596" t="s">
        <v>8337</v>
      </c>
      <c r="R1596" t="s">
        <v>8344</v>
      </c>
      <c r="S1596" s="10">
        <f t="shared" si="98"/>
        <v>42445.504421296289</v>
      </c>
      <c r="T1596" s="10">
        <f t="shared" si="99"/>
        <v>42505.472916666658</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0.27999999999999997</v>
      </c>
      <c r="P1597" s="5">
        <f t="shared" si="97"/>
        <v>40</v>
      </c>
      <c r="Q1597" t="s">
        <v>8337</v>
      </c>
      <c r="R1597" t="s">
        <v>8344</v>
      </c>
      <c r="S1597" s="10">
        <f t="shared" si="98"/>
        <v>41779.84175925926</v>
      </c>
      <c r="T1597" s="10">
        <f t="shared" si="99"/>
        <v>41808.634027777778</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2.3076923076923079</v>
      </c>
      <c r="P1598" s="5">
        <f t="shared" si="97"/>
        <v>25</v>
      </c>
      <c r="Q1598" t="s">
        <v>8337</v>
      </c>
      <c r="R1598" t="s">
        <v>8344</v>
      </c>
      <c r="S1598" s="10">
        <f t="shared" si="98"/>
        <v>41941.221863425926</v>
      </c>
      <c r="T1598" s="10">
        <f t="shared" si="99"/>
        <v>41986.26353009259</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5" t="e">
        <f t="shared" si="97"/>
        <v>#DIV/0!</v>
      </c>
      <c r="Q1599" t="s">
        <v>8337</v>
      </c>
      <c r="R1599" t="s">
        <v>8344</v>
      </c>
      <c r="S1599" s="10">
        <f t="shared" si="98"/>
        <v>42603.145798611113</v>
      </c>
      <c r="T1599" s="10">
        <f t="shared" si="99"/>
        <v>42633.145798611113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0.125</v>
      </c>
      <c r="P1600" s="5">
        <f t="shared" si="97"/>
        <v>1</v>
      </c>
      <c r="Q1600" t="s">
        <v>8337</v>
      </c>
      <c r="R1600" t="s">
        <v>8344</v>
      </c>
      <c r="S1600" s="10">
        <f t="shared" si="98"/>
        <v>42151.459004629629</v>
      </c>
      <c r="T1600" s="10">
        <f t="shared" si="99"/>
        <v>42211.459004629629</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5" t="e">
        <f t="shared" si="97"/>
        <v>#DIV/0!</v>
      </c>
      <c r="Q1601" t="s">
        <v>8337</v>
      </c>
      <c r="R1601" t="s">
        <v>8344</v>
      </c>
      <c r="S1601" s="10">
        <f t="shared" si="98"/>
        <v>42438.330740740734</v>
      </c>
      <c r="T1601" s="10">
        <f t="shared" si="99"/>
        <v>42468.289074074077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v>
      </c>
      <c r="P1602" s="5">
        <f t="shared" si="97"/>
        <v>40.777777777777779</v>
      </c>
      <c r="Q1602" t="s">
        <v>8337</v>
      </c>
      <c r="R1602" t="s">
        <v>8344</v>
      </c>
      <c r="S1602" s="10">
        <f t="shared" si="98"/>
        <v>41790.848981481482</v>
      </c>
      <c r="T1602" s="10">
        <f t="shared" si="99"/>
        <v>41835.007638888885</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((E1603/D1603)*100)</f>
        <v>108.2492</v>
      </c>
      <c r="P1603" s="5">
        <f t="shared" ref="P1603:P1666" si="101">AVERAGE(E1603/L1603)</f>
        <v>48.325535714285714</v>
      </c>
      <c r="Q1603" t="s">
        <v>8325</v>
      </c>
      <c r="R1603" t="s">
        <v>8326</v>
      </c>
      <c r="S1603" s="10">
        <f t="shared" ref="S1603:S1666" si="102">(((J1603/60)/60)/24)+DATE(1970,1,1)+(-5/24)</f>
        <v>40637.884641203702</v>
      </c>
      <c r="T1603" s="10">
        <f t="shared" ref="T1603:T1666" si="103">(((I1603/60)/60)/24)+DATE(1970,1,1)+(-5/24)</f>
        <v>40667.884641203702</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5">
        <f t="shared" si="101"/>
        <v>46.953125</v>
      </c>
      <c r="Q1604" t="s">
        <v>8325</v>
      </c>
      <c r="R1604" t="s">
        <v>8326</v>
      </c>
      <c r="S1604" s="10">
        <f t="shared" si="102"/>
        <v>40788.089317129627</v>
      </c>
      <c r="T1604" s="10">
        <f t="shared" si="103"/>
        <v>40830.75</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5">
        <f t="shared" si="101"/>
        <v>66.688666666666663</v>
      </c>
      <c r="Q1605" t="s">
        <v>8325</v>
      </c>
      <c r="R1605" t="s">
        <v>8326</v>
      </c>
      <c r="S1605" s="10">
        <f t="shared" si="102"/>
        <v>40875.961331018516</v>
      </c>
      <c r="T1605" s="10">
        <f t="shared" si="103"/>
        <v>40935.961331018516</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5">
        <f t="shared" si="101"/>
        <v>48.842857142857142</v>
      </c>
      <c r="Q1606" t="s">
        <v>8325</v>
      </c>
      <c r="R1606" t="s">
        <v>8326</v>
      </c>
      <c r="S1606" s="10">
        <f t="shared" si="102"/>
        <v>40945.636979166666</v>
      </c>
      <c r="T1606" s="10">
        <f t="shared" si="103"/>
        <v>40985.595312499994</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100.69333333333334</v>
      </c>
      <c r="P1607" s="5">
        <f t="shared" si="101"/>
        <v>137.30909090909091</v>
      </c>
      <c r="Q1607" t="s">
        <v>8325</v>
      </c>
      <c r="R1607" t="s">
        <v>8326</v>
      </c>
      <c r="S1607" s="10">
        <f t="shared" si="102"/>
        <v>40746.804548611108</v>
      </c>
      <c r="T1607" s="10">
        <f t="shared" si="103"/>
        <v>40756.083333333328</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5">
        <f t="shared" si="101"/>
        <v>87.829673913043479</v>
      </c>
      <c r="Q1608" t="s">
        <v>8325</v>
      </c>
      <c r="R1608" t="s">
        <v>8326</v>
      </c>
      <c r="S1608" s="10">
        <f t="shared" si="102"/>
        <v>40535.903217592589</v>
      </c>
      <c r="T1608" s="10">
        <f t="shared" si="103"/>
        <v>40625.861550925925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5">
        <f t="shared" si="101"/>
        <v>70.785365853658533</v>
      </c>
      <c r="Q1609" t="s">
        <v>8325</v>
      </c>
      <c r="R1609" t="s">
        <v>8326</v>
      </c>
      <c r="S1609" s="10">
        <f t="shared" si="102"/>
        <v>41053.600127314814</v>
      </c>
      <c r="T1609" s="10">
        <f t="shared" si="103"/>
        <v>41074.600127314814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5">
        <f t="shared" si="101"/>
        <v>52.826086956521742</v>
      </c>
      <c r="Q1610" t="s">
        <v>8325</v>
      </c>
      <c r="R1610" t="s">
        <v>8326</v>
      </c>
      <c r="S1610" s="10">
        <f t="shared" si="102"/>
        <v>41607.622523148144</v>
      </c>
      <c r="T1610" s="10">
        <f t="shared" si="103"/>
        <v>41640.018055555556</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5">
        <f t="shared" si="101"/>
        <v>443.75</v>
      </c>
      <c r="Q1611" t="s">
        <v>8325</v>
      </c>
      <c r="R1611" t="s">
        <v>8326</v>
      </c>
      <c r="S1611" s="10">
        <f t="shared" si="102"/>
        <v>40795.792928240735</v>
      </c>
      <c r="T1611" s="10">
        <f t="shared" si="103"/>
        <v>40849.125</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271.85000000000002</v>
      </c>
      <c r="P1612" s="5">
        <f t="shared" si="101"/>
        <v>48.544642857142854</v>
      </c>
      <c r="Q1612" t="s">
        <v>8325</v>
      </c>
      <c r="R1612" t="s">
        <v>8326</v>
      </c>
      <c r="S1612" s="10">
        <f t="shared" si="102"/>
        <v>41228.716550925921</v>
      </c>
      <c r="T1612" s="10">
        <f t="shared" si="103"/>
        <v>41258.716550925921</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5">
        <f t="shared" si="101"/>
        <v>37.074074074074076</v>
      </c>
      <c r="Q1613" t="s">
        <v>8325</v>
      </c>
      <c r="R1613" t="s">
        <v>8326</v>
      </c>
      <c r="S1613" s="10">
        <f t="shared" si="102"/>
        <v>41408.792037037034</v>
      </c>
      <c r="T1613" s="10">
        <f t="shared" si="103"/>
        <v>41429.792037037034</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5">
        <f t="shared" si="101"/>
        <v>50</v>
      </c>
      <c r="Q1614" t="s">
        <v>8325</v>
      </c>
      <c r="R1614" t="s">
        <v>8326</v>
      </c>
      <c r="S1614" s="10">
        <f t="shared" si="102"/>
        <v>41246.666481481479</v>
      </c>
      <c r="T1614" s="10">
        <f t="shared" si="103"/>
        <v>41276.666481481479</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5">
        <f t="shared" si="101"/>
        <v>39.03846153846154</v>
      </c>
      <c r="Q1615" t="s">
        <v>8325</v>
      </c>
      <c r="R1615" t="s">
        <v>8326</v>
      </c>
      <c r="S1615" s="10">
        <f t="shared" si="102"/>
        <v>41081.861134259256</v>
      </c>
      <c r="T1615" s="10">
        <f t="shared" si="103"/>
        <v>41111.861134259256</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5">
        <f t="shared" si="101"/>
        <v>66.688311688311686</v>
      </c>
      <c r="Q1616" t="s">
        <v>8325</v>
      </c>
      <c r="R1616" t="s">
        <v>8326</v>
      </c>
      <c r="S1616" s="10">
        <f t="shared" si="102"/>
        <v>41794.772789351846</v>
      </c>
      <c r="T1616" s="10">
        <f t="shared" si="103"/>
        <v>41854.5</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5">
        <f t="shared" si="101"/>
        <v>67.132352941176464</v>
      </c>
      <c r="Q1617" t="s">
        <v>8325</v>
      </c>
      <c r="R1617" t="s">
        <v>8326</v>
      </c>
      <c r="S1617" s="10">
        <f t="shared" si="102"/>
        <v>40844.842546296291</v>
      </c>
      <c r="T1617" s="10">
        <f t="shared" si="103"/>
        <v>40889.884212962963</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5">
        <f t="shared" si="101"/>
        <v>66.369426751592357</v>
      </c>
      <c r="Q1618" t="s">
        <v>8325</v>
      </c>
      <c r="R1618" t="s">
        <v>8326</v>
      </c>
      <c r="S1618" s="10">
        <f t="shared" si="102"/>
        <v>41194.507187499999</v>
      </c>
      <c r="T1618" s="10">
        <f t="shared" si="103"/>
        <v>41235.708333333328</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5">
        <f t="shared" si="101"/>
        <v>64.620253164556956</v>
      </c>
      <c r="Q1619" t="s">
        <v>8325</v>
      </c>
      <c r="R1619" t="s">
        <v>8326</v>
      </c>
      <c r="S1619" s="10">
        <f t="shared" si="102"/>
        <v>41546.455879629626</v>
      </c>
      <c r="T1619" s="10">
        <f t="shared" si="103"/>
        <v>41579.583333333328</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5">
        <f t="shared" si="101"/>
        <v>58.370370370370374</v>
      </c>
      <c r="Q1620" t="s">
        <v>8325</v>
      </c>
      <c r="R1620" t="s">
        <v>8326</v>
      </c>
      <c r="S1620" s="10">
        <f t="shared" si="102"/>
        <v>41301.446006944439</v>
      </c>
      <c r="T1620" s="10">
        <f t="shared" si="103"/>
        <v>41341.446006944439</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133.33333333333331</v>
      </c>
      <c r="P1621" s="5">
        <f t="shared" si="101"/>
        <v>86.956521739130437</v>
      </c>
      <c r="Q1621" t="s">
        <v>8325</v>
      </c>
      <c r="R1621" t="s">
        <v>8326</v>
      </c>
      <c r="S1621" s="10">
        <f t="shared" si="102"/>
        <v>41875.977847222224</v>
      </c>
      <c r="T1621" s="10">
        <f t="shared" si="103"/>
        <v>41896.977847222224</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5">
        <f t="shared" si="101"/>
        <v>66.470588235294116</v>
      </c>
      <c r="Q1622" t="s">
        <v>8325</v>
      </c>
      <c r="R1622" t="s">
        <v>8326</v>
      </c>
      <c r="S1622" s="10">
        <f t="shared" si="102"/>
        <v>41321.131249999999</v>
      </c>
      <c r="T1622" s="10">
        <f t="shared" si="103"/>
        <v>41328.131249999999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5">
        <f t="shared" si="101"/>
        <v>163.78378378378378</v>
      </c>
      <c r="Q1623" t="s">
        <v>8325</v>
      </c>
      <c r="R1623" t="s">
        <v>8326</v>
      </c>
      <c r="S1623" s="10">
        <f t="shared" si="102"/>
        <v>41003.398321759254</v>
      </c>
      <c r="T1623" s="10">
        <f t="shared" si="103"/>
        <v>41056.957638888889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5">
        <f t="shared" si="101"/>
        <v>107.98461538461538</v>
      </c>
      <c r="Q1624" t="s">
        <v>8325</v>
      </c>
      <c r="R1624" t="s">
        <v>8326</v>
      </c>
      <c r="S1624" s="10">
        <f t="shared" si="102"/>
        <v>41950.086504629624</v>
      </c>
      <c r="T1624" s="10">
        <f t="shared" si="103"/>
        <v>41990.124305555553</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5">
        <f t="shared" si="101"/>
        <v>42.111111111111114</v>
      </c>
      <c r="Q1625" t="s">
        <v>8325</v>
      </c>
      <c r="R1625" t="s">
        <v>8326</v>
      </c>
      <c r="S1625" s="10">
        <f t="shared" si="102"/>
        <v>41453.480196759258</v>
      </c>
      <c r="T1625" s="10">
        <f t="shared" si="103"/>
        <v>41513.480196759258</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5">
        <f t="shared" si="101"/>
        <v>47.2</v>
      </c>
      <c r="Q1626" t="s">
        <v>8325</v>
      </c>
      <c r="R1626" t="s">
        <v>8326</v>
      </c>
      <c r="S1626" s="10">
        <f t="shared" si="102"/>
        <v>41243.158969907403</v>
      </c>
      <c r="T1626" s="10">
        <f t="shared" si="103"/>
        <v>41283.158969907403</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155.33333333333331</v>
      </c>
      <c r="P1627" s="5">
        <f t="shared" si="101"/>
        <v>112.01923076923077</v>
      </c>
      <c r="Q1627" t="s">
        <v>8325</v>
      </c>
      <c r="R1627" t="s">
        <v>8326</v>
      </c>
      <c r="S1627" s="10">
        <f t="shared" si="102"/>
        <v>41135.491354166668</v>
      </c>
      <c r="T1627" s="10">
        <f t="shared" si="103"/>
        <v>41163.491354166668</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5">
        <f t="shared" si="101"/>
        <v>74.953703703703709</v>
      </c>
      <c r="Q1628" t="s">
        <v>8325</v>
      </c>
      <c r="R1628" t="s">
        <v>8326</v>
      </c>
      <c r="S1628" s="10">
        <f t="shared" si="102"/>
        <v>41579.639664351853</v>
      </c>
      <c r="T1628" s="10">
        <f t="shared" si="103"/>
        <v>41609.681331018517</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5">
        <f t="shared" si="101"/>
        <v>61.578947368421055</v>
      </c>
      <c r="Q1629" t="s">
        <v>8325</v>
      </c>
      <c r="R1629" t="s">
        <v>8326</v>
      </c>
      <c r="S1629" s="10">
        <f t="shared" si="102"/>
        <v>41205.498715277776</v>
      </c>
      <c r="T1629" s="10">
        <f t="shared" si="103"/>
        <v>41238.999305555553</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5">
        <f t="shared" si="101"/>
        <v>45.875</v>
      </c>
      <c r="Q1630" t="s">
        <v>8325</v>
      </c>
      <c r="R1630" t="s">
        <v>8326</v>
      </c>
      <c r="S1630" s="10">
        <f t="shared" si="102"/>
        <v>41774.528726851851</v>
      </c>
      <c r="T1630" s="10">
        <f t="shared" si="103"/>
        <v>41807.528726851851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5">
        <f t="shared" si="101"/>
        <v>75.853658536585371</v>
      </c>
      <c r="Q1631" t="s">
        <v>8325</v>
      </c>
      <c r="R1631" t="s">
        <v>8326</v>
      </c>
      <c r="S1631" s="10">
        <f t="shared" si="102"/>
        <v>41645.658946759257</v>
      </c>
      <c r="T1631" s="10">
        <f t="shared" si="103"/>
        <v>41690.658946759257</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265.25</v>
      </c>
      <c r="P1632" s="5">
        <f t="shared" si="101"/>
        <v>84.206349206349202</v>
      </c>
      <c r="Q1632" t="s">
        <v>8325</v>
      </c>
      <c r="R1632" t="s">
        <v>8326</v>
      </c>
      <c r="S1632" s="10">
        <f t="shared" si="102"/>
        <v>40939.629340277774</v>
      </c>
      <c r="T1632" s="10">
        <f t="shared" si="103"/>
        <v>40970.082638888889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155.91</v>
      </c>
      <c r="P1633" s="5">
        <f t="shared" si="101"/>
        <v>117.22556390977444</v>
      </c>
      <c r="Q1633" t="s">
        <v>8325</v>
      </c>
      <c r="R1633" t="s">
        <v>8326</v>
      </c>
      <c r="S1633" s="10">
        <f t="shared" si="102"/>
        <v>41164.65116898148</v>
      </c>
      <c r="T1633" s="10">
        <f t="shared" si="103"/>
        <v>41194.65116898148</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5">
        <f t="shared" si="101"/>
        <v>86.489361702127653</v>
      </c>
      <c r="Q1634" t="s">
        <v>8325</v>
      </c>
      <c r="R1634" t="s">
        <v>8326</v>
      </c>
      <c r="S1634" s="10">
        <f t="shared" si="102"/>
        <v>40750.132569444439</v>
      </c>
      <c r="T1634" s="10">
        <f t="shared" si="103"/>
        <v>40810.132569444439</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100</v>
      </c>
      <c r="P1635" s="5">
        <f t="shared" si="101"/>
        <v>172.41379310344828</v>
      </c>
      <c r="Q1635" t="s">
        <v>8325</v>
      </c>
      <c r="R1635" t="s">
        <v>8326</v>
      </c>
      <c r="S1635" s="10">
        <f t="shared" si="102"/>
        <v>40896.675416666665</v>
      </c>
      <c r="T1635" s="10">
        <f t="shared" si="103"/>
        <v>40924</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5">
        <f t="shared" si="101"/>
        <v>62.8125</v>
      </c>
      <c r="Q1636" t="s">
        <v>8325</v>
      </c>
      <c r="R1636" t="s">
        <v>8326</v>
      </c>
      <c r="S1636" s="10">
        <f t="shared" si="102"/>
        <v>40657.981493055551</v>
      </c>
      <c r="T1636" s="10">
        <f t="shared" si="103"/>
        <v>40696.040972222218</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125.29999999999998</v>
      </c>
      <c r="P1637" s="5">
        <f t="shared" si="101"/>
        <v>67.729729729729726</v>
      </c>
      <c r="Q1637" t="s">
        <v>8325</v>
      </c>
      <c r="R1637" t="s">
        <v>8326</v>
      </c>
      <c r="S1637" s="10">
        <f t="shared" si="102"/>
        <v>42502.660428240742</v>
      </c>
      <c r="T1637" s="10">
        <f t="shared" si="103"/>
        <v>42562.660428240742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5">
        <f t="shared" si="101"/>
        <v>53.5632183908046</v>
      </c>
      <c r="Q1638" t="s">
        <v>8325</v>
      </c>
      <c r="R1638" t="s">
        <v>8326</v>
      </c>
      <c r="S1638" s="10">
        <f t="shared" si="102"/>
        <v>40662.878333333334</v>
      </c>
      <c r="T1638" s="10">
        <f t="shared" si="103"/>
        <v>40705.958333333328</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5">
        <f t="shared" si="101"/>
        <v>34.6</v>
      </c>
      <c r="Q1639" t="s">
        <v>8325</v>
      </c>
      <c r="R1639" t="s">
        <v>8326</v>
      </c>
      <c r="S1639" s="10">
        <f t="shared" si="102"/>
        <v>40122.543287037035</v>
      </c>
      <c r="T1639" s="10">
        <f t="shared" si="103"/>
        <v>40178.777083333334</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5">
        <f t="shared" si="101"/>
        <v>38.888888888888886</v>
      </c>
      <c r="Q1640" t="s">
        <v>8325</v>
      </c>
      <c r="R1640" t="s">
        <v>8326</v>
      </c>
      <c r="S1640" s="10">
        <f t="shared" si="102"/>
        <v>41288.478796296295</v>
      </c>
      <c r="T1640" s="10">
        <f t="shared" si="103"/>
        <v>41333.684027777774</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100</v>
      </c>
      <c r="P1641" s="5">
        <f t="shared" si="101"/>
        <v>94.736842105263165</v>
      </c>
      <c r="Q1641" t="s">
        <v>8325</v>
      </c>
      <c r="R1641" t="s">
        <v>8326</v>
      </c>
      <c r="S1641" s="10">
        <f t="shared" si="102"/>
        <v>40941.444039351853</v>
      </c>
      <c r="T1641" s="10">
        <f t="shared" si="103"/>
        <v>40971.444039351853</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v>
      </c>
      <c r="P1642" s="5">
        <f t="shared" si="101"/>
        <v>39.967058823529413</v>
      </c>
      <c r="Q1642" t="s">
        <v>8325</v>
      </c>
      <c r="R1642" t="s">
        <v>8326</v>
      </c>
      <c r="S1642" s="10">
        <f t="shared" si="102"/>
        <v>40379.022627314815</v>
      </c>
      <c r="T1642" s="10">
        <f t="shared" si="103"/>
        <v>40392.874305555553</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5">
        <f t="shared" si="101"/>
        <v>97.5</v>
      </c>
      <c r="Q1643" t="s">
        <v>8325</v>
      </c>
      <c r="R1643" t="s">
        <v>8345</v>
      </c>
      <c r="S1643" s="10">
        <f t="shared" si="102"/>
        <v>41962.388240740744</v>
      </c>
      <c r="T1643" s="10">
        <f t="shared" si="103"/>
        <v>41992.388240740744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100</v>
      </c>
      <c r="P1644" s="5">
        <f t="shared" si="101"/>
        <v>42.857142857142854</v>
      </c>
      <c r="Q1644" t="s">
        <v>8325</v>
      </c>
      <c r="R1644" t="s">
        <v>8345</v>
      </c>
      <c r="S1644" s="10">
        <f t="shared" si="102"/>
        <v>40687.816284722219</v>
      </c>
      <c r="T1644" s="10">
        <f t="shared" si="103"/>
        <v>40707.816284722219</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124.70000000000002</v>
      </c>
      <c r="P1645" s="5">
        <f t="shared" si="101"/>
        <v>168.51351351351352</v>
      </c>
      <c r="Q1645" t="s">
        <v>8325</v>
      </c>
      <c r="R1645" t="s">
        <v>8345</v>
      </c>
      <c r="S1645" s="10">
        <f t="shared" si="102"/>
        <v>41146.615879629629</v>
      </c>
      <c r="T1645" s="10">
        <f t="shared" si="103"/>
        <v>41176.615879629629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5">
        <f t="shared" si="101"/>
        <v>85.546875</v>
      </c>
      <c r="Q1646" t="s">
        <v>8325</v>
      </c>
      <c r="R1646" t="s">
        <v>8345</v>
      </c>
      <c r="S1646" s="10">
        <f t="shared" si="102"/>
        <v>41174.851388888885</v>
      </c>
      <c r="T1646" s="10">
        <f t="shared" si="103"/>
        <v>41234.893055555556</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5">
        <f t="shared" si="101"/>
        <v>554</v>
      </c>
      <c r="Q1647" t="s">
        <v>8325</v>
      </c>
      <c r="R1647" t="s">
        <v>8345</v>
      </c>
      <c r="S1647" s="10">
        <f t="shared" si="102"/>
        <v>41521.409027777772</v>
      </c>
      <c r="T1647" s="10">
        <f t="shared" si="103"/>
        <v>41535.409027777772</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v>
      </c>
      <c r="P1648" s="5">
        <f t="shared" si="101"/>
        <v>26.554216867469879</v>
      </c>
      <c r="Q1648" t="s">
        <v>8325</v>
      </c>
      <c r="R1648" t="s">
        <v>8345</v>
      </c>
      <c r="S1648" s="10">
        <f t="shared" si="102"/>
        <v>41833.241932870369</v>
      </c>
      <c r="T1648" s="10">
        <f t="shared" si="103"/>
        <v>41865.549305555556</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104.71999999999998</v>
      </c>
      <c r="P1649" s="5">
        <f t="shared" si="101"/>
        <v>113.82608695652173</v>
      </c>
      <c r="Q1649" t="s">
        <v>8325</v>
      </c>
      <c r="R1649" t="s">
        <v>8345</v>
      </c>
      <c r="S1649" s="10">
        <f t="shared" si="102"/>
        <v>41039.201122685183</v>
      </c>
      <c r="T1649" s="10">
        <f t="shared" si="103"/>
        <v>41069.201122685183</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5">
        <f t="shared" si="101"/>
        <v>32.011111111111113</v>
      </c>
      <c r="Q1650" t="s">
        <v>8325</v>
      </c>
      <c r="R1650" t="s">
        <v>8345</v>
      </c>
      <c r="S1650" s="10">
        <f t="shared" si="102"/>
        <v>40592.496319444443</v>
      </c>
      <c r="T1650" s="10">
        <f t="shared" si="103"/>
        <v>40622.454652777778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5">
        <f t="shared" si="101"/>
        <v>47.189259259259259</v>
      </c>
      <c r="Q1651" t="s">
        <v>8325</v>
      </c>
      <c r="R1651" t="s">
        <v>8345</v>
      </c>
      <c r="S1651" s="10">
        <f t="shared" si="102"/>
        <v>41737.476331018515</v>
      </c>
      <c r="T1651" s="10">
        <f t="shared" si="103"/>
        <v>41782.476331018515</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141.55000000000001</v>
      </c>
      <c r="P1652" s="5">
        <f t="shared" si="101"/>
        <v>88.46875</v>
      </c>
      <c r="Q1652" t="s">
        <v>8325</v>
      </c>
      <c r="R1652" t="s">
        <v>8345</v>
      </c>
      <c r="S1652" s="10">
        <f t="shared" si="102"/>
        <v>41526.227280092593</v>
      </c>
      <c r="T1652" s="10">
        <f t="shared" si="103"/>
        <v>41556.227280092593</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v>
      </c>
      <c r="P1653" s="5">
        <f t="shared" si="101"/>
        <v>100.75</v>
      </c>
      <c r="Q1653" t="s">
        <v>8325</v>
      </c>
      <c r="R1653" t="s">
        <v>8345</v>
      </c>
      <c r="S1653" s="10">
        <f t="shared" si="102"/>
        <v>40625.692361111105</v>
      </c>
      <c r="T1653" s="10">
        <f t="shared" si="103"/>
        <v>40659.082638888889</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5">
        <f t="shared" si="101"/>
        <v>64.714285714285708</v>
      </c>
      <c r="Q1654" t="s">
        <v>8325</v>
      </c>
      <c r="R1654" t="s">
        <v>8345</v>
      </c>
      <c r="S1654" s="10">
        <f t="shared" si="102"/>
        <v>41572.284641203703</v>
      </c>
      <c r="T1654" s="10">
        <f t="shared" si="103"/>
        <v>41602.326307870368</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v>
      </c>
      <c r="P1655" s="5">
        <f t="shared" si="101"/>
        <v>51.854285714285716</v>
      </c>
      <c r="Q1655" t="s">
        <v>8325</v>
      </c>
      <c r="R1655" t="s">
        <v>8345</v>
      </c>
      <c r="S1655" s="10">
        <f t="shared" si="102"/>
        <v>40626.626111111109</v>
      </c>
      <c r="T1655" s="10">
        <f t="shared" si="103"/>
        <v>40657.626111111109</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119.90909090909089</v>
      </c>
      <c r="P1656" s="5">
        <f t="shared" si="101"/>
        <v>38.794117647058826</v>
      </c>
      <c r="Q1656" t="s">
        <v>8325</v>
      </c>
      <c r="R1656" t="s">
        <v>8345</v>
      </c>
      <c r="S1656" s="10">
        <f t="shared" si="102"/>
        <v>40987.682407407403</v>
      </c>
      <c r="T1656" s="10">
        <f t="shared" si="103"/>
        <v>41017.682407407403</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142.86666666666667</v>
      </c>
      <c r="P1657" s="5">
        <f t="shared" si="101"/>
        <v>44.645833333333336</v>
      </c>
      <c r="Q1657" t="s">
        <v>8325</v>
      </c>
      <c r="R1657" t="s">
        <v>8345</v>
      </c>
      <c r="S1657" s="10">
        <f t="shared" si="102"/>
        <v>40974.583564814813</v>
      </c>
      <c r="T1657" s="10">
        <f t="shared" si="103"/>
        <v>41004.541898148142</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5">
        <f t="shared" si="101"/>
        <v>156.77333333333334</v>
      </c>
      <c r="Q1658" t="s">
        <v>8325</v>
      </c>
      <c r="R1658" t="s">
        <v>8345</v>
      </c>
      <c r="S1658" s="10">
        <f t="shared" si="102"/>
        <v>41226.720509259256</v>
      </c>
      <c r="T1658" s="10">
        <f t="shared" si="103"/>
        <v>41256.720509259256</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5">
        <f t="shared" si="101"/>
        <v>118.70339366515837</v>
      </c>
      <c r="Q1659" t="s">
        <v>8325</v>
      </c>
      <c r="R1659" t="s">
        <v>8345</v>
      </c>
      <c r="S1659" s="10">
        <f t="shared" si="102"/>
        <v>41023.573703703703</v>
      </c>
      <c r="T1659" s="10">
        <f t="shared" si="103"/>
        <v>41053.573703703703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132.23333333333335</v>
      </c>
      <c r="P1660" s="5">
        <f t="shared" si="101"/>
        <v>74.149532710280369</v>
      </c>
      <c r="Q1660" t="s">
        <v>8325</v>
      </c>
      <c r="R1660" t="s">
        <v>8345</v>
      </c>
      <c r="S1660" s="10">
        <f t="shared" si="102"/>
        <v>41223.013506944444</v>
      </c>
      <c r="T1660" s="10">
        <f t="shared" si="103"/>
        <v>41261.388888888883</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112.79999999999998</v>
      </c>
      <c r="P1661" s="5">
        <f t="shared" si="101"/>
        <v>12.533333333333333</v>
      </c>
      <c r="Q1661" t="s">
        <v>8325</v>
      </c>
      <c r="R1661" t="s">
        <v>8345</v>
      </c>
      <c r="S1661" s="10">
        <f t="shared" si="102"/>
        <v>41596.705104166664</v>
      </c>
      <c r="T1661" s="10">
        <f t="shared" si="103"/>
        <v>41625.291666666664</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5">
        <f t="shared" si="101"/>
        <v>27.861111111111111</v>
      </c>
      <c r="Q1662" t="s">
        <v>8325</v>
      </c>
      <c r="R1662" t="s">
        <v>8345</v>
      </c>
      <c r="S1662" s="10">
        <f t="shared" si="102"/>
        <v>42459.485532407409</v>
      </c>
      <c r="T1662" s="10">
        <f t="shared" si="103"/>
        <v>42490.707638888889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102.50632911392405</v>
      </c>
      <c r="P1663" s="5">
        <f t="shared" si="101"/>
        <v>80.178217821782184</v>
      </c>
      <c r="Q1663" t="s">
        <v>8325</v>
      </c>
      <c r="R1663" t="s">
        <v>8345</v>
      </c>
      <c r="S1663" s="10">
        <f t="shared" si="102"/>
        <v>42343.789710648147</v>
      </c>
      <c r="T1663" s="10">
        <f t="shared" si="103"/>
        <v>42386.666666666664</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5">
        <f t="shared" si="101"/>
        <v>132.43548387096774</v>
      </c>
      <c r="Q1664" t="s">
        <v>8325</v>
      </c>
      <c r="R1664" t="s">
        <v>8345</v>
      </c>
      <c r="S1664" s="10">
        <f t="shared" si="102"/>
        <v>40847.99</v>
      </c>
      <c r="T1664" s="10">
        <f t="shared" si="103"/>
        <v>40908.031666666662</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5">
        <f t="shared" si="101"/>
        <v>33.75</v>
      </c>
      <c r="Q1665" t="s">
        <v>8325</v>
      </c>
      <c r="R1665" t="s">
        <v>8345</v>
      </c>
      <c r="S1665" s="10">
        <f t="shared" si="102"/>
        <v>42005.813738425924</v>
      </c>
      <c r="T1665" s="10">
        <f t="shared" si="103"/>
        <v>42035.813738425924</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122.40879999999999</v>
      </c>
      <c r="P1666" s="5">
        <f t="shared" si="101"/>
        <v>34.384494382022467</v>
      </c>
      <c r="Q1666" t="s">
        <v>8325</v>
      </c>
      <c r="R1666" t="s">
        <v>8345</v>
      </c>
      <c r="S1666" s="10">
        <f t="shared" si="102"/>
        <v>40939.553449074068</v>
      </c>
      <c r="T1666" s="10">
        <f t="shared" si="103"/>
        <v>40983.957638888889</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((E1667/D1667)*100)</f>
        <v>119.45714285714286</v>
      </c>
      <c r="P1667" s="5">
        <f t="shared" ref="P1667:P1730" si="105">AVERAGE(E1667/L1667)</f>
        <v>44.956989247311824</v>
      </c>
      <c r="Q1667" t="s">
        <v>8325</v>
      </c>
      <c r="R1667" t="s">
        <v>8345</v>
      </c>
      <c r="S1667" s="10">
        <f t="shared" ref="S1667:S1730" si="106">(((J1667/60)/60)/24)+DATE(1970,1,1)+(-5/24)</f>
        <v>40564.441122685181</v>
      </c>
      <c r="T1667" s="10">
        <f t="shared" ref="T1667:T1730" si="107">(((I1667/60)/60)/24)+DATE(1970,1,1)+(-5/24)</f>
        <v>40595.916666666664</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5">
        <f t="shared" si="105"/>
        <v>41.04081632653061</v>
      </c>
      <c r="Q1668" t="s">
        <v>8325</v>
      </c>
      <c r="R1668" t="s">
        <v>8345</v>
      </c>
      <c r="S1668" s="10">
        <f t="shared" si="106"/>
        <v>41331.04482638889</v>
      </c>
      <c r="T1668" s="10">
        <f t="shared" si="107"/>
        <v>41361.003159722219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5">
        <f t="shared" si="105"/>
        <v>52.597560975609753</v>
      </c>
      <c r="Q1669" t="s">
        <v>8325</v>
      </c>
      <c r="R1669" t="s">
        <v>8345</v>
      </c>
      <c r="S1669" s="10">
        <f t="shared" si="106"/>
        <v>41681.862245370365</v>
      </c>
      <c r="T1669" s="10">
        <f t="shared" si="107"/>
        <v>41709.082638888889</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5">
        <f t="shared" si="105"/>
        <v>70.784482758620683</v>
      </c>
      <c r="Q1670" t="s">
        <v>8325</v>
      </c>
      <c r="R1670" t="s">
        <v>8345</v>
      </c>
      <c r="S1670" s="10">
        <f t="shared" si="106"/>
        <v>40844.941423611104</v>
      </c>
      <c r="T1670" s="10">
        <f t="shared" si="107"/>
        <v>40874.983090277776</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5">
        <f t="shared" si="105"/>
        <v>53.75</v>
      </c>
      <c r="Q1671" t="s">
        <v>8325</v>
      </c>
      <c r="R1671" t="s">
        <v>8345</v>
      </c>
      <c r="S1671" s="10">
        <f t="shared" si="106"/>
        <v>42461.676805555551</v>
      </c>
      <c r="T1671" s="10">
        <f t="shared" si="107"/>
        <v>42521.676805555551</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102.60000000000001</v>
      </c>
      <c r="P1672" s="5">
        <f t="shared" si="105"/>
        <v>44.608695652173914</v>
      </c>
      <c r="Q1672" t="s">
        <v>8325</v>
      </c>
      <c r="R1672" t="s">
        <v>8345</v>
      </c>
      <c r="S1672" s="10">
        <f t="shared" si="106"/>
        <v>40313.722210648149</v>
      </c>
      <c r="T1672" s="10">
        <f t="shared" si="107"/>
        <v>40363.958333333328</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5">
        <f t="shared" si="105"/>
        <v>26.148961038961041</v>
      </c>
      <c r="Q1673" t="s">
        <v>8325</v>
      </c>
      <c r="R1673" t="s">
        <v>8345</v>
      </c>
      <c r="S1673" s="10">
        <f t="shared" si="106"/>
        <v>42553.335810185185</v>
      </c>
      <c r="T1673" s="10">
        <f t="shared" si="107"/>
        <v>42583.335810185185</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5">
        <f t="shared" si="105"/>
        <v>39.183673469387756</v>
      </c>
      <c r="Q1674" t="s">
        <v>8325</v>
      </c>
      <c r="R1674" t="s">
        <v>8345</v>
      </c>
      <c r="S1674" s="10">
        <f t="shared" si="106"/>
        <v>41034.448263888888</v>
      </c>
      <c r="T1674" s="10">
        <f t="shared" si="107"/>
        <v>41064.448263888888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128.09523809523807</v>
      </c>
      <c r="P1675" s="5">
        <f t="shared" si="105"/>
        <v>45.593220338983052</v>
      </c>
      <c r="Q1675" t="s">
        <v>8325</v>
      </c>
      <c r="R1675" t="s">
        <v>8345</v>
      </c>
      <c r="S1675" s="10">
        <f t="shared" si="106"/>
        <v>42039.670046296298</v>
      </c>
      <c r="T1675" s="10">
        <f t="shared" si="107"/>
        <v>42069.670046296298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201.7</v>
      </c>
      <c r="P1676" s="5">
        <f t="shared" si="105"/>
        <v>89.247787610619469</v>
      </c>
      <c r="Q1676" t="s">
        <v>8325</v>
      </c>
      <c r="R1676" t="s">
        <v>8345</v>
      </c>
      <c r="S1676" s="10">
        <f t="shared" si="106"/>
        <v>42569.397060185183</v>
      </c>
      <c r="T1676" s="10">
        <f t="shared" si="107"/>
        <v>42600.082638888889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5">
        <f t="shared" si="105"/>
        <v>40.416470588235299</v>
      </c>
      <c r="Q1677" t="s">
        <v>8325</v>
      </c>
      <c r="R1677" t="s">
        <v>8345</v>
      </c>
      <c r="S1677" s="10">
        <f t="shared" si="106"/>
        <v>40802.524768518517</v>
      </c>
      <c r="T1677" s="10">
        <f t="shared" si="107"/>
        <v>40832.710416666661</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5">
        <f t="shared" si="105"/>
        <v>82.38095238095238</v>
      </c>
      <c r="Q1678" t="s">
        <v>8325</v>
      </c>
      <c r="R1678" t="s">
        <v>8345</v>
      </c>
      <c r="S1678" s="10">
        <f t="shared" si="106"/>
        <v>40973.517905092594</v>
      </c>
      <c r="T1678" s="10">
        <f t="shared" si="107"/>
        <v>41019.957638888889</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5">
        <f t="shared" si="105"/>
        <v>159.52380952380952</v>
      </c>
      <c r="Q1679" t="s">
        <v>8325</v>
      </c>
      <c r="R1679" t="s">
        <v>8345</v>
      </c>
      <c r="S1679" s="10">
        <f t="shared" si="106"/>
        <v>42416.198796296296</v>
      </c>
      <c r="T1679" s="10">
        <f t="shared" si="107"/>
        <v>42476.040972222218</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5">
        <f t="shared" si="105"/>
        <v>36.244897959183675</v>
      </c>
      <c r="Q1680" t="s">
        <v>8325</v>
      </c>
      <c r="R1680" t="s">
        <v>8345</v>
      </c>
      <c r="S1680" s="10">
        <f t="shared" si="106"/>
        <v>41662.646655092591</v>
      </c>
      <c r="T1680" s="10">
        <f t="shared" si="107"/>
        <v>41676.646655092591</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5">
        <f t="shared" si="105"/>
        <v>62.5</v>
      </c>
      <c r="Q1681" t="s">
        <v>8325</v>
      </c>
      <c r="R1681" t="s">
        <v>8345</v>
      </c>
      <c r="S1681" s="10">
        <f t="shared" si="106"/>
        <v>40722.860474537032</v>
      </c>
      <c r="T1681" s="10">
        <f t="shared" si="107"/>
        <v>40745.860474537032</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5">
        <f t="shared" si="105"/>
        <v>47</v>
      </c>
      <c r="Q1682" t="s">
        <v>8325</v>
      </c>
      <c r="R1682" t="s">
        <v>8345</v>
      </c>
      <c r="S1682" s="10">
        <f t="shared" si="106"/>
        <v>41802.549386574072</v>
      </c>
      <c r="T1682" s="10">
        <f t="shared" si="107"/>
        <v>41832.549386574072</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5">
        <f t="shared" si="105"/>
        <v>74.575090497737563</v>
      </c>
      <c r="Q1683" t="s">
        <v>8325</v>
      </c>
      <c r="R1683" t="s">
        <v>8346</v>
      </c>
      <c r="S1683" s="10">
        <f t="shared" si="106"/>
        <v>42773.91300925926</v>
      </c>
      <c r="T1683" s="10">
        <f t="shared" si="107"/>
        <v>42822.874999999993</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5" t="e">
        <f t="shared" si="105"/>
        <v>#DIV/0!</v>
      </c>
      <c r="Q1684" t="s">
        <v>8325</v>
      </c>
      <c r="R1684" t="s">
        <v>8346</v>
      </c>
      <c r="S1684" s="10">
        <f t="shared" si="106"/>
        <v>42779.005324074074</v>
      </c>
      <c r="T1684" s="10">
        <f t="shared" si="107"/>
        <v>42838.963657407403</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21.714285714285715</v>
      </c>
      <c r="P1685" s="5">
        <f t="shared" si="105"/>
        <v>76</v>
      </c>
      <c r="Q1685" t="s">
        <v>8325</v>
      </c>
      <c r="R1685" t="s">
        <v>8346</v>
      </c>
      <c r="S1685" s="10">
        <f t="shared" si="106"/>
        <v>42808.57335648148</v>
      </c>
      <c r="T1685" s="10">
        <f t="shared" si="107"/>
        <v>42832.57335648148</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v>
      </c>
      <c r="P1686" s="5">
        <f t="shared" si="105"/>
        <v>86.43564356435644</v>
      </c>
      <c r="Q1686" t="s">
        <v>8325</v>
      </c>
      <c r="R1686" t="s">
        <v>8346</v>
      </c>
      <c r="S1686" s="10">
        <f t="shared" si="106"/>
        <v>42783.606956018521</v>
      </c>
      <c r="T1686" s="10">
        <f t="shared" si="107"/>
        <v>42811.565289351849</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5">
        <f t="shared" si="105"/>
        <v>24</v>
      </c>
      <c r="Q1687" t="s">
        <v>8325</v>
      </c>
      <c r="R1687" t="s">
        <v>8346</v>
      </c>
      <c r="S1687" s="10">
        <f t="shared" si="106"/>
        <v>42788.041932870365</v>
      </c>
      <c r="T1687" s="10">
        <f t="shared" si="107"/>
        <v>42818.0002662037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0.36</v>
      </c>
      <c r="P1688" s="5">
        <f t="shared" si="105"/>
        <v>18</v>
      </c>
      <c r="Q1688" t="s">
        <v>8325</v>
      </c>
      <c r="R1688" t="s">
        <v>8346</v>
      </c>
      <c r="S1688" s="10">
        <f t="shared" si="106"/>
        <v>42792.635636574072</v>
      </c>
      <c r="T1688" s="10">
        <f t="shared" si="107"/>
        <v>42852.593969907401</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31.25</v>
      </c>
      <c r="P1689" s="5">
        <f t="shared" si="105"/>
        <v>80.128205128205124</v>
      </c>
      <c r="Q1689" t="s">
        <v>8325</v>
      </c>
      <c r="R1689" t="s">
        <v>8346</v>
      </c>
      <c r="S1689" s="10">
        <f t="shared" si="106"/>
        <v>42801.838483796295</v>
      </c>
      <c r="T1689" s="10">
        <f t="shared" si="107"/>
        <v>42835.635416666664</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44.3</v>
      </c>
      <c r="P1690" s="5">
        <f t="shared" si="105"/>
        <v>253.14285714285714</v>
      </c>
      <c r="Q1690" t="s">
        <v>8325</v>
      </c>
      <c r="R1690" t="s">
        <v>8346</v>
      </c>
      <c r="S1690" s="10">
        <f t="shared" si="106"/>
        <v>42804.326319444437</v>
      </c>
      <c r="T1690" s="10">
        <f t="shared" si="107"/>
        <v>42834.28465277778</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100</v>
      </c>
      <c r="P1691" s="5">
        <f t="shared" si="105"/>
        <v>171.42857142857142</v>
      </c>
      <c r="Q1691" t="s">
        <v>8325</v>
      </c>
      <c r="R1691" t="s">
        <v>8346</v>
      </c>
      <c r="S1691" s="10">
        <f t="shared" si="106"/>
        <v>42780.734143518515</v>
      </c>
      <c r="T1691" s="10">
        <f t="shared" si="107"/>
        <v>42810.692476851851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25.4</v>
      </c>
      <c r="P1692" s="5">
        <f t="shared" si="105"/>
        <v>57.727272727272727</v>
      </c>
      <c r="Q1692" t="s">
        <v>8325</v>
      </c>
      <c r="R1692" t="s">
        <v>8346</v>
      </c>
      <c r="S1692" s="10">
        <f t="shared" si="106"/>
        <v>42801.222708333335</v>
      </c>
      <c r="T1692" s="10">
        <f t="shared" si="107"/>
        <v>42831.181041666663</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33.473333333333329</v>
      </c>
      <c r="P1693" s="5">
        <f t="shared" si="105"/>
        <v>264.26315789473682</v>
      </c>
      <c r="Q1693" t="s">
        <v>8325</v>
      </c>
      <c r="R1693" t="s">
        <v>8346</v>
      </c>
      <c r="S1693" s="10">
        <f t="shared" si="106"/>
        <v>42795.49314814814</v>
      </c>
      <c r="T1693" s="10">
        <f t="shared" si="107"/>
        <v>42827.833333333336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47.8</v>
      </c>
      <c r="P1694" s="5">
        <f t="shared" si="105"/>
        <v>159.33333333333334</v>
      </c>
      <c r="Q1694" t="s">
        <v>8325</v>
      </c>
      <c r="R1694" t="s">
        <v>8346</v>
      </c>
      <c r="S1694" s="10">
        <f t="shared" si="106"/>
        <v>42787.94290509259</v>
      </c>
      <c r="T1694" s="10">
        <f t="shared" si="107"/>
        <v>42820.790972222218</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9.3333333333333339</v>
      </c>
      <c r="P1695" s="5">
        <f t="shared" si="105"/>
        <v>35</v>
      </c>
      <c r="Q1695" t="s">
        <v>8325</v>
      </c>
      <c r="R1695" t="s">
        <v>8346</v>
      </c>
      <c r="S1695" s="10">
        <f t="shared" si="106"/>
        <v>42803.711944444447</v>
      </c>
      <c r="T1695" s="10">
        <f t="shared" si="107"/>
        <v>42834.624999999993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0.05</v>
      </c>
      <c r="P1696" s="5">
        <f t="shared" si="105"/>
        <v>5</v>
      </c>
      <c r="Q1696" t="s">
        <v>8325</v>
      </c>
      <c r="R1696" t="s">
        <v>8346</v>
      </c>
      <c r="S1696" s="10">
        <f t="shared" si="106"/>
        <v>42791.461504629631</v>
      </c>
      <c r="T1696" s="10">
        <f t="shared" si="107"/>
        <v>42820.98333333333</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11.708333333333334</v>
      </c>
      <c r="P1697" s="5">
        <f t="shared" si="105"/>
        <v>61.086956521739133</v>
      </c>
      <c r="Q1697" t="s">
        <v>8325</v>
      </c>
      <c r="R1697" t="s">
        <v>8346</v>
      </c>
      <c r="S1697" s="10">
        <f t="shared" si="106"/>
        <v>42800.823078703703</v>
      </c>
      <c r="T1697" s="10">
        <f t="shared" si="107"/>
        <v>42834.833333333336</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5" t="e">
        <f t="shared" si="105"/>
        <v>#DIV/0!</v>
      </c>
      <c r="Q1698" t="s">
        <v>8325</v>
      </c>
      <c r="R1698" t="s">
        <v>8346</v>
      </c>
      <c r="S1698" s="10">
        <f t="shared" si="106"/>
        <v>42795.861238425925</v>
      </c>
      <c r="T1698" s="10">
        <f t="shared" si="107"/>
        <v>42825.819571759253</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20.208000000000002</v>
      </c>
      <c r="P1699" s="5">
        <f t="shared" si="105"/>
        <v>114.81818181818181</v>
      </c>
      <c r="Q1699" t="s">
        <v>8325</v>
      </c>
      <c r="R1699" t="s">
        <v>8346</v>
      </c>
      <c r="S1699" s="10">
        <f t="shared" si="106"/>
        <v>42804.82462962962</v>
      </c>
      <c r="T1699" s="10">
        <f t="shared" si="107"/>
        <v>42834.782962962963</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5" t="e">
        <f t="shared" si="105"/>
        <v>#DIV/0!</v>
      </c>
      <c r="Q1700" t="s">
        <v>8325</v>
      </c>
      <c r="R1700" t="s">
        <v>8346</v>
      </c>
      <c r="S1700" s="10">
        <f t="shared" si="106"/>
        <v>42795.999537037038</v>
      </c>
      <c r="T1700" s="10">
        <f t="shared" si="107"/>
        <v>42819.939583333333</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4.2311459353574925</v>
      </c>
      <c r="P1701" s="5">
        <f t="shared" si="105"/>
        <v>54</v>
      </c>
      <c r="Q1701" t="s">
        <v>8325</v>
      </c>
      <c r="R1701" t="s">
        <v>8346</v>
      </c>
      <c r="S1701" s="10">
        <f t="shared" si="106"/>
        <v>42806.655613425923</v>
      </c>
      <c r="T1701" s="10">
        <f t="shared" si="107"/>
        <v>42836.655613425923</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26.06</v>
      </c>
      <c r="P1702" s="5">
        <f t="shared" si="105"/>
        <v>65.974683544303801</v>
      </c>
      <c r="Q1702" t="s">
        <v>8325</v>
      </c>
      <c r="R1702" t="s">
        <v>8346</v>
      </c>
      <c r="S1702" s="10">
        <f t="shared" si="106"/>
        <v>42795.863310185181</v>
      </c>
      <c r="T1702" s="10">
        <f t="shared" si="107"/>
        <v>42825.958333333336</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0.19801980198019803</v>
      </c>
      <c r="P1703" s="5">
        <f t="shared" si="105"/>
        <v>5</v>
      </c>
      <c r="Q1703" t="s">
        <v>8325</v>
      </c>
      <c r="R1703" t="s">
        <v>8346</v>
      </c>
      <c r="S1703" s="10">
        <f t="shared" si="106"/>
        <v>41989.456076388888</v>
      </c>
      <c r="T1703" s="10">
        <f t="shared" si="107"/>
        <v>42019.456076388888</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6.0606060606060606E-3</v>
      </c>
      <c r="P1704" s="5">
        <f t="shared" si="105"/>
        <v>1</v>
      </c>
      <c r="Q1704" t="s">
        <v>8325</v>
      </c>
      <c r="R1704" t="s">
        <v>8346</v>
      </c>
      <c r="S1704" s="10">
        <f t="shared" si="106"/>
        <v>42063.661458333336</v>
      </c>
      <c r="T1704" s="10">
        <f t="shared" si="107"/>
        <v>42093.619791666664</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v>
      </c>
      <c r="P1705" s="5">
        <f t="shared" si="105"/>
        <v>25.5</v>
      </c>
      <c r="Q1705" t="s">
        <v>8325</v>
      </c>
      <c r="R1705" t="s">
        <v>8346</v>
      </c>
      <c r="S1705" s="10">
        <f t="shared" si="106"/>
        <v>42187.073344907411</v>
      </c>
      <c r="T1705" s="10">
        <f t="shared" si="107"/>
        <v>42247.073344907411</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65.100000000000009</v>
      </c>
      <c r="P1706" s="5">
        <f t="shared" si="105"/>
        <v>118.36363636363636</v>
      </c>
      <c r="Q1706" t="s">
        <v>8325</v>
      </c>
      <c r="R1706" t="s">
        <v>8346</v>
      </c>
      <c r="S1706" s="10">
        <f t="shared" si="106"/>
        <v>42020.931400462963</v>
      </c>
      <c r="T1706" s="10">
        <f t="shared" si="107"/>
        <v>42050.931400462963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5" t="e">
        <f t="shared" si="105"/>
        <v>#DIV/0!</v>
      </c>
      <c r="Q1707" t="s">
        <v>8325</v>
      </c>
      <c r="R1707" t="s">
        <v>8346</v>
      </c>
      <c r="S1707" s="10">
        <f t="shared" si="106"/>
        <v>42244.808402777773</v>
      </c>
      <c r="T1707" s="10">
        <f t="shared" si="107"/>
        <v>42256.458333333336</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5" t="e">
        <f t="shared" si="105"/>
        <v>#DIV/0!</v>
      </c>
      <c r="Q1708" t="s">
        <v>8325</v>
      </c>
      <c r="R1708" t="s">
        <v>8346</v>
      </c>
      <c r="S1708" s="10">
        <f t="shared" si="106"/>
        <v>42179.098055555551</v>
      </c>
      <c r="T1708" s="10">
        <f t="shared" si="107"/>
        <v>42239.098055555551</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v>
      </c>
      <c r="P1709" s="5">
        <f t="shared" si="105"/>
        <v>54.111111111111114</v>
      </c>
      <c r="Q1709" t="s">
        <v>8325</v>
      </c>
      <c r="R1709" t="s">
        <v>8346</v>
      </c>
      <c r="S1709" s="10">
        <f t="shared" si="106"/>
        <v>42427.512673611105</v>
      </c>
      <c r="T1709" s="10">
        <f t="shared" si="107"/>
        <v>42457.471006944441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5" t="e">
        <f t="shared" si="105"/>
        <v>#DIV/0!</v>
      </c>
      <c r="Q1710" t="s">
        <v>8325</v>
      </c>
      <c r="R1710" t="s">
        <v>8346</v>
      </c>
      <c r="S1710" s="10">
        <f t="shared" si="106"/>
        <v>42451.658634259256</v>
      </c>
      <c r="T1710" s="10">
        <f t="shared" si="107"/>
        <v>42491.658634259256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4.8571428571428568</v>
      </c>
      <c r="P1711" s="5">
        <f t="shared" si="105"/>
        <v>21.25</v>
      </c>
      <c r="Q1711" t="s">
        <v>8325</v>
      </c>
      <c r="R1711" t="s">
        <v>8346</v>
      </c>
      <c r="S1711" s="10">
        <f t="shared" si="106"/>
        <v>41841.355486111104</v>
      </c>
      <c r="T1711" s="10">
        <f t="shared" si="107"/>
        <v>41882.610416666663</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0.67999999999999994</v>
      </c>
      <c r="P1712" s="5">
        <f t="shared" si="105"/>
        <v>34</v>
      </c>
      <c r="Q1712" t="s">
        <v>8325</v>
      </c>
      <c r="R1712" t="s">
        <v>8346</v>
      </c>
      <c r="S1712" s="10">
        <f t="shared" si="106"/>
        <v>42341.382962962954</v>
      </c>
      <c r="T1712" s="10">
        <f t="shared" si="107"/>
        <v>42387.333333333336</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10.5</v>
      </c>
      <c r="P1713" s="5">
        <f t="shared" si="105"/>
        <v>525</v>
      </c>
      <c r="Q1713" t="s">
        <v>8325</v>
      </c>
      <c r="R1713" t="s">
        <v>8346</v>
      </c>
      <c r="S1713" s="10">
        <f t="shared" si="106"/>
        <v>41852.437893518516</v>
      </c>
      <c r="T1713" s="10">
        <f t="shared" si="107"/>
        <v>41883.437893518516</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5" t="e">
        <f t="shared" si="105"/>
        <v>#DIV/0!</v>
      </c>
      <c r="Q1714" t="s">
        <v>8325</v>
      </c>
      <c r="R1714" t="s">
        <v>8346</v>
      </c>
      <c r="S1714" s="10">
        <f t="shared" si="106"/>
        <v>42125.705474537033</v>
      </c>
      <c r="T1714" s="10">
        <f t="shared" si="107"/>
        <v>42185.705474537033</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1.6666666666666667</v>
      </c>
      <c r="P1715" s="5">
        <f t="shared" si="105"/>
        <v>50</v>
      </c>
      <c r="Q1715" t="s">
        <v>8325</v>
      </c>
      <c r="R1715" t="s">
        <v>8346</v>
      </c>
      <c r="S1715" s="10">
        <f t="shared" si="106"/>
        <v>41887.592731481483</v>
      </c>
      <c r="T1715" s="10">
        <f t="shared" si="107"/>
        <v>41917.592731481483</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7.8680000000000003</v>
      </c>
      <c r="P1716" s="5">
        <f t="shared" si="105"/>
        <v>115.70588235294117</v>
      </c>
      <c r="Q1716" t="s">
        <v>8325</v>
      </c>
      <c r="R1716" t="s">
        <v>8346</v>
      </c>
      <c r="S1716" s="10">
        <f t="shared" si="106"/>
        <v>42095.710196759253</v>
      </c>
      <c r="T1716" s="10">
        <f t="shared" si="107"/>
        <v>42125.710196759253</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0.22</v>
      </c>
      <c r="P1717" s="5">
        <f t="shared" si="105"/>
        <v>5.5</v>
      </c>
      <c r="Q1717" t="s">
        <v>8325</v>
      </c>
      <c r="R1717" t="s">
        <v>8346</v>
      </c>
      <c r="S1717" s="10">
        <f t="shared" si="106"/>
        <v>42064.009085648147</v>
      </c>
      <c r="T1717" s="10">
        <f t="shared" si="107"/>
        <v>42093.931944444441</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7.5</v>
      </c>
      <c r="P1718" s="5">
        <f t="shared" si="105"/>
        <v>50</v>
      </c>
      <c r="Q1718" t="s">
        <v>8325</v>
      </c>
      <c r="R1718" t="s">
        <v>8346</v>
      </c>
      <c r="S1718" s="10">
        <f t="shared" si="106"/>
        <v>42673.369201388887</v>
      </c>
      <c r="T1718" s="10">
        <f t="shared" si="107"/>
        <v>42713.410868055551</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42.725880551301685</v>
      </c>
      <c r="P1719" s="5">
        <f t="shared" si="105"/>
        <v>34.024390243902438</v>
      </c>
      <c r="Q1719" t="s">
        <v>8325</v>
      </c>
      <c r="R1719" t="s">
        <v>8346</v>
      </c>
      <c r="S1719" s="10">
        <f t="shared" si="106"/>
        <v>42460.773587962954</v>
      </c>
      <c r="T1719" s="10">
        <f t="shared" si="107"/>
        <v>42480.958333333336</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0.2142857142857143</v>
      </c>
      <c r="P1720" s="5">
        <f t="shared" si="105"/>
        <v>37.5</v>
      </c>
      <c r="Q1720" t="s">
        <v>8325</v>
      </c>
      <c r="R1720" t="s">
        <v>8346</v>
      </c>
      <c r="S1720" s="10">
        <f t="shared" si="106"/>
        <v>42460.402187499996</v>
      </c>
      <c r="T1720" s="10">
        <f t="shared" si="107"/>
        <v>42503.999305555553</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0.87500000000000011</v>
      </c>
      <c r="P1721" s="5">
        <f t="shared" si="105"/>
        <v>11.666666666666666</v>
      </c>
      <c r="Q1721" t="s">
        <v>8325</v>
      </c>
      <c r="R1721" t="s">
        <v>8346</v>
      </c>
      <c r="S1721" s="10">
        <f t="shared" si="106"/>
        <v>41869.326284722221</v>
      </c>
      <c r="T1721" s="10">
        <f t="shared" si="107"/>
        <v>41899.326284722221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v>
      </c>
      <c r="P1722" s="5">
        <f t="shared" si="105"/>
        <v>28.125</v>
      </c>
      <c r="Q1722" t="s">
        <v>8325</v>
      </c>
      <c r="R1722" t="s">
        <v>8346</v>
      </c>
      <c r="S1722" s="10">
        <f t="shared" si="106"/>
        <v>41922.574895833335</v>
      </c>
      <c r="T1722" s="10">
        <f t="shared" si="107"/>
        <v>41952.616562499999</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5" t="e">
        <f t="shared" si="105"/>
        <v>#DIV/0!</v>
      </c>
      <c r="Q1723" t="s">
        <v>8325</v>
      </c>
      <c r="R1723" t="s">
        <v>8346</v>
      </c>
      <c r="S1723" s="10">
        <f t="shared" si="106"/>
        <v>42319.25304398148</v>
      </c>
      <c r="T1723" s="10">
        <f t="shared" si="107"/>
        <v>42349.25304398148</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3.4722222222222224E-2</v>
      </c>
      <c r="P1724" s="5">
        <f t="shared" si="105"/>
        <v>1</v>
      </c>
      <c r="Q1724" t="s">
        <v>8325</v>
      </c>
      <c r="R1724" t="s">
        <v>8346</v>
      </c>
      <c r="S1724" s="10">
        <f t="shared" si="106"/>
        <v>42425.752650462957</v>
      </c>
      <c r="T1724" s="10">
        <f t="shared" si="107"/>
        <v>42462.798611111109</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v>
      </c>
      <c r="P1725" s="5">
        <f t="shared" si="105"/>
        <v>216.66666666666666</v>
      </c>
      <c r="Q1725" t="s">
        <v>8325</v>
      </c>
      <c r="R1725" t="s">
        <v>8346</v>
      </c>
      <c r="S1725" s="10">
        <f t="shared" si="106"/>
        <v>42129.617071759254</v>
      </c>
      <c r="T1725" s="10">
        <f t="shared" si="107"/>
        <v>42186.041666666664</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0.58333333333333337</v>
      </c>
      <c r="P1726" s="5">
        <f t="shared" si="105"/>
        <v>8.75</v>
      </c>
      <c r="Q1726" t="s">
        <v>8325</v>
      </c>
      <c r="R1726" t="s">
        <v>8346</v>
      </c>
      <c r="S1726" s="10">
        <f t="shared" si="106"/>
        <v>41912.724097222221</v>
      </c>
      <c r="T1726" s="10">
        <f t="shared" si="107"/>
        <v>41942.724097222221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10.181818181818182</v>
      </c>
      <c r="P1727" s="5">
        <f t="shared" si="105"/>
        <v>62.222222222222221</v>
      </c>
      <c r="Q1727" t="s">
        <v>8325</v>
      </c>
      <c r="R1727" t="s">
        <v>8346</v>
      </c>
      <c r="S1727" s="10">
        <f t="shared" si="106"/>
        <v>41845.759826388887</v>
      </c>
      <c r="T1727" s="10">
        <f t="shared" si="107"/>
        <v>41875.759826388887</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33.784615384615385</v>
      </c>
      <c r="P1728" s="5">
        <f t="shared" si="105"/>
        <v>137.25</v>
      </c>
      <c r="Q1728" t="s">
        <v>8325</v>
      </c>
      <c r="R1728" t="s">
        <v>8346</v>
      </c>
      <c r="S1728" s="10">
        <f t="shared" si="106"/>
        <v>41788.711388888885</v>
      </c>
      <c r="T1728" s="10">
        <f t="shared" si="107"/>
        <v>41817.711388888885</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3.3333333333333333E-2</v>
      </c>
      <c r="P1729" s="5">
        <f t="shared" si="105"/>
        <v>1</v>
      </c>
      <c r="Q1729" t="s">
        <v>8325</v>
      </c>
      <c r="R1729" t="s">
        <v>8346</v>
      </c>
      <c r="S1729" s="10">
        <f t="shared" si="106"/>
        <v>42044.719641203708</v>
      </c>
      <c r="T1729" s="10">
        <f t="shared" si="107"/>
        <v>42099.249999999993</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68.400000000000006</v>
      </c>
      <c r="P1730" s="5">
        <f t="shared" si="105"/>
        <v>122.14285714285714</v>
      </c>
      <c r="Q1730" t="s">
        <v>8325</v>
      </c>
      <c r="R1730" t="s">
        <v>8346</v>
      </c>
      <c r="S1730" s="10">
        <f t="shared" si="106"/>
        <v>42268.417523148142</v>
      </c>
      <c r="T1730" s="10">
        <f t="shared" si="107"/>
        <v>42298.417523148142</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((E1731/D1731)*100)</f>
        <v>0</v>
      </c>
      <c r="P1731" s="5" t="e">
        <f t="shared" ref="P1731:P1794" si="109">AVERAGE(E1731/L1731)</f>
        <v>#DIV/0!</v>
      </c>
      <c r="Q1731" t="s">
        <v>8325</v>
      </c>
      <c r="R1731" t="s">
        <v>8346</v>
      </c>
      <c r="S1731" s="10">
        <f t="shared" ref="S1731:S1794" si="110">(((J1731/60)/60)/24)+DATE(1970,1,1)+(-5/24)</f>
        <v>42470.843819444439</v>
      </c>
      <c r="T1731" s="10">
        <f t="shared" ref="T1731:T1794" si="111">(((I1731/60)/60)/24)+DATE(1970,1,1)+(-5/24)</f>
        <v>42530.843819444439</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5" t="e">
        <f t="shared" si="109"/>
        <v>#DIV/0!</v>
      </c>
      <c r="Q1732" t="s">
        <v>8325</v>
      </c>
      <c r="R1732" t="s">
        <v>8346</v>
      </c>
      <c r="S1732" s="10">
        <f t="shared" si="110"/>
        <v>42271.879432870373</v>
      </c>
      <c r="T1732" s="10">
        <f t="shared" si="111"/>
        <v>42301.879432870373</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5" t="e">
        <f t="shared" si="109"/>
        <v>#DIV/0!</v>
      </c>
      <c r="Q1733" t="s">
        <v>8325</v>
      </c>
      <c r="R1733" t="s">
        <v>8346</v>
      </c>
      <c r="S1733" s="10">
        <f t="shared" si="110"/>
        <v>42152.698518518511</v>
      </c>
      <c r="T1733" s="10">
        <f t="shared" si="111"/>
        <v>42166.416666666664</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5" t="e">
        <f t="shared" si="109"/>
        <v>#DIV/0!</v>
      </c>
      <c r="Q1734" t="s">
        <v>8325</v>
      </c>
      <c r="R1734" t="s">
        <v>8346</v>
      </c>
      <c r="S1734" s="10">
        <f t="shared" si="110"/>
        <v>42325.475474537037</v>
      </c>
      <c r="T1734" s="10">
        <f t="shared" si="111"/>
        <v>42384.999999999993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5" t="e">
        <f t="shared" si="109"/>
        <v>#DIV/0!</v>
      </c>
      <c r="Q1735" t="s">
        <v>8325</v>
      </c>
      <c r="R1735" t="s">
        <v>8346</v>
      </c>
      <c r="S1735" s="10">
        <f t="shared" si="110"/>
        <v>42614.467291666668</v>
      </c>
      <c r="T1735" s="10">
        <f t="shared" si="111"/>
        <v>42626.687499999993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2.2222222222222223E-2</v>
      </c>
      <c r="P1736" s="5">
        <f t="shared" si="109"/>
        <v>1</v>
      </c>
      <c r="Q1736" t="s">
        <v>8325</v>
      </c>
      <c r="R1736" t="s">
        <v>8346</v>
      </c>
      <c r="S1736" s="10">
        <f t="shared" si="110"/>
        <v>42101.828194444439</v>
      </c>
      <c r="T1736" s="10">
        <f t="shared" si="111"/>
        <v>42131.828194444439</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11</v>
      </c>
      <c r="P1737" s="5">
        <f t="shared" si="109"/>
        <v>55</v>
      </c>
      <c r="Q1737" t="s">
        <v>8325</v>
      </c>
      <c r="R1737" t="s">
        <v>8346</v>
      </c>
      <c r="S1737" s="10">
        <f t="shared" si="110"/>
        <v>42559.605844907412</v>
      </c>
      <c r="T1737" s="10">
        <f t="shared" si="111"/>
        <v>42589.605844907412</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0.73333333333333328</v>
      </c>
      <c r="P1738" s="5">
        <f t="shared" si="109"/>
        <v>22</v>
      </c>
      <c r="Q1738" t="s">
        <v>8325</v>
      </c>
      <c r="R1738" t="s">
        <v>8346</v>
      </c>
      <c r="S1738" s="10">
        <f t="shared" si="110"/>
        <v>42286.65315972222</v>
      </c>
      <c r="T1738" s="10">
        <f t="shared" si="111"/>
        <v>42316.694826388884</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21.25</v>
      </c>
      <c r="P1739" s="5">
        <f t="shared" si="109"/>
        <v>56.666666666666664</v>
      </c>
      <c r="Q1739" t="s">
        <v>8325</v>
      </c>
      <c r="R1739" t="s">
        <v>8346</v>
      </c>
      <c r="S1739" s="10">
        <f t="shared" si="110"/>
        <v>42175.740648148152</v>
      </c>
      <c r="T1739" s="10">
        <f t="shared" si="111"/>
        <v>42205.740648148152</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0.4</v>
      </c>
      <c r="P1740" s="5">
        <f t="shared" si="109"/>
        <v>20</v>
      </c>
      <c r="Q1740" t="s">
        <v>8325</v>
      </c>
      <c r="R1740" t="s">
        <v>8346</v>
      </c>
      <c r="S1740" s="10">
        <f t="shared" si="110"/>
        <v>41884.665995370371</v>
      </c>
      <c r="T1740" s="10">
        <f t="shared" si="111"/>
        <v>41914.665995370371</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0.1</v>
      </c>
      <c r="P1741" s="5">
        <f t="shared" si="109"/>
        <v>1</v>
      </c>
      <c r="Q1741" t="s">
        <v>8325</v>
      </c>
      <c r="R1741" t="s">
        <v>8346</v>
      </c>
      <c r="S1741" s="10">
        <f t="shared" si="110"/>
        <v>42435.665879629632</v>
      </c>
      <c r="T1741" s="10">
        <f t="shared" si="111"/>
        <v>42494.624212962961</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5" t="e">
        <f t="shared" si="109"/>
        <v>#DIV/0!</v>
      </c>
      <c r="Q1742" t="s">
        <v>8325</v>
      </c>
      <c r="R1742" t="s">
        <v>8346</v>
      </c>
      <c r="S1742" s="10">
        <f t="shared" si="110"/>
        <v>42171.60905092593</v>
      </c>
      <c r="T1742" s="10">
        <f t="shared" si="111"/>
        <v>42201.60905092593</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5">
        <f t="shared" si="109"/>
        <v>25.576923076923077</v>
      </c>
      <c r="Q1743" t="s">
        <v>8337</v>
      </c>
      <c r="R1743" t="s">
        <v>8338</v>
      </c>
      <c r="S1743" s="10">
        <f t="shared" si="110"/>
        <v>42120.419803240737</v>
      </c>
      <c r="T1743" s="10">
        <f t="shared" si="111"/>
        <v>42165.419803240737</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5">
        <f t="shared" si="109"/>
        <v>63.970588235294116</v>
      </c>
      <c r="Q1744" t="s">
        <v>8337</v>
      </c>
      <c r="R1744" t="s">
        <v>8338</v>
      </c>
      <c r="S1744" s="10">
        <f t="shared" si="110"/>
        <v>42710.668634259251</v>
      </c>
      <c r="T1744" s="10">
        <f t="shared" si="111"/>
        <v>42742.666666666664</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5">
        <f t="shared" si="109"/>
        <v>89.925373134328353</v>
      </c>
      <c r="Q1745" t="s">
        <v>8337</v>
      </c>
      <c r="R1745" t="s">
        <v>8338</v>
      </c>
      <c r="S1745" s="10">
        <f t="shared" si="110"/>
        <v>42586.717303240737</v>
      </c>
      <c r="T1745" s="10">
        <f t="shared" si="111"/>
        <v>42608.957638888889</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118.45454545454545</v>
      </c>
      <c r="P1746" s="5">
        <f t="shared" si="109"/>
        <v>93.071428571428569</v>
      </c>
      <c r="Q1746" t="s">
        <v>8337</v>
      </c>
      <c r="R1746" t="s">
        <v>8338</v>
      </c>
      <c r="S1746" s="10">
        <f t="shared" si="110"/>
        <v>42026.396724537037</v>
      </c>
      <c r="T1746" s="10">
        <f t="shared" si="111"/>
        <v>42071.355057870365</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5">
        <f t="shared" si="109"/>
        <v>89.674157303370791</v>
      </c>
      <c r="Q1747" t="s">
        <v>8337</v>
      </c>
      <c r="R1747" t="s">
        <v>8338</v>
      </c>
      <c r="S1747" s="10">
        <f t="shared" si="110"/>
        <v>42690.051365740735</v>
      </c>
      <c r="T1747" s="10">
        <f t="shared" si="111"/>
        <v>42725.874999999993</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148.10000000000002</v>
      </c>
      <c r="P1748" s="5">
        <f t="shared" si="109"/>
        <v>207.61682242990653</v>
      </c>
      <c r="Q1748" t="s">
        <v>8337</v>
      </c>
      <c r="R1748" t="s">
        <v>8338</v>
      </c>
      <c r="S1748" s="10">
        <f t="shared" si="110"/>
        <v>42667.968368055554</v>
      </c>
      <c r="T1748" s="10">
        <f t="shared" si="111"/>
        <v>42697.874999999993</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5">
        <f t="shared" si="109"/>
        <v>59.408805031446541</v>
      </c>
      <c r="Q1749" t="s">
        <v>8337</v>
      </c>
      <c r="R1749" t="s">
        <v>8338</v>
      </c>
      <c r="S1749" s="10">
        <f t="shared" si="110"/>
        <v>42292.227199074077</v>
      </c>
      <c r="T1749" s="10">
        <f t="shared" si="111"/>
        <v>42321.416666666664</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129.94800000000001</v>
      </c>
      <c r="P1750" s="5">
        <f t="shared" si="109"/>
        <v>358.97237569060775</v>
      </c>
      <c r="Q1750" t="s">
        <v>8337</v>
      </c>
      <c r="R1750" t="s">
        <v>8338</v>
      </c>
      <c r="S1750" s="10">
        <f t="shared" si="110"/>
        <v>42219.742395833331</v>
      </c>
      <c r="T1750" s="10">
        <f t="shared" si="111"/>
        <v>42249.742395833331</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123.48756218905473</v>
      </c>
      <c r="P1751" s="5">
        <f t="shared" si="109"/>
        <v>94.736641221374043</v>
      </c>
      <c r="Q1751" t="s">
        <v>8337</v>
      </c>
      <c r="R1751" t="s">
        <v>8338</v>
      </c>
      <c r="S1751" s="10">
        <f t="shared" si="110"/>
        <v>42758.767604166664</v>
      </c>
      <c r="T1751" s="10">
        <f t="shared" si="111"/>
        <v>42795.583333333336</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5">
        <f t="shared" si="109"/>
        <v>80.647999999999996</v>
      </c>
      <c r="Q1752" t="s">
        <v>8337</v>
      </c>
      <c r="R1752" t="s">
        <v>8338</v>
      </c>
      <c r="S1752" s="10">
        <f t="shared" si="110"/>
        <v>42454.628518518519</v>
      </c>
      <c r="T1752" s="10">
        <f t="shared" si="111"/>
        <v>42479.628518518519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5">
        <f t="shared" si="109"/>
        <v>168.68852459016392</v>
      </c>
      <c r="Q1753" t="s">
        <v>8337</v>
      </c>
      <c r="R1753" t="s">
        <v>8338</v>
      </c>
      <c r="S1753" s="10">
        <f t="shared" si="110"/>
        <v>42052.573182870365</v>
      </c>
      <c r="T1753" s="10">
        <f t="shared" si="111"/>
        <v>42082.5315162037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260.16666666666663</v>
      </c>
      <c r="P1754" s="5">
        <f t="shared" si="109"/>
        <v>34.68888888888889</v>
      </c>
      <c r="Q1754" t="s">
        <v>8337</v>
      </c>
      <c r="R1754" t="s">
        <v>8338</v>
      </c>
      <c r="S1754" s="10">
        <f t="shared" si="110"/>
        <v>42627.044930555552</v>
      </c>
      <c r="T1754" s="10">
        <f t="shared" si="111"/>
        <v>42657.044930555552</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5">
        <f t="shared" si="109"/>
        <v>462.85714285714283</v>
      </c>
      <c r="Q1755" t="s">
        <v>8337</v>
      </c>
      <c r="R1755" t="s">
        <v>8338</v>
      </c>
      <c r="S1755" s="10">
        <f t="shared" si="110"/>
        <v>42420.541296296295</v>
      </c>
      <c r="T1755" s="10">
        <f t="shared" si="111"/>
        <v>42450.499629629623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110.52941176470587</v>
      </c>
      <c r="P1756" s="5">
        <f t="shared" si="109"/>
        <v>104.38888888888889</v>
      </c>
      <c r="Q1756" t="s">
        <v>8337</v>
      </c>
      <c r="R1756" t="s">
        <v>8338</v>
      </c>
      <c r="S1756" s="10">
        <f t="shared" si="110"/>
        <v>42067.668437499997</v>
      </c>
      <c r="T1756" s="10">
        <f t="shared" si="111"/>
        <v>42097.626770833333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120</v>
      </c>
      <c r="P1757" s="5">
        <f t="shared" si="109"/>
        <v>7.5</v>
      </c>
      <c r="Q1757" t="s">
        <v>8337</v>
      </c>
      <c r="R1757" t="s">
        <v>8338</v>
      </c>
      <c r="S1757" s="10">
        <f t="shared" si="110"/>
        <v>42252.580567129626</v>
      </c>
      <c r="T1757" s="10">
        <f t="shared" si="111"/>
        <v>42282.580567129626</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5">
        <f t="shared" si="109"/>
        <v>47.13</v>
      </c>
      <c r="Q1758" t="s">
        <v>8337</v>
      </c>
      <c r="R1758" t="s">
        <v>8338</v>
      </c>
      <c r="S1758" s="10">
        <f t="shared" si="110"/>
        <v>42570.959131944437</v>
      </c>
      <c r="T1758" s="10">
        <f t="shared" si="111"/>
        <v>42610.959131944437</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5">
        <f t="shared" si="109"/>
        <v>414.28571428571428</v>
      </c>
      <c r="Q1759" t="s">
        <v>8337</v>
      </c>
      <c r="R1759" t="s">
        <v>8338</v>
      </c>
      <c r="S1759" s="10">
        <f t="shared" si="110"/>
        <v>42733.619016203702</v>
      </c>
      <c r="T1759" s="10">
        <f t="shared" si="111"/>
        <v>42763.603472222218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5">
        <f t="shared" si="109"/>
        <v>42.481481481481481</v>
      </c>
      <c r="Q1760" t="s">
        <v>8337</v>
      </c>
      <c r="R1760" t="s">
        <v>8338</v>
      </c>
      <c r="S1760" s="10">
        <f t="shared" si="110"/>
        <v>42505.74759259259</v>
      </c>
      <c r="T1760" s="10">
        <f t="shared" si="111"/>
        <v>42565.74759259259</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5">
        <f t="shared" si="109"/>
        <v>108.77551020408163</v>
      </c>
      <c r="Q1761" t="s">
        <v>8337</v>
      </c>
      <c r="R1761" t="s">
        <v>8338</v>
      </c>
      <c r="S1761" s="10">
        <f t="shared" si="110"/>
        <v>42068.620706018519</v>
      </c>
      <c r="T1761" s="10">
        <f t="shared" si="111"/>
        <v>42088.579039351847</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v>
      </c>
      <c r="P1762" s="5">
        <f t="shared" si="109"/>
        <v>81.098039215686271</v>
      </c>
      <c r="Q1762" t="s">
        <v>8337</v>
      </c>
      <c r="R1762" t="s">
        <v>8338</v>
      </c>
      <c r="S1762" s="10">
        <f t="shared" si="110"/>
        <v>42405.464270833334</v>
      </c>
      <c r="T1762" s="10">
        <f t="shared" si="111"/>
        <v>42425.464270833334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5">
        <f t="shared" si="109"/>
        <v>51.666666666666664</v>
      </c>
      <c r="Q1763" t="s">
        <v>8337</v>
      </c>
      <c r="R1763" t="s">
        <v>8338</v>
      </c>
      <c r="S1763" s="10">
        <f t="shared" si="110"/>
        <v>42209.359490740739</v>
      </c>
      <c r="T1763" s="10">
        <f t="shared" si="111"/>
        <v>42259.359490740739</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5">
        <f t="shared" si="109"/>
        <v>35.4</v>
      </c>
      <c r="Q1764" t="s">
        <v>8337</v>
      </c>
      <c r="R1764" t="s">
        <v>8338</v>
      </c>
      <c r="S1764" s="10">
        <f t="shared" si="110"/>
        <v>42410.773668981477</v>
      </c>
      <c r="T1764" s="10">
        <f t="shared" si="111"/>
        <v>42440.773668981477</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5">
        <f t="shared" si="109"/>
        <v>103.63559322033899</v>
      </c>
      <c r="Q1765" t="s">
        <v>8337</v>
      </c>
      <c r="R1765" t="s">
        <v>8338</v>
      </c>
      <c r="S1765" s="10">
        <f t="shared" si="110"/>
        <v>42636.660185185181</v>
      </c>
      <c r="T1765" s="10">
        <f t="shared" si="111"/>
        <v>42666.660185185181</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19.600000000000001</v>
      </c>
      <c r="P1766" s="5">
        <f t="shared" si="109"/>
        <v>55.282051282051285</v>
      </c>
      <c r="Q1766" t="s">
        <v>8337</v>
      </c>
      <c r="R1766" t="s">
        <v>8338</v>
      </c>
      <c r="S1766" s="10">
        <f t="shared" si="110"/>
        <v>41825.27753472222</v>
      </c>
      <c r="T1766" s="10">
        <f t="shared" si="111"/>
        <v>41854.27753472222</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59.467839999999995</v>
      </c>
      <c r="P1767" s="5">
        <f t="shared" si="109"/>
        <v>72.16970873786407</v>
      </c>
      <c r="Q1767" t="s">
        <v>8337</v>
      </c>
      <c r="R1767" t="s">
        <v>8338</v>
      </c>
      <c r="S1767" s="10">
        <f t="shared" si="110"/>
        <v>41834.772129629629</v>
      </c>
      <c r="T1767" s="10">
        <f t="shared" si="111"/>
        <v>41864.772129629629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5" t="e">
        <f t="shared" si="109"/>
        <v>#DIV/0!</v>
      </c>
      <c r="Q1768" t="s">
        <v>8337</v>
      </c>
      <c r="R1768" t="s">
        <v>8338</v>
      </c>
      <c r="S1768" s="10">
        <f t="shared" si="110"/>
        <v>41855.65148148148</v>
      </c>
      <c r="T1768" s="10">
        <f t="shared" si="111"/>
        <v>41876.65148148148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45.72</v>
      </c>
      <c r="P1769" s="5">
        <f t="shared" si="109"/>
        <v>58.615384615384613</v>
      </c>
      <c r="Q1769" t="s">
        <v>8337</v>
      </c>
      <c r="R1769" t="s">
        <v>8338</v>
      </c>
      <c r="S1769" s="10">
        <f t="shared" si="110"/>
        <v>41824.450046296297</v>
      </c>
      <c r="T1769" s="10">
        <f t="shared" si="111"/>
        <v>41854.450046296297</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v>
      </c>
      <c r="P1770" s="5">
        <f t="shared" si="109"/>
        <v>12.466666666666667</v>
      </c>
      <c r="Q1770" t="s">
        <v>8337</v>
      </c>
      <c r="R1770" t="s">
        <v>8338</v>
      </c>
      <c r="S1770" s="10">
        <f t="shared" si="110"/>
        <v>41849.352361111109</v>
      </c>
      <c r="T1770" s="10">
        <f t="shared" si="111"/>
        <v>41909.352361111109</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2.7025000000000001</v>
      </c>
      <c r="P1771" s="5">
        <f t="shared" si="109"/>
        <v>49.136363636363633</v>
      </c>
      <c r="Q1771" t="s">
        <v>8337</v>
      </c>
      <c r="R1771" t="s">
        <v>8338</v>
      </c>
      <c r="S1771" s="10">
        <f t="shared" si="110"/>
        <v>41987.610636574071</v>
      </c>
      <c r="T1771" s="10">
        <f t="shared" si="111"/>
        <v>42017.610636574071</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56.51428571428572</v>
      </c>
      <c r="P1772" s="5">
        <f t="shared" si="109"/>
        <v>150.5</v>
      </c>
      <c r="Q1772" t="s">
        <v>8337</v>
      </c>
      <c r="R1772" t="s">
        <v>8338</v>
      </c>
      <c r="S1772" s="10">
        <f t="shared" si="110"/>
        <v>41891.571689814817</v>
      </c>
      <c r="T1772" s="10">
        <f t="shared" si="111"/>
        <v>41926.571689814817</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21.30952380952381</v>
      </c>
      <c r="P1773" s="5">
        <f t="shared" si="109"/>
        <v>35.799999999999997</v>
      </c>
      <c r="Q1773" t="s">
        <v>8337</v>
      </c>
      <c r="R1773" t="s">
        <v>8338</v>
      </c>
      <c r="S1773" s="10">
        <f t="shared" si="110"/>
        <v>41905.771296296298</v>
      </c>
      <c r="T1773" s="10">
        <f t="shared" si="111"/>
        <v>41935.771296296298</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15.6</v>
      </c>
      <c r="P1774" s="5">
        <f t="shared" si="109"/>
        <v>45.157894736842103</v>
      </c>
      <c r="Q1774" t="s">
        <v>8337</v>
      </c>
      <c r="R1774" t="s">
        <v>8338</v>
      </c>
      <c r="S1774" s="10">
        <f t="shared" si="110"/>
        <v>41766.509675925925</v>
      </c>
      <c r="T1774" s="10">
        <f t="shared" si="111"/>
        <v>41826.509675925925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6.2566666666666677</v>
      </c>
      <c r="P1775" s="5">
        <f t="shared" si="109"/>
        <v>98.78947368421052</v>
      </c>
      <c r="Q1775" t="s">
        <v>8337</v>
      </c>
      <c r="R1775" t="s">
        <v>8338</v>
      </c>
      <c r="S1775" s="10">
        <f t="shared" si="110"/>
        <v>41978.552060185182</v>
      </c>
      <c r="T1775" s="10">
        <f t="shared" si="111"/>
        <v>42023.552060185182</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45.92</v>
      </c>
      <c r="P1776" s="5">
        <f t="shared" si="109"/>
        <v>88.307692307692307</v>
      </c>
      <c r="Q1776" t="s">
        <v>8337</v>
      </c>
      <c r="R1776" t="s">
        <v>8338</v>
      </c>
      <c r="S1776" s="10">
        <f t="shared" si="110"/>
        <v>41930.010324074072</v>
      </c>
      <c r="T1776" s="10">
        <f t="shared" si="111"/>
        <v>41972.415972222218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65.101538461538468</v>
      </c>
      <c r="P1777" s="5">
        <f t="shared" si="109"/>
        <v>170.62903225806451</v>
      </c>
      <c r="Q1777" t="s">
        <v>8337</v>
      </c>
      <c r="R1777" t="s">
        <v>8338</v>
      </c>
      <c r="S1777" s="10">
        <f t="shared" si="110"/>
        <v>41891.768055555556</v>
      </c>
      <c r="T1777" s="10">
        <f t="shared" si="111"/>
        <v>41936.768055555556</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v>
      </c>
      <c r="P1778" s="5">
        <f t="shared" si="109"/>
        <v>83.75</v>
      </c>
      <c r="Q1778" t="s">
        <v>8337</v>
      </c>
      <c r="R1778" t="s">
        <v>8338</v>
      </c>
      <c r="S1778" s="10">
        <f t="shared" si="110"/>
        <v>41905.748506944445</v>
      </c>
      <c r="T1778" s="10">
        <f t="shared" si="111"/>
        <v>41941.748506944445</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13.5625</v>
      </c>
      <c r="P1779" s="5">
        <f t="shared" si="109"/>
        <v>65.099999999999994</v>
      </c>
      <c r="Q1779" t="s">
        <v>8337</v>
      </c>
      <c r="R1779" t="s">
        <v>8338</v>
      </c>
      <c r="S1779" s="10">
        <f t="shared" si="110"/>
        <v>42025.14876157407</v>
      </c>
      <c r="T1779" s="10">
        <f t="shared" si="111"/>
        <v>42055.14876157407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1.9900000000000002</v>
      </c>
      <c r="P1780" s="5">
        <f t="shared" si="109"/>
        <v>66.333333333333329</v>
      </c>
      <c r="Q1780" t="s">
        <v>8337</v>
      </c>
      <c r="R1780" t="s">
        <v>8338</v>
      </c>
      <c r="S1780" s="10">
        <f t="shared" si="110"/>
        <v>42045.655034722215</v>
      </c>
      <c r="T1780" s="10">
        <f t="shared" si="111"/>
        <v>42090.613368055558</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36.236363636363642</v>
      </c>
      <c r="P1781" s="5">
        <f t="shared" si="109"/>
        <v>104.89473684210526</v>
      </c>
      <c r="Q1781" t="s">
        <v>8337</v>
      </c>
      <c r="R1781" t="s">
        <v>8338</v>
      </c>
      <c r="S1781" s="10">
        <f t="shared" si="110"/>
        <v>42585.483564814807</v>
      </c>
      <c r="T1781" s="10">
        <f t="shared" si="111"/>
        <v>42615.483564814807</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39.743333333333339</v>
      </c>
      <c r="P1782" s="5">
        <f t="shared" si="109"/>
        <v>78.440789473684205</v>
      </c>
      <c r="Q1782" t="s">
        <v>8337</v>
      </c>
      <c r="R1782" t="s">
        <v>8338</v>
      </c>
      <c r="S1782" s="10">
        <f t="shared" si="110"/>
        <v>42493.392476851855</v>
      </c>
      <c r="T1782" s="10">
        <f t="shared" si="111"/>
        <v>42553.392476851855</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25.763636363636365</v>
      </c>
      <c r="P1783" s="5">
        <f t="shared" si="109"/>
        <v>59.041666666666664</v>
      </c>
      <c r="Q1783" t="s">
        <v>8337</v>
      </c>
      <c r="R1783" t="s">
        <v>8338</v>
      </c>
      <c r="S1783" s="10">
        <f t="shared" si="110"/>
        <v>42597.409085648142</v>
      </c>
      <c r="T1783" s="10">
        <f t="shared" si="111"/>
        <v>42628.409085648142</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15.491428571428573</v>
      </c>
      <c r="P1784" s="5">
        <f t="shared" si="109"/>
        <v>71.34210526315789</v>
      </c>
      <c r="Q1784" t="s">
        <v>8337</v>
      </c>
      <c r="R1784" t="s">
        <v>8338</v>
      </c>
      <c r="S1784" s="10">
        <f t="shared" si="110"/>
        <v>42388.366770833331</v>
      </c>
      <c r="T1784" s="10">
        <f t="shared" si="111"/>
        <v>42421.366770833331</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23.692499999999999</v>
      </c>
      <c r="P1785" s="5">
        <f t="shared" si="109"/>
        <v>51.227027027027027</v>
      </c>
      <c r="Q1785" t="s">
        <v>8337</v>
      </c>
      <c r="R1785" t="s">
        <v>8338</v>
      </c>
      <c r="S1785" s="10">
        <f t="shared" si="110"/>
        <v>42115.741643518515</v>
      </c>
      <c r="T1785" s="10">
        <f t="shared" si="111"/>
        <v>42145.741643518515</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39.76</v>
      </c>
      <c r="P1786" s="5">
        <f t="shared" si="109"/>
        <v>60.242424242424242</v>
      </c>
      <c r="Q1786" t="s">
        <v>8337</v>
      </c>
      <c r="R1786" t="s">
        <v>8338</v>
      </c>
      <c r="S1786" s="10">
        <f t="shared" si="110"/>
        <v>42003.447222222218</v>
      </c>
      <c r="T1786" s="10">
        <f t="shared" si="111"/>
        <v>42034.934027777774</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20.220833333333331</v>
      </c>
      <c r="P1787" s="5">
        <f t="shared" si="109"/>
        <v>44.935185185185183</v>
      </c>
      <c r="Q1787" t="s">
        <v>8337</v>
      </c>
      <c r="R1787" t="s">
        <v>8338</v>
      </c>
      <c r="S1787" s="10">
        <f t="shared" si="110"/>
        <v>41896.926562499997</v>
      </c>
      <c r="T1787" s="10">
        <f t="shared" si="111"/>
        <v>41927.791666666664</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47.631578947368418</v>
      </c>
      <c r="P1788" s="5">
        <f t="shared" si="109"/>
        <v>31.206896551724139</v>
      </c>
      <c r="Q1788" t="s">
        <v>8337</v>
      </c>
      <c r="R1788" t="s">
        <v>8338</v>
      </c>
      <c r="S1788" s="10">
        <f t="shared" si="110"/>
        <v>41958.342326388891</v>
      </c>
      <c r="T1788" s="10">
        <f t="shared" si="111"/>
        <v>41988.342326388891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15.329999999999998</v>
      </c>
      <c r="P1789" s="5">
        <f t="shared" si="109"/>
        <v>63.875</v>
      </c>
      <c r="Q1789" t="s">
        <v>8337</v>
      </c>
      <c r="R1789" t="s">
        <v>8338</v>
      </c>
      <c r="S1789" s="10">
        <f t="shared" si="110"/>
        <v>42068.447187499994</v>
      </c>
      <c r="T1789" s="10">
        <f t="shared" si="111"/>
        <v>42098.40552083333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v>
      </c>
      <c r="P1790" s="5">
        <f t="shared" si="109"/>
        <v>19</v>
      </c>
      <c r="Q1790" t="s">
        <v>8337</v>
      </c>
      <c r="R1790" t="s">
        <v>8338</v>
      </c>
      <c r="S1790" s="10">
        <f t="shared" si="110"/>
        <v>41913.740069444444</v>
      </c>
      <c r="T1790" s="10">
        <f t="shared" si="111"/>
        <v>41943.740069444444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0.5</v>
      </c>
      <c r="P1791" s="5">
        <f t="shared" si="109"/>
        <v>10</v>
      </c>
      <c r="Q1791" t="s">
        <v>8337</v>
      </c>
      <c r="R1791" t="s">
        <v>8338</v>
      </c>
      <c r="S1791" s="10">
        <f t="shared" si="110"/>
        <v>41956.041701388887</v>
      </c>
      <c r="T1791" s="10">
        <f t="shared" si="111"/>
        <v>42016.041701388887</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4.957575757575758</v>
      </c>
      <c r="P1792" s="5">
        <f t="shared" si="109"/>
        <v>109.06666666666666</v>
      </c>
      <c r="Q1792" t="s">
        <v>8337</v>
      </c>
      <c r="R1792" t="s">
        <v>8338</v>
      </c>
      <c r="S1792" s="10">
        <f t="shared" si="110"/>
        <v>42010.466180555559</v>
      </c>
      <c r="T1792" s="10">
        <f t="shared" si="111"/>
        <v>42040.466180555559</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3.5666666666666664</v>
      </c>
      <c r="P1793" s="5">
        <f t="shared" si="109"/>
        <v>26.75</v>
      </c>
      <c r="Q1793" t="s">
        <v>8337</v>
      </c>
      <c r="R1793" t="s">
        <v>8338</v>
      </c>
      <c r="S1793" s="10">
        <f t="shared" si="110"/>
        <v>41973.532002314816</v>
      </c>
      <c r="T1793" s="10">
        <f t="shared" si="111"/>
        <v>42033.532002314816</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61.124000000000002</v>
      </c>
      <c r="P1794" s="5">
        <f t="shared" si="109"/>
        <v>109.93525179856115</v>
      </c>
      <c r="Q1794" t="s">
        <v>8337</v>
      </c>
      <c r="R1794" t="s">
        <v>8338</v>
      </c>
      <c r="S1794" s="10">
        <f t="shared" si="110"/>
        <v>42188.822708333326</v>
      </c>
      <c r="T1794" s="10">
        <f t="shared" si="111"/>
        <v>42226.082638888889</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((E1795/D1795)*100)</f>
        <v>1.3333333333333335</v>
      </c>
      <c r="P1795" s="5">
        <f t="shared" ref="P1795:P1858" si="113">AVERAGE(E1795/L1795)</f>
        <v>20</v>
      </c>
      <c r="Q1795" t="s">
        <v>8337</v>
      </c>
      <c r="R1795" t="s">
        <v>8338</v>
      </c>
      <c r="S1795" s="10">
        <f t="shared" ref="S1795:S1858" si="114">(((J1795/60)/60)/24)+DATE(1970,1,1)+(-5/24)</f>
        <v>41940.683333333334</v>
      </c>
      <c r="T1795" s="10">
        <f t="shared" ref="T1795:T1858" si="115">(((I1795/60)/60)/24)+DATE(1970,1,1)+(-5/24)</f>
        <v>41970.724999999999</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11.077777777777778</v>
      </c>
      <c r="P1796" s="5">
        <f t="shared" si="113"/>
        <v>55.388888888888886</v>
      </c>
      <c r="Q1796" t="s">
        <v>8337</v>
      </c>
      <c r="R1796" t="s">
        <v>8338</v>
      </c>
      <c r="S1796" s="10">
        <f t="shared" si="114"/>
        <v>42011.342847222222</v>
      </c>
      <c r="T1796" s="10">
        <f t="shared" si="115"/>
        <v>42046.342847222222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38.735714285714288</v>
      </c>
      <c r="P1797" s="5">
        <f t="shared" si="113"/>
        <v>133.90123456790124</v>
      </c>
      <c r="Q1797" t="s">
        <v>8337</v>
      </c>
      <c r="R1797" t="s">
        <v>8338</v>
      </c>
      <c r="S1797" s="10">
        <f t="shared" si="114"/>
        <v>42628.080335648141</v>
      </c>
      <c r="T1797" s="10">
        <f t="shared" si="115"/>
        <v>42657.458333333336</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22.05263157894737</v>
      </c>
      <c r="P1798" s="5">
        <f t="shared" si="113"/>
        <v>48.720930232558139</v>
      </c>
      <c r="Q1798" t="s">
        <v>8337</v>
      </c>
      <c r="R1798" t="s">
        <v>8338</v>
      </c>
      <c r="S1798" s="10">
        <f t="shared" si="114"/>
        <v>42515.231087962959</v>
      </c>
      <c r="T1798" s="10">
        <f t="shared" si="115"/>
        <v>42575.231087962959</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67.55</v>
      </c>
      <c r="P1799" s="5">
        <f t="shared" si="113"/>
        <v>48.25</v>
      </c>
      <c r="Q1799" t="s">
        <v>8337</v>
      </c>
      <c r="R1799" t="s">
        <v>8338</v>
      </c>
      <c r="S1799" s="10">
        <f t="shared" si="114"/>
        <v>42689.360983796294</v>
      </c>
      <c r="T1799" s="10">
        <f t="shared" si="115"/>
        <v>42719.360983796294</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13.637499999999999</v>
      </c>
      <c r="P1800" s="5">
        <f t="shared" si="113"/>
        <v>58.972972972972975</v>
      </c>
      <c r="Q1800" t="s">
        <v>8337</v>
      </c>
      <c r="R1800" t="s">
        <v>8338</v>
      </c>
      <c r="S1800" s="10">
        <f t="shared" si="114"/>
        <v>42344.118437499994</v>
      </c>
      <c r="T1800" s="10">
        <f t="shared" si="115"/>
        <v>42404.118437499994</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v>
      </c>
      <c r="P1801" s="5">
        <f t="shared" si="113"/>
        <v>11.638333333333334</v>
      </c>
      <c r="Q1801" t="s">
        <v>8337</v>
      </c>
      <c r="R1801" t="s">
        <v>8338</v>
      </c>
      <c r="S1801" s="10">
        <f t="shared" si="114"/>
        <v>41934.634351851848</v>
      </c>
      <c r="T1801" s="10">
        <f t="shared" si="115"/>
        <v>41954.676018518519</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20.44963251188932</v>
      </c>
      <c r="P1802" s="5">
        <f t="shared" si="113"/>
        <v>83.716814159292042</v>
      </c>
      <c r="Q1802" t="s">
        <v>8337</v>
      </c>
      <c r="R1802" t="s">
        <v>8338</v>
      </c>
      <c r="S1802" s="10">
        <f t="shared" si="114"/>
        <v>42623.397800925923</v>
      </c>
      <c r="T1802" s="10">
        <f t="shared" si="115"/>
        <v>42653.397800925923</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13.852941176470587</v>
      </c>
      <c r="P1803" s="5">
        <f t="shared" si="113"/>
        <v>63.648648648648646</v>
      </c>
      <c r="Q1803" t="s">
        <v>8337</v>
      </c>
      <c r="R1803" t="s">
        <v>8338</v>
      </c>
      <c r="S1803" s="10">
        <f t="shared" si="114"/>
        <v>42321.452175925922</v>
      </c>
      <c r="T1803" s="10">
        <f t="shared" si="115"/>
        <v>42353.298611111109</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48.485714285714288</v>
      </c>
      <c r="P1804" s="5">
        <f t="shared" si="113"/>
        <v>94.277777777777771</v>
      </c>
      <c r="Q1804" t="s">
        <v>8337</v>
      </c>
      <c r="R1804" t="s">
        <v>8338</v>
      </c>
      <c r="S1804" s="10">
        <f t="shared" si="114"/>
        <v>42159.264236111114</v>
      </c>
      <c r="T1804" s="10">
        <f t="shared" si="115"/>
        <v>42182.707638888889</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30.8</v>
      </c>
      <c r="P1805" s="5">
        <f t="shared" si="113"/>
        <v>71.86666666666666</v>
      </c>
      <c r="Q1805" t="s">
        <v>8337</v>
      </c>
      <c r="R1805" t="s">
        <v>8338</v>
      </c>
      <c r="S1805" s="10">
        <f t="shared" si="114"/>
        <v>42017.863217592596</v>
      </c>
      <c r="T1805" s="10">
        <f t="shared" si="115"/>
        <v>42048.863217592596</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35.174193548387095</v>
      </c>
      <c r="P1806" s="5">
        <f t="shared" si="113"/>
        <v>104.84615384615384</v>
      </c>
      <c r="Q1806" t="s">
        <v>8337</v>
      </c>
      <c r="R1806" t="s">
        <v>8338</v>
      </c>
      <c r="S1806" s="10">
        <f t="shared" si="114"/>
        <v>42282.469953703701</v>
      </c>
      <c r="T1806" s="10">
        <f t="shared" si="115"/>
        <v>42322.511620370373</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36.404444444444444</v>
      </c>
      <c r="P1807" s="5">
        <f t="shared" si="113"/>
        <v>67.139344262295083</v>
      </c>
      <c r="Q1807" t="s">
        <v>8337</v>
      </c>
      <c r="R1807" t="s">
        <v>8338</v>
      </c>
      <c r="S1807" s="10">
        <f t="shared" si="114"/>
        <v>42247.595578703702</v>
      </c>
      <c r="T1807" s="10">
        <f t="shared" si="115"/>
        <v>42279.541666666664</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2.9550000000000001</v>
      </c>
      <c r="P1808" s="5">
        <f t="shared" si="113"/>
        <v>73.875</v>
      </c>
      <c r="Q1808" t="s">
        <v>8337</v>
      </c>
      <c r="R1808" t="s">
        <v>8338</v>
      </c>
      <c r="S1808" s="10">
        <f t="shared" si="114"/>
        <v>41877.429965277777</v>
      </c>
      <c r="T1808" s="10">
        <f t="shared" si="115"/>
        <v>41912.429965277777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11.06</v>
      </c>
      <c r="P1809" s="5">
        <f t="shared" si="113"/>
        <v>69.125</v>
      </c>
      <c r="Q1809" t="s">
        <v>8337</v>
      </c>
      <c r="R1809" t="s">
        <v>8338</v>
      </c>
      <c r="S1809" s="10">
        <f t="shared" si="114"/>
        <v>41879.860104166662</v>
      </c>
      <c r="T1809" s="10">
        <f t="shared" si="115"/>
        <v>41909.860104166662</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41.407142857142858</v>
      </c>
      <c r="P1810" s="5">
        <f t="shared" si="113"/>
        <v>120.77083333333333</v>
      </c>
      <c r="Q1810" t="s">
        <v>8337</v>
      </c>
      <c r="R1810" t="s">
        <v>8338</v>
      </c>
      <c r="S1810" s="10">
        <f t="shared" si="114"/>
        <v>42742.472569444442</v>
      </c>
      <c r="T1810" s="10">
        <f t="shared" si="115"/>
        <v>42777.472569444442</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10.857142857142858</v>
      </c>
      <c r="P1811" s="5">
        <f t="shared" si="113"/>
        <v>42.222222222222221</v>
      </c>
      <c r="Q1811" t="s">
        <v>8337</v>
      </c>
      <c r="R1811" t="s">
        <v>8338</v>
      </c>
      <c r="S1811" s="10">
        <f t="shared" si="114"/>
        <v>42029.699525462966</v>
      </c>
      <c r="T1811" s="10">
        <f t="shared" si="115"/>
        <v>42064.699525462966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3.3333333333333335</v>
      </c>
      <c r="P1812" s="5">
        <f t="shared" si="113"/>
        <v>7.5</v>
      </c>
      <c r="Q1812" t="s">
        <v>8337</v>
      </c>
      <c r="R1812" t="s">
        <v>8338</v>
      </c>
      <c r="S1812" s="10">
        <f t="shared" si="114"/>
        <v>41860.701689814814</v>
      </c>
      <c r="T1812" s="10">
        <f t="shared" si="115"/>
        <v>41872.701689814814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7.407407407407407E-2</v>
      </c>
      <c r="P1813" s="5">
        <f t="shared" si="113"/>
        <v>1.5384615384615385</v>
      </c>
      <c r="Q1813" t="s">
        <v>8337</v>
      </c>
      <c r="R1813" t="s">
        <v>8338</v>
      </c>
      <c r="S1813" s="10">
        <f t="shared" si="114"/>
        <v>41876.225347222222</v>
      </c>
      <c r="T1813" s="10">
        <f t="shared" si="115"/>
        <v>41935.958333333328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13.307692307692307</v>
      </c>
      <c r="P1814" s="5">
        <f t="shared" si="113"/>
        <v>37.608695652173914</v>
      </c>
      <c r="Q1814" t="s">
        <v>8337</v>
      </c>
      <c r="R1814" t="s">
        <v>8338</v>
      </c>
      <c r="S1814" s="10">
        <f t="shared" si="114"/>
        <v>42524.110370370363</v>
      </c>
      <c r="T1814" s="10">
        <f t="shared" si="115"/>
        <v>42554.110370370363</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5" t="e">
        <f t="shared" si="113"/>
        <v>#DIV/0!</v>
      </c>
      <c r="Q1815" t="s">
        <v>8337</v>
      </c>
      <c r="R1815" t="s">
        <v>8338</v>
      </c>
      <c r="S1815" s="10">
        <f t="shared" si="114"/>
        <v>41829.68069444444</v>
      </c>
      <c r="T1815" s="10">
        <f t="shared" si="115"/>
        <v>41859.68069444444</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49.183333333333337</v>
      </c>
      <c r="P1816" s="5">
        <f t="shared" si="113"/>
        <v>42.157142857142858</v>
      </c>
      <c r="Q1816" t="s">
        <v>8337</v>
      </c>
      <c r="R1816" t="s">
        <v>8338</v>
      </c>
      <c r="S1816" s="10">
        <f t="shared" si="114"/>
        <v>42033.105740740742</v>
      </c>
      <c r="T1816" s="10">
        <f t="shared" si="115"/>
        <v>42063.105740740742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5" t="e">
        <f t="shared" si="113"/>
        <v>#DIV/0!</v>
      </c>
      <c r="Q1817" t="s">
        <v>8337</v>
      </c>
      <c r="R1817" t="s">
        <v>8338</v>
      </c>
      <c r="S1817" s="10">
        <f t="shared" si="114"/>
        <v>42172.698344907411</v>
      </c>
      <c r="T1817" s="10">
        <f t="shared" si="115"/>
        <v>42186.698344907411</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v>
      </c>
      <c r="P1818" s="5">
        <f t="shared" si="113"/>
        <v>84.833333333333329</v>
      </c>
      <c r="Q1818" t="s">
        <v>8337</v>
      </c>
      <c r="R1818" t="s">
        <v>8338</v>
      </c>
      <c r="S1818" s="10">
        <f t="shared" si="114"/>
        <v>42548.667858796289</v>
      </c>
      <c r="T1818" s="10">
        <f t="shared" si="115"/>
        <v>42576.583333333336</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52.327777777777776</v>
      </c>
      <c r="P1819" s="5">
        <f t="shared" si="113"/>
        <v>94.19</v>
      </c>
      <c r="Q1819" t="s">
        <v>8337</v>
      </c>
      <c r="R1819" t="s">
        <v>8338</v>
      </c>
      <c r="S1819" s="10">
        <f t="shared" si="114"/>
        <v>42705.453784722216</v>
      </c>
      <c r="T1819" s="10">
        <f t="shared" si="115"/>
        <v>42765.082638888889</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5" t="e">
        <f t="shared" si="113"/>
        <v>#DIV/0!</v>
      </c>
      <c r="Q1820" t="s">
        <v>8337</v>
      </c>
      <c r="R1820" t="s">
        <v>8338</v>
      </c>
      <c r="S1820" s="10">
        <f t="shared" si="114"/>
        <v>42067.026041666664</v>
      </c>
      <c r="T1820" s="10">
        <f t="shared" si="115"/>
        <v>42096.984374999993</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v>
      </c>
      <c r="P1821" s="5">
        <f t="shared" si="113"/>
        <v>6.25</v>
      </c>
      <c r="Q1821" t="s">
        <v>8337</v>
      </c>
      <c r="R1821" t="s">
        <v>8338</v>
      </c>
      <c r="S1821" s="10">
        <f t="shared" si="114"/>
        <v>41820.543935185182</v>
      </c>
      <c r="T1821" s="10">
        <f t="shared" si="115"/>
        <v>41850.543935185182</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v>
      </c>
      <c r="P1822" s="5">
        <f t="shared" si="113"/>
        <v>213.375</v>
      </c>
      <c r="Q1822" t="s">
        <v>8337</v>
      </c>
      <c r="R1822" t="s">
        <v>8338</v>
      </c>
      <c r="S1822" s="10">
        <f t="shared" si="114"/>
        <v>42064.87604166667</v>
      </c>
      <c r="T1822" s="10">
        <f t="shared" si="115"/>
        <v>42094.834374999999</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134.88999999999999</v>
      </c>
      <c r="P1823" s="5">
        <f t="shared" si="113"/>
        <v>59.162280701754383</v>
      </c>
      <c r="Q1823" t="s">
        <v>8325</v>
      </c>
      <c r="R1823" t="s">
        <v>8326</v>
      </c>
      <c r="S1823" s="10">
        <f t="shared" si="114"/>
        <v>40926.110729166663</v>
      </c>
      <c r="T1823" s="10">
        <f t="shared" si="115"/>
        <v>40971.110729166663</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100</v>
      </c>
      <c r="P1824" s="5">
        <f t="shared" si="113"/>
        <v>27.272727272727273</v>
      </c>
      <c r="Q1824" t="s">
        <v>8325</v>
      </c>
      <c r="R1824" t="s">
        <v>8326</v>
      </c>
      <c r="S1824" s="10">
        <f t="shared" si="114"/>
        <v>41634.588680555549</v>
      </c>
      <c r="T1824" s="10">
        <f t="shared" si="115"/>
        <v>41670.584027777775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5">
        <f t="shared" si="113"/>
        <v>24.575757575757574</v>
      </c>
      <c r="Q1825" t="s">
        <v>8325</v>
      </c>
      <c r="R1825" t="s">
        <v>8326</v>
      </c>
      <c r="S1825" s="10">
        <f t="shared" si="114"/>
        <v>41176.47657407407</v>
      </c>
      <c r="T1825" s="10">
        <f t="shared" si="115"/>
        <v>41206.47657407407</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5">
        <f t="shared" si="113"/>
        <v>75.05</v>
      </c>
      <c r="Q1826" t="s">
        <v>8325</v>
      </c>
      <c r="R1826" t="s">
        <v>8326</v>
      </c>
      <c r="S1826" s="10">
        <f t="shared" si="114"/>
        <v>41626.707951388889</v>
      </c>
      <c r="T1826" s="10">
        <f t="shared" si="115"/>
        <v>41646.880555555552</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5">
        <f t="shared" si="113"/>
        <v>42.02</v>
      </c>
      <c r="Q1827" t="s">
        <v>8325</v>
      </c>
      <c r="R1827" t="s">
        <v>8326</v>
      </c>
      <c r="S1827" s="10">
        <f t="shared" si="114"/>
        <v>41443.626192129625</v>
      </c>
      <c r="T1827" s="10">
        <f t="shared" si="115"/>
        <v>41466.626192129625</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5">
        <f t="shared" si="113"/>
        <v>53.157894736842103</v>
      </c>
      <c r="Q1828" t="s">
        <v>8325</v>
      </c>
      <c r="R1828" t="s">
        <v>8326</v>
      </c>
      <c r="S1828" s="10">
        <f t="shared" si="114"/>
        <v>41657.715474537035</v>
      </c>
      <c r="T1828" s="10">
        <f t="shared" si="115"/>
        <v>41687.715474537035</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5">
        <f t="shared" si="113"/>
        <v>83.885416666666671</v>
      </c>
      <c r="Q1829" t="s">
        <v>8325</v>
      </c>
      <c r="R1829" t="s">
        <v>8326</v>
      </c>
      <c r="S1829" s="10">
        <f t="shared" si="114"/>
        <v>40555.117604166662</v>
      </c>
      <c r="T1829" s="10">
        <f t="shared" si="115"/>
        <v>40605.117604166662</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100.16000000000001</v>
      </c>
      <c r="P1830" s="5">
        <f t="shared" si="113"/>
        <v>417.33333333333331</v>
      </c>
      <c r="Q1830" t="s">
        <v>8325</v>
      </c>
      <c r="R1830" t="s">
        <v>8326</v>
      </c>
      <c r="S1830" s="10">
        <f t="shared" si="114"/>
        <v>41736.691319444442</v>
      </c>
      <c r="T1830" s="10">
        <f t="shared" si="115"/>
        <v>41768.708333333328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5">
        <f t="shared" si="113"/>
        <v>75.765151515151516</v>
      </c>
      <c r="Q1831" t="s">
        <v>8325</v>
      </c>
      <c r="R1831" t="s">
        <v>8326</v>
      </c>
      <c r="S1831" s="10">
        <f t="shared" si="114"/>
        <v>40515.879293981481</v>
      </c>
      <c r="T1831" s="10">
        <f t="shared" si="115"/>
        <v>40564.708333333328</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101.53333333333335</v>
      </c>
      <c r="P1832" s="5">
        <f t="shared" si="113"/>
        <v>67.389380530973455</v>
      </c>
      <c r="Q1832" t="s">
        <v>8325</v>
      </c>
      <c r="R1832" t="s">
        <v>8326</v>
      </c>
      <c r="S1832" s="10">
        <f t="shared" si="114"/>
        <v>41664.475775462961</v>
      </c>
      <c r="T1832" s="10">
        <f t="shared" si="115"/>
        <v>41694.475775462961</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5">
        <f t="shared" si="113"/>
        <v>73.571428571428569</v>
      </c>
      <c r="Q1833" t="s">
        <v>8325</v>
      </c>
      <c r="R1833" t="s">
        <v>8326</v>
      </c>
      <c r="S1833" s="10">
        <f t="shared" si="114"/>
        <v>41026.787766203699</v>
      </c>
      <c r="T1833" s="10">
        <f t="shared" si="115"/>
        <v>41041.787766203699</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5">
        <f t="shared" si="113"/>
        <v>25</v>
      </c>
      <c r="Q1834" t="s">
        <v>8325</v>
      </c>
      <c r="R1834" t="s">
        <v>8326</v>
      </c>
      <c r="S1834" s="10">
        <f t="shared" si="114"/>
        <v>40576.331331018519</v>
      </c>
      <c r="T1834" s="10">
        <f t="shared" si="115"/>
        <v>40606.331331018519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5">
        <f t="shared" si="113"/>
        <v>42</v>
      </c>
      <c r="Q1835" t="s">
        <v>8325</v>
      </c>
      <c r="R1835" t="s">
        <v>8326</v>
      </c>
      <c r="S1835" s="10">
        <f t="shared" si="114"/>
        <v>41302.835682870369</v>
      </c>
      <c r="T1835" s="10">
        <f t="shared" si="115"/>
        <v>41335.124305555553</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5">
        <f t="shared" si="113"/>
        <v>131.16666666666666</v>
      </c>
      <c r="Q1836" t="s">
        <v>8325</v>
      </c>
      <c r="R1836" t="s">
        <v>8326</v>
      </c>
      <c r="S1836" s="10">
        <f t="shared" si="114"/>
        <v>41988.755729166667</v>
      </c>
      <c r="T1836" s="10">
        <f t="shared" si="115"/>
        <v>42028.755729166667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5">
        <f t="shared" si="113"/>
        <v>47.272727272727273</v>
      </c>
      <c r="Q1837" t="s">
        <v>8325</v>
      </c>
      <c r="R1837" t="s">
        <v>8326</v>
      </c>
      <c r="S1837" s="10">
        <f t="shared" si="114"/>
        <v>42430.49387731481</v>
      </c>
      <c r="T1837" s="10">
        <f t="shared" si="115"/>
        <v>42460.452210648145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v>
      </c>
      <c r="P1838" s="5">
        <f t="shared" si="113"/>
        <v>182.12727272727273</v>
      </c>
      <c r="Q1838" t="s">
        <v>8325</v>
      </c>
      <c r="R1838" t="s">
        <v>8326</v>
      </c>
      <c r="S1838" s="10">
        <f t="shared" si="114"/>
        <v>41305.601030092592</v>
      </c>
      <c r="T1838" s="10">
        <f t="shared" si="115"/>
        <v>41322.601030092592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306.83333333333331</v>
      </c>
      <c r="P1839" s="5">
        <f t="shared" si="113"/>
        <v>61.366666666666667</v>
      </c>
      <c r="Q1839" t="s">
        <v>8325</v>
      </c>
      <c r="R1839" t="s">
        <v>8326</v>
      </c>
      <c r="S1839" s="10">
        <f t="shared" si="114"/>
        <v>40925.839525462965</v>
      </c>
      <c r="T1839" s="10">
        <f t="shared" si="115"/>
        <v>40985.797858796293</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5">
        <f t="shared" si="113"/>
        <v>35.767499999999998</v>
      </c>
      <c r="Q1840" t="s">
        <v>8325</v>
      </c>
      <c r="R1840" t="s">
        <v>8326</v>
      </c>
      <c r="S1840" s="10">
        <f t="shared" si="114"/>
        <v>40788.578206018516</v>
      </c>
      <c r="T1840" s="10">
        <f t="shared" si="115"/>
        <v>40816.916666666664</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205.29999999999998</v>
      </c>
      <c r="P1841" s="5">
        <f t="shared" si="113"/>
        <v>45.62222222222222</v>
      </c>
      <c r="Q1841" t="s">
        <v>8325</v>
      </c>
      <c r="R1841" t="s">
        <v>8326</v>
      </c>
      <c r="S1841" s="10">
        <f t="shared" si="114"/>
        <v>42614.513680555552</v>
      </c>
      <c r="T1841" s="10">
        <f t="shared" si="115"/>
        <v>42644.513680555552</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108.88888888888889</v>
      </c>
      <c r="P1842" s="5">
        <f t="shared" si="113"/>
        <v>75.384615384615387</v>
      </c>
      <c r="Q1842" t="s">
        <v>8325</v>
      </c>
      <c r="R1842" t="s">
        <v>8326</v>
      </c>
      <c r="S1842" s="10">
        <f t="shared" si="114"/>
        <v>41381.88784722222</v>
      </c>
      <c r="T1842" s="10">
        <f t="shared" si="115"/>
        <v>41400.999305555553</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v>
      </c>
      <c r="P1843" s="5">
        <f t="shared" si="113"/>
        <v>50.875</v>
      </c>
      <c r="Q1843" t="s">
        <v>8325</v>
      </c>
      <c r="R1843" t="s">
        <v>8326</v>
      </c>
      <c r="S1843" s="10">
        <f t="shared" si="114"/>
        <v>41745.637094907404</v>
      </c>
      <c r="T1843" s="10">
        <f t="shared" si="115"/>
        <v>41778.999305555553</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125.25</v>
      </c>
      <c r="P1844" s="5">
        <f t="shared" si="113"/>
        <v>119.28571428571429</v>
      </c>
      <c r="Q1844" t="s">
        <v>8325</v>
      </c>
      <c r="R1844" t="s">
        <v>8326</v>
      </c>
      <c r="S1844" s="10">
        <f t="shared" si="114"/>
        <v>42031.423391203702</v>
      </c>
      <c r="T1844" s="10">
        <f t="shared" si="115"/>
        <v>42065.040972222218</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v>
      </c>
      <c r="P1845" s="5">
        <f t="shared" si="113"/>
        <v>92.541865671641801</v>
      </c>
      <c r="Q1845" t="s">
        <v>8325</v>
      </c>
      <c r="R1845" t="s">
        <v>8326</v>
      </c>
      <c r="S1845" s="10">
        <f t="shared" si="114"/>
        <v>40564.786504629628</v>
      </c>
      <c r="T1845" s="10">
        <f t="shared" si="115"/>
        <v>40594.786504629628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5">
        <f t="shared" si="113"/>
        <v>76.05</v>
      </c>
      <c r="Q1846" t="s">
        <v>8325</v>
      </c>
      <c r="R1846" t="s">
        <v>8326</v>
      </c>
      <c r="S1846" s="10">
        <f t="shared" si="114"/>
        <v>40666.765208333331</v>
      </c>
      <c r="T1846" s="10">
        <f t="shared" si="115"/>
        <v>40704.916666666664</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100</v>
      </c>
      <c r="P1847" s="5">
        <f t="shared" si="113"/>
        <v>52.631578947368418</v>
      </c>
      <c r="Q1847" t="s">
        <v>8325</v>
      </c>
      <c r="R1847" t="s">
        <v>8326</v>
      </c>
      <c r="S1847" s="10">
        <f t="shared" si="114"/>
        <v>42523.124976851854</v>
      </c>
      <c r="T1847" s="10">
        <f t="shared" si="115"/>
        <v>42537.996527777774</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137.92666666666668</v>
      </c>
      <c r="P1848" s="5">
        <f t="shared" si="113"/>
        <v>98.990430622009569</v>
      </c>
      <c r="Q1848" t="s">
        <v>8325</v>
      </c>
      <c r="R1848" t="s">
        <v>8326</v>
      </c>
      <c r="S1848" s="10">
        <f t="shared" si="114"/>
        <v>41228.441863425927</v>
      </c>
      <c r="T1848" s="10">
        <f t="shared" si="115"/>
        <v>41258.441863425927</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5">
        <f t="shared" si="113"/>
        <v>79.526315789473685</v>
      </c>
      <c r="Q1849" t="s">
        <v>8325</v>
      </c>
      <c r="R1849" t="s">
        <v>8326</v>
      </c>
      <c r="S1849" s="10">
        <f t="shared" si="114"/>
        <v>42094.028148148143</v>
      </c>
      <c r="T1849" s="10">
        <f t="shared" si="115"/>
        <v>42115.028148148143</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107.36666666666667</v>
      </c>
      <c r="P1850" s="5">
        <f t="shared" si="113"/>
        <v>134.20833333333334</v>
      </c>
      <c r="Q1850" t="s">
        <v>8325</v>
      </c>
      <c r="R1850" t="s">
        <v>8326</v>
      </c>
      <c r="S1850" s="10">
        <f t="shared" si="114"/>
        <v>40691.579722222217</v>
      </c>
      <c r="T1850" s="10">
        <f t="shared" si="115"/>
        <v>40755.082638888889</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5">
        <f t="shared" si="113"/>
        <v>37.625</v>
      </c>
      <c r="Q1851" t="s">
        <v>8325</v>
      </c>
      <c r="R1851" t="s">
        <v>8326</v>
      </c>
      <c r="S1851" s="10">
        <f t="shared" si="114"/>
        <v>41169.637256944443</v>
      </c>
      <c r="T1851" s="10">
        <f t="shared" si="115"/>
        <v>41199.637256944443</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101.52222222222223</v>
      </c>
      <c r="P1852" s="5">
        <f t="shared" si="113"/>
        <v>51.044692737430168</v>
      </c>
      <c r="Q1852" t="s">
        <v>8325</v>
      </c>
      <c r="R1852" t="s">
        <v>8326</v>
      </c>
      <c r="S1852" s="10">
        <f t="shared" si="114"/>
        <v>41800.751157407409</v>
      </c>
      <c r="T1852" s="10">
        <f t="shared" si="115"/>
        <v>41830.751157407409</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100.07692307692308</v>
      </c>
      <c r="P1853" s="5">
        <f t="shared" si="113"/>
        <v>50.03846153846154</v>
      </c>
      <c r="Q1853" t="s">
        <v>8325</v>
      </c>
      <c r="R1853" t="s">
        <v>8326</v>
      </c>
      <c r="S1853" s="10">
        <f t="shared" si="114"/>
        <v>41827.69835648148</v>
      </c>
      <c r="T1853" s="10">
        <f t="shared" si="115"/>
        <v>41847.833333333328</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116.96666666666667</v>
      </c>
      <c r="P1854" s="5">
        <f t="shared" si="113"/>
        <v>133.93129770992365</v>
      </c>
      <c r="Q1854" t="s">
        <v>8325</v>
      </c>
      <c r="R1854" t="s">
        <v>8326</v>
      </c>
      <c r="S1854" s="10">
        <f t="shared" si="114"/>
        <v>42081.563101851854</v>
      </c>
      <c r="T1854" s="10">
        <f t="shared" si="115"/>
        <v>42118.791666666664</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5">
        <f t="shared" si="113"/>
        <v>58.214285714285715</v>
      </c>
      <c r="Q1855" t="s">
        <v>8325</v>
      </c>
      <c r="R1855" t="s">
        <v>8326</v>
      </c>
      <c r="S1855" s="10">
        <f t="shared" si="114"/>
        <v>41176.852048611108</v>
      </c>
      <c r="T1855" s="10">
        <f t="shared" si="115"/>
        <v>41226.893715277773</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102.12366666666665</v>
      </c>
      <c r="P1856" s="5">
        <f t="shared" si="113"/>
        <v>88.037643678160919</v>
      </c>
      <c r="Q1856" t="s">
        <v>8325</v>
      </c>
      <c r="R1856" t="s">
        <v>8326</v>
      </c>
      <c r="S1856" s="10">
        <f t="shared" si="114"/>
        <v>41387.812928240739</v>
      </c>
      <c r="T1856" s="10">
        <f t="shared" si="115"/>
        <v>41417.812928240739</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5">
        <f t="shared" si="113"/>
        <v>70.576753926701571</v>
      </c>
      <c r="Q1857" t="s">
        <v>8325</v>
      </c>
      <c r="R1857" t="s">
        <v>8326</v>
      </c>
      <c r="S1857" s="10">
        <f t="shared" si="114"/>
        <v>41600.330324074072</v>
      </c>
      <c r="T1857" s="10">
        <f t="shared" si="115"/>
        <v>41645.330324074072</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5">
        <f t="shared" si="113"/>
        <v>53.289473684210527</v>
      </c>
      <c r="Q1858" t="s">
        <v>8325</v>
      </c>
      <c r="R1858" t="s">
        <v>8326</v>
      </c>
      <c r="S1858" s="10">
        <f t="shared" si="114"/>
        <v>41817.64666666666</v>
      </c>
      <c r="T1858" s="10">
        <f t="shared" si="115"/>
        <v>41838.64666666666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((E1859/D1859)*100)</f>
        <v>100</v>
      </c>
      <c r="P1859" s="5">
        <f t="shared" ref="P1859:P1922" si="117">AVERAGE(E1859/L1859)</f>
        <v>136.36363636363637</v>
      </c>
      <c r="Q1859" t="s">
        <v>8325</v>
      </c>
      <c r="R1859" t="s">
        <v>8326</v>
      </c>
      <c r="S1859" s="10">
        <f t="shared" ref="S1859:S1922" si="118">(((J1859/60)/60)/24)+DATE(1970,1,1)+(-5/24)</f>
        <v>41864.560335648144</v>
      </c>
      <c r="T1859" s="10">
        <f t="shared" ref="T1859:T1922" si="119">(((I1859/60)/60)/24)+DATE(1970,1,1)+(-5/24)</f>
        <v>41894.560335648144</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5">
        <f t="shared" si="117"/>
        <v>40.547315436241611</v>
      </c>
      <c r="Q1860" t="s">
        <v>8325</v>
      </c>
      <c r="R1860" t="s">
        <v>8326</v>
      </c>
      <c r="S1860" s="10">
        <f t="shared" si="118"/>
        <v>40832.9921412037</v>
      </c>
      <c r="T1860" s="10">
        <f t="shared" si="119"/>
        <v>40893.033807870372</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5">
        <f t="shared" si="117"/>
        <v>70.625</v>
      </c>
      <c r="Q1861" t="s">
        <v>8325</v>
      </c>
      <c r="R1861" t="s">
        <v>8326</v>
      </c>
      <c r="S1861" s="10">
        <f t="shared" si="118"/>
        <v>40778.561678240738</v>
      </c>
      <c r="T1861" s="10">
        <f t="shared" si="119"/>
        <v>40808.561678240738</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5">
        <f t="shared" si="117"/>
        <v>52.684210526315788</v>
      </c>
      <c r="Q1862" t="s">
        <v>8325</v>
      </c>
      <c r="R1862" t="s">
        <v>8326</v>
      </c>
      <c r="S1862" s="10">
        <f t="shared" si="118"/>
        <v>41655.500972222217</v>
      </c>
      <c r="T1862" s="10">
        <f t="shared" si="119"/>
        <v>41676.500972222217</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5" t="e">
        <f t="shared" si="117"/>
        <v>#DIV/0!</v>
      </c>
      <c r="Q1863" t="s">
        <v>8316</v>
      </c>
      <c r="R1863" t="s">
        <v>8334</v>
      </c>
      <c r="S1863" s="10">
        <f t="shared" si="118"/>
        <v>42000.091909722221</v>
      </c>
      <c r="T1863" s="10">
        <f t="shared" si="119"/>
        <v>42030.091909722221</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8.0833333333333321</v>
      </c>
      <c r="P1864" s="5">
        <f t="shared" si="117"/>
        <v>90.9375</v>
      </c>
      <c r="Q1864" t="s">
        <v>8316</v>
      </c>
      <c r="R1864" t="s">
        <v>8334</v>
      </c>
      <c r="S1864" s="10">
        <f t="shared" si="118"/>
        <v>42755.284421296288</v>
      </c>
      <c r="T1864" s="10">
        <f t="shared" si="119"/>
        <v>42802.104166666664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0.4</v>
      </c>
      <c r="P1865" s="5">
        <f t="shared" si="117"/>
        <v>5</v>
      </c>
      <c r="Q1865" t="s">
        <v>8316</v>
      </c>
      <c r="R1865" t="s">
        <v>8334</v>
      </c>
      <c r="S1865" s="10">
        <f t="shared" si="118"/>
        <v>41772.588946759257</v>
      </c>
      <c r="T1865" s="10">
        <f t="shared" si="119"/>
        <v>41802.588946759257</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42.892307692307689</v>
      </c>
      <c r="P1866" s="5">
        <f t="shared" si="117"/>
        <v>58.083333333333336</v>
      </c>
      <c r="Q1866" t="s">
        <v>8316</v>
      </c>
      <c r="R1866" t="s">
        <v>8334</v>
      </c>
      <c r="S1866" s="10">
        <f t="shared" si="118"/>
        <v>41733.508101851847</v>
      </c>
      <c r="T1866" s="10">
        <f t="shared" si="119"/>
        <v>41763.508101851847</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3.6363636363636364E-3</v>
      </c>
      <c r="P1867" s="5">
        <f t="shared" si="117"/>
        <v>2</v>
      </c>
      <c r="Q1867" t="s">
        <v>8316</v>
      </c>
      <c r="R1867" t="s">
        <v>8334</v>
      </c>
      <c r="S1867" s="10">
        <f t="shared" si="118"/>
        <v>42645.159108796295</v>
      </c>
      <c r="T1867" s="10">
        <f t="shared" si="119"/>
        <v>42680.200775462967</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0.5</v>
      </c>
      <c r="P1868" s="5">
        <f t="shared" si="117"/>
        <v>62.5</v>
      </c>
      <c r="Q1868" t="s">
        <v>8316</v>
      </c>
      <c r="R1868" t="s">
        <v>8334</v>
      </c>
      <c r="S1868" s="10">
        <f t="shared" si="118"/>
        <v>42742.038159722222</v>
      </c>
      <c r="T1868" s="10">
        <f t="shared" si="119"/>
        <v>42794.958333333336</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0.05</v>
      </c>
      <c r="P1869" s="5">
        <f t="shared" si="117"/>
        <v>10</v>
      </c>
      <c r="Q1869" t="s">
        <v>8316</v>
      </c>
      <c r="R1869" t="s">
        <v>8334</v>
      </c>
      <c r="S1869" s="10">
        <f t="shared" si="118"/>
        <v>42649.716574074067</v>
      </c>
      <c r="T1869" s="10">
        <f t="shared" si="119"/>
        <v>42679.716574074067</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4.8680000000000003</v>
      </c>
      <c r="P1870" s="5">
        <f t="shared" si="117"/>
        <v>71.588235294117652</v>
      </c>
      <c r="Q1870" t="s">
        <v>8316</v>
      </c>
      <c r="R1870" t="s">
        <v>8334</v>
      </c>
      <c r="S1870" s="10">
        <f t="shared" si="118"/>
        <v>42328.570891203701</v>
      </c>
      <c r="T1870" s="10">
        <f t="shared" si="119"/>
        <v>42353.124305555553</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5" t="e">
        <f t="shared" si="117"/>
        <v>#DIV/0!</v>
      </c>
      <c r="Q1871" t="s">
        <v>8316</v>
      </c>
      <c r="R1871" t="s">
        <v>8334</v>
      </c>
      <c r="S1871" s="10">
        <f t="shared" si="118"/>
        <v>42708.794548611106</v>
      </c>
      <c r="T1871" s="10">
        <f t="shared" si="119"/>
        <v>42738.794548611106</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10.314285714285715</v>
      </c>
      <c r="P1872" s="5">
        <f t="shared" si="117"/>
        <v>32.81818181818182</v>
      </c>
      <c r="Q1872" t="s">
        <v>8316</v>
      </c>
      <c r="R1872" t="s">
        <v>8334</v>
      </c>
      <c r="S1872" s="10">
        <f t="shared" si="118"/>
        <v>42371.14739583333</v>
      </c>
      <c r="T1872" s="10">
        <f t="shared" si="119"/>
        <v>42399.970138888886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71.784615384615378</v>
      </c>
      <c r="P1873" s="5">
        <f t="shared" si="117"/>
        <v>49.11578947368421</v>
      </c>
      <c r="Q1873" t="s">
        <v>8316</v>
      </c>
      <c r="R1873" t="s">
        <v>8334</v>
      </c>
      <c r="S1873" s="10">
        <f t="shared" si="118"/>
        <v>41923.575243055551</v>
      </c>
      <c r="T1873" s="10">
        <f t="shared" si="119"/>
        <v>41963.616909722223</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v>
      </c>
      <c r="P1874" s="5">
        <f t="shared" si="117"/>
        <v>16.307692307692307</v>
      </c>
      <c r="Q1874" t="s">
        <v>8316</v>
      </c>
      <c r="R1874" t="s">
        <v>8334</v>
      </c>
      <c r="S1874" s="10">
        <f t="shared" si="118"/>
        <v>42154.921319444438</v>
      </c>
      <c r="T1874" s="10">
        <f t="shared" si="119"/>
        <v>42184.921319444438</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0.44999999999999996</v>
      </c>
      <c r="P1875" s="5">
        <f t="shared" si="117"/>
        <v>18</v>
      </c>
      <c r="Q1875" t="s">
        <v>8316</v>
      </c>
      <c r="R1875" t="s">
        <v>8334</v>
      </c>
      <c r="S1875" s="10">
        <f t="shared" si="118"/>
        <v>42164.407523148147</v>
      </c>
      <c r="T1875" s="10">
        <f t="shared" si="119"/>
        <v>42193.489583333336</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1.6250000000000001E-2</v>
      </c>
      <c r="P1876" s="5">
        <f t="shared" si="117"/>
        <v>13</v>
      </c>
      <c r="Q1876" t="s">
        <v>8316</v>
      </c>
      <c r="R1876" t="s">
        <v>8334</v>
      </c>
      <c r="S1876" s="10">
        <f t="shared" si="118"/>
        <v>42529.760798611103</v>
      </c>
      <c r="T1876" s="10">
        <f t="shared" si="119"/>
        <v>42549.760798611103</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0.51</v>
      </c>
      <c r="P1877" s="5">
        <f t="shared" si="117"/>
        <v>17</v>
      </c>
      <c r="Q1877" t="s">
        <v>8316</v>
      </c>
      <c r="R1877" t="s">
        <v>8334</v>
      </c>
      <c r="S1877" s="10">
        <f t="shared" si="118"/>
        <v>42528.691064814811</v>
      </c>
      <c r="T1877" s="10">
        <f t="shared" si="119"/>
        <v>42588.691064814811</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5" t="e">
        <f t="shared" si="117"/>
        <v>#DIV/0!</v>
      </c>
      <c r="Q1878" t="s">
        <v>8316</v>
      </c>
      <c r="R1878" t="s">
        <v>8334</v>
      </c>
      <c r="S1878" s="10">
        <f t="shared" si="118"/>
        <v>41776.076446759253</v>
      </c>
      <c r="T1878" s="10">
        <f t="shared" si="119"/>
        <v>41806.076446759253</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5" t="e">
        <f t="shared" si="117"/>
        <v>#DIV/0!</v>
      </c>
      <c r="Q1879" t="s">
        <v>8316</v>
      </c>
      <c r="R1879" t="s">
        <v>8334</v>
      </c>
      <c r="S1879" s="10">
        <f t="shared" si="118"/>
        <v>42034.820891203701</v>
      </c>
      <c r="T1879" s="10">
        <f t="shared" si="119"/>
        <v>42063.820891203701</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5" t="e">
        <f t="shared" si="117"/>
        <v>#DIV/0!</v>
      </c>
      <c r="Q1880" t="s">
        <v>8316</v>
      </c>
      <c r="R1880" t="s">
        <v>8334</v>
      </c>
      <c r="S1880" s="10">
        <f t="shared" si="118"/>
        <v>41772.800405092588</v>
      </c>
      <c r="T1880" s="10">
        <f t="shared" si="119"/>
        <v>41802.800405092588</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0.12</v>
      </c>
      <c r="P1881" s="5">
        <f t="shared" si="117"/>
        <v>3</v>
      </c>
      <c r="Q1881" t="s">
        <v>8316</v>
      </c>
      <c r="R1881" t="s">
        <v>8334</v>
      </c>
      <c r="S1881" s="10">
        <f t="shared" si="118"/>
        <v>42413.441307870373</v>
      </c>
      <c r="T1881" s="10">
        <f t="shared" si="119"/>
        <v>42443.399641203701</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20.080000000000002</v>
      </c>
      <c r="P1882" s="5">
        <f t="shared" si="117"/>
        <v>41.833333333333336</v>
      </c>
      <c r="Q1882" t="s">
        <v>8316</v>
      </c>
      <c r="R1882" t="s">
        <v>8334</v>
      </c>
      <c r="S1882" s="10">
        <f t="shared" si="118"/>
        <v>42430.358564814807</v>
      </c>
      <c r="T1882" s="10">
        <f t="shared" si="119"/>
        <v>42459.31689814815</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172.68449999999999</v>
      </c>
      <c r="P1883" s="5">
        <f t="shared" si="117"/>
        <v>49.338428571428572</v>
      </c>
      <c r="Q1883" t="s">
        <v>8325</v>
      </c>
      <c r="R1883" t="s">
        <v>8329</v>
      </c>
      <c r="S1883" s="10">
        <f t="shared" si="118"/>
        <v>42042.944317129623</v>
      </c>
      <c r="T1883" s="10">
        <f t="shared" si="119"/>
        <v>42072.902650462966</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5">
        <f t="shared" si="117"/>
        <v>41.728395061728392</v>
      </c>
      <c r="Q1884" t="s">
        <v>8325</v>
      </c>
      <c r="R1884" t="s">
        <v>8329</v>
      </c>
      <c r="S1884" s="10">
        <f t="shared" si="118"/>
        <v>41067.740879629629</v>
      </c>
      <c r="T1884" s="10">
        <f t="shared" si="119"/>
        <v>41100.783333333333</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v>
      </c>
      <c r="P1885" s="5">
        <f t="shared" si="117"/>
        <v>32.71875</v>
      </c>
      <c r="Q1885" t="s">
        <v>8325</v>
      </c>
      <c r="R1885" t="s">
        <v>8329</v>
      </c>
      <c r="S1885" s="10">
        <f t="shared" si="118"/>
        <v>40977.739675925921</v>
      </c>
      <c r="T1885" s="10">
        <f t="shared" si="119"/>
        <v>41007.698009259257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5">
        <f t="shared" si="117"/>
        <v>51.96153846153846</v>
      </c>
      <c r="Q1886" t="s">
        <v>8325</v>
      </c>
      <c r="R1886" t="s">
        <v>8329</v>
      </c>
      <c r="S1886" s="10">
        <f t="shared" si="118"/>
        <v>41204.989988425921</v>
      </c>
      <c r="T1886" s="10">
        <f t="shared" si="119"/>
        <v>41240.291666666664</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5">
        <f t="shared" si="117"/>
        <v>50.685714285714283</v>
      </c>
      <c r="Q1887" t="s">
        <v>8325</v>
      </c>
      <c r="R1887" t="s">
        <v>8329</v>
      </c>
      <c r="S1887" s="10">
        <f t="shared" si="118"/>
        <v>41098.885532407403</v>
      </c>
      <c r="T1887" s="10">
        <f t="shared" si="119"/>
        <v>41131.708333333328</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5">
        <f t="shared" si="117"/>
        <v>42.241379310344826</v>
      </c>
      <c r="Q1888" t="s">
        <v>8325</v>
      </c>
      <c r="R1888" t="s">
        <v>8329</v>
      </c>
      <c r="S1888" s="10">
        <f t="shared" si="118"/>
        <v>41925.69835648148</v>
      </c>
      <c r="T1888" s="10">
        <f t="shared" si="119"/>
        <v>41955.740023148144</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5">
        <f t="shared" si="117"/>
        <v>416.875</v>
      </c>
      <c r="Q1889" t="s">
        <v>8325</v>
      </c>
      <c r="R1889" t="s">
        <v>8329</v>
      </c>
      <c r="S1889" s="10">
        <f t="shared" si="118"/>
        <v>42323.591805555552</v>
      </c>
      <c r="T1889" s="10">
        <f t="shared" si="119"/>
        <v>42341.687499999993</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v>
      </c>
      <c r="P1890" s="5">
        <f t="shared" si="117"/>
        <v>46.651685393258425</v>
      </c>
      <c r="Q1890" t="s">
        <v>8325</v>
      </c>
      <c r="R1890" t="s">
        <v>8329</v>
      </c>
      <c r="S1890" s="10">
        <f t="shared" si="118"/>
        <v>40299.03162037037</v>
      </c>
      <c r="T1890" s="10">
        <f t="shared" si="119"/>
        <v>40329.999305555553</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5">
        <f t="shared" si="117"/>
        <v>48.454545454545453</v>
      </c>
      <c r="Q1891" t="s">
        <v>8325</v>
      </c>
      <c r="R1891" t="s">
        <v>8329</v>
      </c>
      <c r="S1891" s="10">
        <f t="shared" si="118"/>
        <v>41299.585023148145</v>
      </c>
      <c r="T1891" s="10">
        <f t="shared" si="119"/>
        <v>41344.543356481481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144.58441666666667</v>
      </c>
      <c r="P1892" s="5">
        <f t="shared" si="117"/>
        <v>70.5289837398374</v>
      </c>
      <c r="Q1892" t="s">
        <v>8325</v>
      </c>
      <c r="R1892" t="s">
        <v>8329</v>
      </c>
      <c r="S1892" s="10">
        <f t="shared" si="118"/>
        <v>41228.577870370369</v>
      </c>
      <c r="T1892" s="10">
        <f t="shared" si="119"/>
        <v>41258.577870370369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5">
        <f t="shared" si="117"/>
        <v>87.958333333333329</v>
      </c>
      <c r="Q1893" t="s">
        <v>8325</v>
      </c>
      <c r="R1893" t="s">
        <v>8329</v>
      </c>
      <c r="S1893" s="10">
        <f t="shared" si="118"/>
        <v>40335.589745370366</v>
      </c>
      <c r="T1893" s="10">
        <f t="shared" si="119"/>
        <v>40381.041666666664</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136.60000000000002</v>
      </c>
      <c r="P1894" s="5">
        <f t="shared" si="117"/>
        <v>26.26923076923077</v>
      </c>
      <c r="Q1894" t="s">
        <v>8325</v>
      </c>
      <c r="R1894" t="s">
        <v>8329</v>
      </c>
      <c r="S1894" s="10">
        <f t="shared" si="118"/>
        <v>40671.429178240738</v>
      </c>
      <c r="T1894" s="10">
        <f t="shared" si="119"/>
        <v>40701.429178240738</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5">
        <f t="shared" si="117"/>
        <v>57.777777777777779</v>
      </c>
      <c r="Q1895" t="s">
        <v>8325</v>
      </c>
      <c r="R1895" t="s">
        <v>8329</v>
      </c>
      <c r="S1895" s="10">
        <f t="shared" si="118"/>
        <v>40632.733622685184</v>
      </c>
      <c r="T1895" s="10">
        <f t="shared" si="119"/>
        <v>40648.957638888889</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5">
        <f t="shared" si="117"/>
        <v>57.25</v>
      </c>
      <c r="Q1896" t="s">
        <v>8325</v>
      </c>
      <c r="R1896" t="s">
        <v>8329</v>
      </c>
      <c r="S1896" s="10">
        <f t="shared" si="118"/>
        <v>40920.696562500001</v>
      </c>
      <c r="T1896" s="10">
        <f t="shared" si="119"/>
        <v>40951.696562500001</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5">
        <f t="shared" si="117"/>
        <v>196.34042553191489</v>
      </c>
      <c r="Q1897" t="s">
        <v>8325</v>
      </c>
      <c r="R1897" t="s">
        <v>8329</v>
      </c>
      <c r="S1897" s="10">
        <f t="shared" si="118"/>
        <v>42267.538449074076</v>
      </c>
      <c r="T1897" s="10">
        <f t="shared" si="119"/>
        <v>42297.538449074076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5">
        <f t="shared" si="117"/>
        <v>43</v>
      </c>
      <c r="Q1898" t="s">
        <v>8325</v>
      </c>
      <c r="R1898" t="s">
        <v>8329</v>
      </c>
      <c r="S1898" s="10">
        <f t="shared" si="118"/>
        <v>40981.501909722218</v>
      </c>
      <c r="T1898" s="10">
        <f t="shared" si="119"/>
        <v>41011.501909722218</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5">
        <f t="shared" si="117"/>
        <v>35.551912568306008</v>
      </c>
      <c r="Q1899" t="s">
        <v>8325</v>
      </c>
      <c r="R1899" t="s">
        <v>8329</v>
      </c>
      <c r="S1899" s="10">
        <f t="shared" si="118"/>
        <v>41680.375069444446</v>
      </c>
      <c r="T1899" s="10">
        <f t="shared" si="119"/>
        <v>41702.666666666664</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v>
      </c>
      <c r="P1900" s="5">
        <f t="shared" si="117"/>
        <v>68.80952380952381</v>
      </c>
      <c r="Q1900" t="s">
        <v>8325</v>
      </c>
      <c r="R1900" t="s">
        <v>8329</v>
      </c>
      <c r="S1900" s="10">
        <f t="shared" si="118"/>
        <v>42365.9846412037</v>
      </c>
      <c r="T1900" s="10">
        <f t="shared" si="119"/>
        <v>42401.541666666664</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133.33333333333331</v>
      </c>
      <c r="P1901" s="5">
        <f t="shared" si="117"/>
        <v>28.571428571428573</v>
      </c>
      <c r="Q1901" t="s">
        <v>8325</v>
      </c>
      <c r="R1901" t="s">
        <v>8329</v>
      </c>
      <c r="S1901" s="10">
        <f t="shared" si="118"/>
        <v>42058.733402777776</v>
      </c>
      <c r="T1901" s="10">
        <f t="shared" si="119"/>
        <v>42088.691736111105</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v>
      </c>
      <c r="P1902" s="5">
        <f t="shared" si="117"/>
        <v>50.631666666666668</v>
      </c>
      <c r="Q1902" t="s">
        <v>8325</v>
      </c>
      <c r="R1902" t="s">
        <v>8329</v>
      </c>
      <c r="S1902" s="10">
        <f t="shared" si="118"/>
        <v>41160.663553240738</v>
      </c>
      <c r="T1902" s="10">
        <f t="shared" si="119"/>
        <v>41188.207638888889</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2.6969696969696968</v>
      </c>
      <c r="P1903" s="5">
        <f t="shared" si="117"/>
        <v>106.8</v>
      </c>
      <c r="Q1903" t="s">
        <v>8319</v>
      </c>
      <c r="R1903" t="s">
        <v>8347</v>
      </c>
      <c r="S1903" s="10">
        <f t="shared" si="118"/>
        <v>42116.334826388884</v>
      </c>
      <c r="T1903" s="10">
        <f t="shared" si="119"/>
        <v>42146.333333333336</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v>
      </c>
      <c r="P1904" s="5">
        <f t="shared" si="117"/>
        <v>4</v>
      </c>
      <c r="Q1904" t="s">
        <v>8319</v>
      </c>
      <c r="R1904" t="s">
        <v>8347</v>
      </c>
      <c r="S1904" s="10">
        <f t="shared" si="118"/>
        <v>42037.581562499996</v>
      </c>
      <c r="T1904" s="10">
        <f t="shared" si="119"/>
        <v>42067.581562499996</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46.6</v>
      </c>
      <c r="P1905" s="5">
        <f t="shared" si="117"/>
        <v>34.097560975609753</v>
      </c>
      <c r="Q1905" t="s">
        <v>8319</v>
      </c>
      <c r="R1905" t="s">
        <v>8347</v>
      </c>
      <c r="S1905" s="10">
        <f t="shared" si="118"/>
        <v>42702.562395833331</v>
      </c>
      <c r="T1905" s="10">
        <f t="shared" si="119"/>
        <v>42762.562395833331</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0.1</v>
      </c>
      <c r="P1906" s="5">
        <f t="shared" si="117"/>
        <v>25</v>
      </c>
      <c r="Q1906" t="s">
        <v>8319</v>
      </c>
      <c r="R1906" t="s">
        <v>8347</v>
      </c>
      <c r="S1906" s="10">
        <f t="shared" si="118"/>
        <v>42326.477094907408</v>
      </c>
      <c r="T1906" s="10">
        <f t="shared" si="119"/>
        <v>42371.477094907408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0.16800000000000001</v>
      </c>
      <c r="P1907" s="5">
        <f t="shared" si="117"/>
        <v>10.5</v>
      </c>
      <c r="Q1907" t="s">
        <v>8319</v>
      </c>
      <c r="R1907" t="s">
        <v>8347</v>
      </c>
      <c r="S1907" s="10">
        <f t="shared" si="118"/>
        <v>41859.717523148145</v>
      </c>
      <c r="T1907" s="10">
        <f t="shared" si="119"/>
        <v>41889.717523148145</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42.76</v>
      </c>
      <c r="P1908" s="5">
        <f t="shared" si="117"/>
        <v>215.95959595959596</v>
      </c>
      <c r="Q1908" t="s">
        <v>8319</v>
      </c>
      <c r="R1908" t="s">
        <v>8347</v>
      </c>
      <c r="S1908" s="10">
        <f t="shared" si="118"/>
        <v>42514.462766203702</v>
      </c>
      <c r="T1908" s="10">
        <f t="shared" si="119"/>
        <v>42544.462766203702</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0.28333333333333333</v>
      </c>
      <c r="P1909" s="5">
        <f t="shared" si="117"/>
        <v>21.25</v>
      </c>
      <c r="Q1909" t="s">
        <v>8319</v>
      </c>
      <c r="R1909" t="s">
        <v>8347</v>
      </c>
      <c r="S1909" s="10">
        <f t="shared" si="118"/>
        <v>41767.378761574073</v>
      </c>
      <c r="T1909" s="10">
        <f t="shared" si="119"/>
        <v>41782.378761574073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1.7319999999999998</v>
      </c>
      <c r="P1910" s="5">
        <f t="shared" si="117"/>
        <v>108.25</v>
      </c>
      <c r="Q1910" t="s">
        <v>8319</v>
      </c>
      <c r="R1910" t="s">
        <v>8347</v>
      </c>
      <c r="S1910" s="10">
        <f t="shared" si="118"/>
        <v>42703.709490740737</v>
      </c>
      <c r="T1910" s="10">
        <f t="shared" si="119"/>
        <v>42733.709490740737</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14.111428571428572</v>
      </c>
      <c r="P1911" s="5">
        <f t="shared" si="117"/>
        <v>129.97368421052633</v>
      </c>
      <c r="Q1911" t="s">
        <v>8319</v>
      </c>
      <c r="R1911" t="s">
        <v>8347</v>
      </c>
      <c r="S1911" s="10">
        <f t="shared" si="118"/>
        <v>41905.220821759256</v>
      </c>
      <c r="T1911" s="10">
        <f t="shared" si="119"/>
        <v>41935.220821759256</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39.395294117647055</v>
      </c>
      <c r="P1912" s="5">
        <f t="shared" si="117"/>
        <v>117.49473684210527</v>
      </c>
      <c r="Q1912" t="s">
        <v>8319</v>
      </c>
      <c r="R1912" t="s">
        <v>8347</v>
      </c>
      <c r="S1912" s="10">
        <f t="shared" si="118"/>
        <v>42264.754826388882</v>
      </c>
      <c r="T1912" s="10">
        <f t="shared" si="119"/>
        <v>42308.739583333336</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2.3529411764705882E-2</v>
      </c>
      <c r="P1913" s="5">
        <f t="shared" si="117"/>
        <v>10</v>
      </c>
      <c r="Q1913" t="s">
        <v>8319</v>
      </c>
      <c r="R1913" t="s">
        <v>8347</v>
      </c>
      <c r="S1913" s="10">
        <f t="shared" si="118"/>
        <v>41829.825624999998</v>
      </c>
      <c r="T1913" s="10">
        <f t="shared" si="119"/>
        <v>41859.825624999998</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59.3</v>
      </c>
      <c r="P1914" s="5">
        <f t="shared" si="117"/>
        <v>70.595238095238102</v>
      </c>
      <c r="Q1914" t="s">
        <v>8319</v>
      </c>
      <c r="R1914" t="s">
        <v>8347</v>
      </c>
      <c r="S1914" s="10">
        <f t="shared" si="118"/>
        <v>42129.018055555549</v>
      </c>
      <c r="T1914" s="10">
        <f t="shared" si="119"/>
        <v>42159.018055555549</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v>
      </c>
      <c r="P1915" s="5">
        <f t="shared" si="117"/>
        <v>24.5</v>
      </c>
      <c r="Q1915" t="s">
        <v>8319</v>
      </c>
      <c r="R1915" t="s">
        <v>8347</v>
      </c>
      <c r="S1915" s="10">
        <f t="shared" si="118"/>
        <v>41890.302986111106</v>
      </c>
      <c r="T1915" s="10">
        <f t="shared" si="119"/>
        <v>41920.302986111106</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9.0090090090090094</v>
      </c>
      <c r="P1916" s="5">
        <f t="shared" si="117"/>
        <v>30</v>
      </c>
      <c r="Q1916" t="s">
        <v>8319</v>
      </c>
      <c r="R1916" t="s">
        <v>8347</v>
      </c>
      <c r="S1916" s="10">
        <f t="shared" si="118"/>
        <v>41928.966122685182</v>
      </c>
      <c r="T1916" s="10">
        <f t="shared" si="119"/>
        <v>41943.957638888889</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v>
      </c>
      <c r="P1917" s="5">
        <f t="shared" si="117"/>
        <v>2</v>
      </c>
      <c r="Q1917" t="s">
        <v>8319</v>
      </c>
      <c r="R1917" t="s">
        <v>8347</v>
      </c>
      <c r="S1917" s="10">
        <f t="shared" si="118"/>
        <v>41863.840532407405</v>
      </c>
      <c r="T1917" s="10">
        <f t="shared" si="119"/>
        <v>41883.840532407405</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0.51</v>
      </c>
      <c r="P1918" s="5">
        <f t="shared" si="117"/>
        <v>17</v>
      </c>
      <c r="Q1918" t="s">
        <v>8319</v>
      </c>
      <c r="R1918" t="s">
        <v>8347</v>
      </c>
      <c r="S1918" s="10">
        <f t="shared" si="118"/>
        <v>42656.508969907409</v>
      </c>
      <c r="T1918" s="10">
        <f t="shared" si="119"/>
        <v>42681.550636574073</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52.570512820512818</v>
      </c>
      <c r="P1919" s="5">
        <f t="shared" si="117"/>
        <v>2928.9285714285716</v>
      </c>
      <c r="Q1919" t="s">
        <v>8319</v>
      </c>
      <c r="R1919" t="s">
        <v>8347</v>
      </c>
      <c r="S1919" s="10">
        <f t="shared" si="118"/>
        <v>42746.06172453703</v>
      </c>
      <c r="T1919" s="10">
        <f t="shared" si="119"/>
        <v>42776.06172453703</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v>
      </c>
      <c r="P1920" s="5">
        <f t="shared" si="117"/>
        <v>28.888888888888889</v>
      </c>
      <c r="Q1920" t="s">
        <v>8319</v>
      </c>
      <c r="R1920" t="s">
        <v>8347</v>
      </c>
      <c r="S1920" s="10">
        <f t="shared" si="118"/>
        <v>41828.581608796296</v>
      </c>
      <c r="T1920" s="10">
        <f t="shared" si="119"/>
        <v>41863.581608796296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47.4</v>
      </c>
      <c r="P1921" s="5">
        <f t="shared" si="117"/>
        <v>29.625</v>
      </c>
      <c r="Q1921" t="s">
        <v>8319</v>
      </c>
      <c r="R1921" t="s">
        <v>8347</v>
      </c>
      <c r="S1921" s="10">
        <f t="shared" si="118"/>
        <v>42113.667233796288</v>
      </c>
      <c r="T1921" s="10">
        <f t="shared" si="119"/>
        <v>42143.667233796288</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43.03</v>
      </c>
      <c r="P1922" s="5">
        <f t="shared" si="117"/>
        <v>40.980952380952381</v>
      </c>
      <c r="Q1922" t="s">
        <v>8319</v>
      </c>
      <c r="R1922" t="s">
        <v>8347</v>
      </c>
      <c r="S1922" s="10">
        <f t="shared" si="118"/>
        <v>42270.66737268518</v>
      </c>
      <c r="T1922" s="10">
        <f t="shared" si="119"/>
        <v>42298.749999999993</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((E1923/D1923)*100)</f>
        <v>136.80000000000001</v>
      </c>
      <c r="P1923" s="5">
        <f t="shared" ref="P1923:P1986" si="121">AVERAGE(E1923/L1923)</f>
        <v>54</v>
      </c>
      <c r="Q1923" t="s">
        <v>8325</v>
      </c>
      <c r="R1923" t="s">
        <v>8329</v>
      </c>
      <c r="S1923" s="10">
        <f t="shared" ref="S1923:S1986" si="122">(((J1923/60)/60)/24)+DATE(1970,1,1)+(-5/24)</f>
        <v>41074.013229166667</v>
      </c>
      <c r="T1923" s="10">
        <f t="shared" ref="T1923:T1986" si="123">(((I1923/60)/60)/24)+DATE(1970,1,1)+(-5/24)</f>
        <v>41104.013229166667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5">
        <f t="shared" si="121"/>
        <v>36.109375</v>
      </c>
      <c r="Q1924" t="s">
        <v>8325</v>
      </c>
      <c r="R1924" t="s">
        <v>8329</v>
      </c>
      <c r="S1924" s="10">
        <f t="shared" si="122"/>
        <v>41590.047534722216</v>
      </c>
      <c r="T1924" s="10">
        <f t="shared" si="123"/>
        <v>41620.047534722216</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240.79999999999998</v>
      </c>
      <c r="P1925" s="5">
        <f t="shared" si="121"/>
        <v>23.153846153846153</v>
      </c>
      <c r="Q1925" t="s">
        <v>8325</v>
      </c>
      <c r="R1925" t="s">
        <v>8329</v>
      </c>
      <c r="S1925" s="10">
        <f t="shared" si="122"/>
        <v>40772.640416666662</v>
      </c>
      <c r="T1925" s="10">
        <f t="shared" si="123"/>
        <v>40812.999305555553</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5">
        <f t="shared" si="121"/>
        <v>104</v>
      </c>
      <c r="Q1926" t="s">
        <v>8325</v>
      </c>
      <c r="R1926" t="s">
        <v>8329</v>
      </c>
      <c r="S1926" s="10">
        <f t="shared" si="122"/>
        <v>41626.552719907406</v>
      </c>
      <c r="T1926" s="10">
        <f t="shared" si="123"/>
        <v>41654.606249999997</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5">
        <f t="shared" si="121"/>
        <v>31.826923076923077</v>
      </c>
      <c r="Q1927" t="s">
        <v>8325</v>
      </c>
      <c r="R1927" t="s">
        <v>8329</v>
      </c>
      <c r="S1927" s="10">
        <f t="shared" si="122"/>
        <v>41535.693148148144</v>
      </c>
      <c r="T1927" s="10">
        <f t="shared" si="123"/>
        <v>41557.791666666664</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195.37933333333334</v>
      </c>
      <c r="P1928" s="5">
        <f t="shared" si="121"/>
        <v>27.3896261682243</v>
      </c>
      <c r="Q1928" t="s">
        <v>8325</v>
      </c>
      <c r="R1928" t="s">
        <v>8329</v>
      </c>
      <c r="S1928" s="10">
        <f t="shared" si="122"/>
        <v>40456.746018518512</v>
      </c>
      <c r="T1928" s="10">
        <f t="shared" si="123"/>
        <v>40483.80972222222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5">
        <f t="shared" si="121"/>
        <v>56.363636363636367</v>
      </c>
      <c r="Q1929" t="s">
        <v>8325</v>
      </c>
      <c r="R1929" t="s">
        <v>8329</v>
      </c>
      <c r="S1929" s="10">
        <f t="shared" si="122"/>
        <v>40960.653229166666</v>
      </c>
      <c r="T1929" s="10">
        <f t="shared" si="123"/>
        <v>40975.999305555553</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5">
        <f t="shared" si="121"/>
        <v>77.352941176470594</v>
      </c>
      <c r="Q1930" t="s">
        <v>8325</v>
      </c>
      <c r="R1930" t="s">
        <v>8329</v>
      </c>
      <c r="S1930" s="10">
        <f t="shared" si="122"/>
        <v>41371.439745370371</v>
      </c>
      <c r="T1930" s="10">
        <f t="shared" si="123"/>
        <v>41401.439745370371</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5">
        <f t="shared" si="121"/>
        <v>42.8</v>
      </c>
      <c r="Q1931" t="s">
        <v>8325</v>
      </c>
      <c r="R1931" t="s">
        <v>8329</v>
      </c>
      <c r="S1931" s="10">
        <f t="shared" si="122"/>
        <v>40686.813263888886</v>
      </c>
      <c r="T1931" s="10">
        <f t="shared" si="123"/>
        <v>40728.813263888886</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5">
        <f t="shared" si="121"/>
        <v>48.846153846153847</v>
      </c>
      <c r="Q1932" t="s">
        <v>8325</v>
      </c>
      <c r="R1932" t="s">
        <v>8329</v>
      </c>
      <c r="S1932" s="10">
        <f t="shared" si="122"/>
        <v>41402.350486111107</v>
      </c>
      <c r="T1932" s="10">
        <f t="shared" si="123"/>
        <v>41462.350486111107</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5">
        <f t="shared" si="121"/>
        <v>48.240400000000001</v>
      </c>
      <c r="Q1933" t="s">
        <v>8325</v>
      </c>
      <c r="R1933" t="s">
        <v>8329</v>
      </c>
      <c r="S1933" s="10">
        <f t="shared" si="122"/>
        <v>41037.684131944443</v>
      </c>
      <c r="T1933" s="10">
        <f t="shared" si="123"/>
        <v>41050.9375</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5">
        <f t="shared" si="121"/>
        <v>70.212500000000006</v>
      </c>
      <c r="Q1934" t="s">
        <v>8325</v>
      </c>
      <c r="R1934" t="s">
        <v>8329</v>
      </c>
      <c r="S1934" s="10">
        <f t="shared" si="122"/>
        <v>40911.601539351846</v>
      </c>
      <c r="T1934" s="10">
        <f t="shared" si="123"/>
        <v>40932.601539351846</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172.43333333333334</v>
      </c>
      <c r="P1935" s="5">
        <f t="shared" si="121"/>
        <v>94.054545454545448</v>
      </c>
      <c r="Q1935" t="s">
        <v>8325</v>
      </c>
      <c r="R1935" t="s">
        <v>8329</v>
      </c>
      <c r="S1935" s="10">
        <f t="shared" si="122"/>
        <v>41878.922534722216</v>
      </c>
      <c r="T1935" s="10">
        <f t="shared" si="123"/>
        <v>41908.922534722216</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123.61999999999999</v>
      </c>
      <c r="P1936" s="5">
        <f t="shared" si="121"/>
        <v>80.272727272727266</v>
      </c>
      <c r="Q1936" t="s">
        <v>8325</v>
      </c>
      <c r="R1936" t="s">
        <v>8329</v>
      </c>
      <c r="S1936" s="10">
        <f t="shared" si="122"/>
        <v>40865.658807870372</v>
      </c>
      <c r="T1936" s="10">
        <f t="shared" si="123"/>
        <v>40902</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v>
      </c>
      <c r="P1937" s="5">
        <f t="shared" si="121"/>
        <v>54.2</v>
      </c>
      <c r="Q1937" t="s">
        <v>8325</v>
      </c>
      <c r="R1937" t="s">
        <v>8329</v>
      </c>
      <c r="S1937" s="10">
        <f t="shared" si="122"/>
        <v>41773.72420138889</v>
      </c>
      <c r="T1937" s="10">
        <f t="shared" si="123"/>
        <v>41810.999305555553</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5">
        <f t="shared" si="121"/>
        <v>60.26903448275862</v>
      </c>
      <c r="Q1938" t="s">
        <v>8325</v>
      </c>
      <c r="R1938" t="s">
        <v>8329</v>
      </c>
      <c r="S1938" s="10">
        <f t="shared" si="122"/>
        <v>40852.68136574074</v>
      </c>
      <c r="T1938" s="10">
        <f t="shared" si="123"/>
        <v>40883.040972222218</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187.245</v>
      </c>
      <c r="P1939" s="5">
        <f t="shared" si="121"/>
        <v>38.740344827586206</v>
      </c>
      <c r="Q1939" t="s">
        <v>8325</v>
      </c>
      <c r="R1939" t="s">
        <v>8329</v>
      </c>
      <c r="S1939" s="10">
        <f t="shared" si="122"/>
        <v>41058.91065972222</v>
      </c>
      <c r="T1939" s="10">
        <f t="shared" si="123"/>
        <v>41074.957638888889</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115.93333333333334</v>
      </c>
      <c r="P1940" s="5">
        <f t="shared" si="121"/>
        <v>152.54385964912279</v>
      </c>
      <c r="Q1940" t="s">
        <v>8325</v>
      </c>
      <c r="R1940" t="s">
        <v>8329</v>
      </c>
      <c r="S1940" s="10">
        <f t="shared" si="122"/>
        <v>41426.05128472222</v>
      </c>
      <c r="T1940" s="10">
        <f t="shared" si="123"/>
        <v>41457</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5">
        <f t="shared" si="121"/>
        <v>115.3125</v>
      </c>
      <c r="Q1941" t="s">
        <v>8325</v>
      </c>
      <c r="R1941" t="s">
        <v>8329</v>
      </c>
      <c r="S1941" s="10">
        <f t="shared" si="122"/>
        <v>41313.776712962957</v>
      </c>
      <c r="T1941" s="10">
        <f t="shared" si="123"/>
        <v>41343.735046296293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5">
        <f t="shared" si="121"/>
        <v>35.838709677419352</v>
      </c>
      <c r="Q1942" t="s">
        <v>8325</v>
      </c>
      <c r="R1942" t="s">
        <v>8329</v>
      </c>
      <c r="S1942" s="10">
        <f t="shared" si="122"/>
        <v>40670.298993055556</v>
      </c>
      <c r="T1942" s="10">
        <f t="shared" si="123"/>
        <v>40708.957638888889</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5">
        <f t="shared" si="121"/>
        <v>64.570118779438872</v>
      </c>
      <c r="Q1943" t="s">
        <v>8319</v>
      </c>
      <c r="R1943" t="s">
        <v>8348</v>
      </c>
      <c r="S1943" s="10">
        <f t="shared" si="122"/>
        <v>41744.08253472222</v>
      </c>
      <c r="T1943" s="10">
        <f t="shared" si="123"/>
        <v>41774.08253472222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5">
        <f t="shared" si="121"/>
        <v>87.436000000000007</v>
      </c>
      <c r="Q1944" t="s">
        <v>8319</v>
      </c>
      <c r="R1944" t="s">
        <v>8348</v>
      </c>
      <c r="S1944" s="10">
        <f t="shared" si="122"/>
        <v>40638.619675925926</v>
      </c>
      <c r="T1944" s="10">
        <f t="shared" si="123"/>
        <v>40728.619675925926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5">
        <f t="shared" si="121"/>
        <v>68.815577078288939</v>
      </c>
      <c r="Q1945" t="s">
        <v>8319</v>
      </c>
      <c r="R1945" t="s">
        <v>8348</v>
      </c>
      <c r="S1945" s="10">
        <f t="shared" si="122"/>
        <v>42548.061527777776</v>
      </c>
      <c r="T1945" s="10">
        <f t="shared" si="123"/>
        <v>42593.061527777776</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788.05550000000005</v>
      </c>
      <c r="P1946" s="5">
        <f t="shared" si="121"/>
        <v>176.200223588597</v>
      </c>
      <c r="Q1946" t="s">
        <v>8319</v>
      </c>
      <c r="R1946" t="s">
        <v>8348</v>
      </c>
      <c r="S1946" s="10">
        <f t="shared" si="122"/>
        <v>41730.376041666663</v>
      </c>
      <c r="T1946" s="10">
        <f t="shared" si="123"/>
        <v>41760.376041666663</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348.01799999999997</v>
      </c>
      <c r="P1947" s="5">
        <f t="shared" si="121"/>
        <v>511.79117647058825</v>
      </c>
      <c r="Q1947" t="s">
        <v>8319</v>
      </c>
      <c r="R1947" t="s">
        <v>8348</v>
      </c>
      <c r="S1947" s="10">
        <f t="shared" si="122"/>
        <v>42157.043495370373</v>
      </c>
      <c r="T1947" s="10">
        <f t="shared" si="123"/>
        <v>42197.043495370373</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5">
        <f t="shared" si="121"/>
        <v>160.44285714285715</v>
      </c>
      <c r="Q1948" t="s">
        <v>8319</v>
      </c>
      <c r="R1948" t="s">
        <v>8348</v>
      </c>
      <c r="S1948" s="10">
        <f t="shared" si="122"/>
        <v>41688.941678240735</v>
      </c>
      <c r="T1948" s="10">
        <f t="shared" si="123"/>
        <v>41748.900011574071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5">
        <f t="shared" si="121"/>
        <v>35.003043478260871</v>
      </c>
      <c r="Q1949" t="s">
        <v>8319</v>
      </c>
      <c r="R1949" t="s">
        <v>8348</v>
      </c>
      <c r="S1949" s="10">
        <f t="shared" si="122"/>
        <v>40102.709722222222</v>
      </c>
      <c r="T1949" s="10">
        <f t="shared" si="123"/>
        <v>40140.040972222218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5">
        <f t="shared" si="121"/>
        <v>188.50671378091872</v>
      </c>
      <c r="Q1950" t="s">
        <v>8319</v>
      </c>
      <c r="R1950" t="s">
        <v>8348</v>
      </c>
      <c r="S1950" s="10">
        <f t="shared" si="122"/>
        <v>42473.395937499998</v>
      </c>
      <c r="T1950" s="10">
        <f t="shared" si="123"/>
        <v>42527.501388888886</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106.00260000000002</v>
      </c>
      <c r="P1951" s="5">
        <f t="shared" si="121"/>
        <v>56.204984093319197</v>
      </c>
      <c r="Q1951" t="s">
        <v>8319</v>
      </c>
      <c r="R1951" t="s">
        <v>8348</v>
      </c>
      <c r="S1951" s="10">
        <f t="shared" si="122"/>
        <v>41800.214710648142</v>
      </c>
      <c r="T1951" s="10">
        <f t="shared" si="123"/>
        <v>41830.214710648142</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5">
        <f t="shared" si="121"/>
        <v>51.3054157782516</v>
      </c>
      <c r="Q1952" t="s">
        <v>8319</v>
      </c>
      <c r="R1952" t="s">
        <v>8348</v>
      </c>
      <c r="S1952" s="10">
        <f t="shared" si="122"/>
        <v>40623.973067129627</v>
      </c>
      <c r="T1952" s="10">
        <f t="shared" si="123"/>
        <v>40654.973067129627</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5">
        <f t="shared" si="121"/>
        <v>127.36450839328538</v>
      </c>
      <c r="Q1953" t="s">
        <v>8319</v>
      </c>
      <c r="R1953" t="s">
        <v>8348</v>
      </c>
      <c r="S1953" s="10">
        <f t="shared" si="122"/>
        <v>42651.212233796294</v>
      </c>
      <c r="T1953" s="10">
        <f t="shared" si="123"/>
        <v>42681.253900462958</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198.47237142857145</v>
      </c>
      <c r="P1954" s="5">
        <f t="shared" si="121"/>
        <v>101.85532258064516</v>
      </c>
      <c r="Q1954" t="s">
        <v>8319</v>
      </c>
      <c r="R1954" t="s">
        <v>8348</v>
      </c>
      <c r="S1954" s="10">
        <f t="shared" si="122"/>
        <v>41526.398321759254</v>
      </c>
      <c r="T1954" s="10">
        <f t="shared" si="123"/>
        <v>41563.398321759254</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225.94666666666666</v>
      </c>
      <c r="P1955" s="5">
        <f t="shared" si="121"/>
        <v>230.55782312925169</v>
      </c>
      <c r="Q1955" t="s">
        <v>8319</v>
      </c>
      <c r="R1955" t="s">
        <v>8348</v>
      </c>
      <c r="S1955" s="10">
        <f t="shared" si="122"/>
        <v>40940.991493055553</v>
      </c>
      <c r="T1955" s="10">
        <f t="shared" si="123"/>
        <v>40969.916666666664</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698.94800000000009</v>
      </c>
      <c r="P1956" s="5">
        <f t="shared" si="121"/>
        <v>842.10602409638557</v>
      </c>
      <c r="Q1956" t="s">
        <v>8319</v>
      </c>
      <c r="R1956" t="s">
        <v>8348</v>
      </c>
      <c r="S1956" s="10">
        <f t="shared" si="122"/>
        <v>42394.372407407405</v>
      </c>
      <c r="T1956" s="10">
        <f t="shared" si="123"/>
        <v>42440.999999999993</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5">
        <f t="shared" si="121"/>
        <v>577.27593103448271</v>
      </c>
      <c r="Q1957" t="s">
        <v>8319</v>
      </c>
      <c r="R1957" t="s">
        <v>8348</v>
      </c>
      <c r="S1957" s="10">
        <f t="shared" si="122"/>
        <v>41020.063437500001</v>
      </c>
      <c r="T1957" s="10">
        <f t="shared" si="123"/>
        <v>41052.583333333328</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v>
      </c>
      <c r="P1958" s="5">
        <f t="shared" si="121"/>
        <v>483.34246575342468</v>
      </c>
      <c r="Q1958" t="s">
        <v>8319</v>
      </c>
      <c r="R1958" t="s">
        <v>8348</v>
      </c>
      <c r="S1958" s="10">
        <f t="shared" si="122"/>
        <v>42067.71533564815</v>
      </c>
      <c r="T1958" s="10">
        <f t="shared" si="123"/>
        <v>42112.673668981479</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167.50470000000001</v>
      </c>
      <c r="P1959" s="5">
        <f t="shared" si="121"/>
        <v>76.138500000000008</v>
      </c>
      <c r="Q1959" t="s">
        <v>8319</v>
      </c>
      <c r="R1959" t="s">
        <v>8348</v>
      </c>
      <c r="S1959" s="10">
        <f t="shared" si="122"/>
        <v>41178.890196759254</v>
      </c>
      <c r="T1959" s="10">
        <f t="shared" si="123"/>
        <v>41208.890196759254</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5">
        <f t="shared" si="121"/>
        <v>74.107684365781708</v>
      </c>
      <c r="Q1960" t="s">
        <v>8319</v>
      </c>
      <c r="R1960" t="s">
        <v>8348</v>
      </c>
      <c r="S1960" s="10">
        <f t="shared" si="122"/>
        <v>41326.779641203699</v>
      </c>
      <c r="T1960" s="10">
        <f t="shared" si="123"/>
        <v>41356.737974537034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156.73439999999999</v>
      </c>
      <c r="P1961" s="5">
        <f t="shared" si="121"/>
        <v>36.965660377358489</v>
      </c>
      <c r="Q1961" t="s">
        <v>8319</v>
      </c>
      <c r="R1961" t="s">
        <v>8348</v>
      </c>
      <c r="S1961" s="10">
        <f t="shared" si="122"/>
        <v>41871.63726851852</v>
      </c>
      <c r="T1961" s="10">
        <f t="shared" si="123"/>
        <v>41912.791666666664</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117.90285714285716</v>
      </c>
      <c r="P1962" s="5">
        <f t="shared" si="121"/>
        <v>2500.969696969697</v>
      </c>
      <c r="Q1962" t="s">
        <v>8319</v>
      </c>
      <c r="R1962" t="s">
        <v>8348</v>
      </c>
      <c r="S1962" s="10">
        <f t="shared" si="122"/>
        <v>41964.154409722221</v>
      </c>
      <c r="T1962" s="10">
        <f t="shared" si="123"/>
        <v>41994.154409722221</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1105.3811999999998</v>
      </c>
      <c r="P1963" s="5">
        <f t="shared" si="121"/>
        <v>67.690214329454989</v>
      </c>
      <c r="Q1963" t="s">
        <v>8319</v>
      </c>
      <c r="R1963" t="s">
        <v>8348</v>
      </c>
      <c r="S1963" s="10">
        <f t="shared" si="122"/>
        <v>41147.986307870371</v>
      </c>
      <c r="T1963" s="10">
        <f t="shared" si="123"/>
        <v>41187.957638888889</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192.92499999999998</v>
      </c>
      <c r="P1964" s="5">
        <f t="shared" si="121"/>
        <v>63.04738562091503</v>
      </c>
      <c r="Q1964" t="s">
        <v>8319</v>
      </c>
      <c r="R1964" t="s">
        <v>8348</v>
      </c>
      <c r="S1964" s="10">
        <f t="shared" si="122"/>
        <v>41742.572175925925</v>
      </c>
      <c r="T1964" s="10">
        <f t="shared" si="123"/>
        <v>41772.572175925925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5">
        <f t="shared" si="121"/>
        <v>117.6</v>
      </c>
      <c r="Q1965" t="s">
        <v>8319</v>
      </c>
      <c r="R1965" t="s">
        <v>8348</v>
      </c>
      <c r="S1965" s="10">
        <f t="shared" si="122"/>
        <v>41863.221458333333</v>
      </c>
      <c r="T1965" s="10">
        <f t="shared" si="123"/>
        <v>41898.221458333333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259.57748878923763</v>
      </c>
      <c r="P1966" s="5">
        <f t="shared" si="121"/>
        <v>180.75185011709601</v>
      </c>
      <c r="Q1966" t="s">
        <v>8319</v>
      </c>
      <c r="R1966" t="s">
        <v>8348</v>
      </c>
      <c r="S1966" s="10">
        <f t="shared" si="122"/>
        <v>42452.064490740733</v>
      </c>
      <c r="T1966" s="10">
        <f t="shared" si="123"/>
        <v>42482.064490740733</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262.27999999999997</v>
      </c>
      <c r="P1967" s="5">
        <f t="shared" si="121"/>
        <v>127.32038834951456</v>
      </c>
      <c r="Q1967" t="s">
        <v>8319</v>
      </c>
      <c r="R1967" t="s">
        <v>8348</v>
      </c>
      <c r="S1967" s="10">
        <f t="shared" si="122"/>
        <v>40897.880902777775</v>
      </c>
      <c r="T1967" s="10">
        <f t="shared" si="123"/>
        <v>40919.833333333328</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5">
        <f t="shared" si="121"/>
        <v>136.6444745538665</v>
      </c>
      <c r="Q1968" t="s">
        <v>8319</v>
      </c>
      <c r="R1968" t="s">
        <v>8348</v>
      </c>
      <c r="S1968" s="10">
        <f t="shared" si="122"/>
        <v>41835.332152777773</v>
      </c>
      <c r="T1968" s="10">
        <f t="shared" si="123"/>
        <v>41865.332152777773</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370.13</v>
      </c>
      <c r="P1969" s="5">
        <f t="shared" si="121"/>
        <v>182.78024691358024</v>
      </c>
      <c r="Q1969" t="s">
        <v>8319</v>
      </c>
      <c r="R1969" t="s">
        <v>8348</v>
      </c>
      <c r="S1969" s="10">
        <f t="shared" si="122"/>
        <v>41730.455196759256</v>
      </c>
      <c r="T1969" s="10">
        <f t="shared" si="123"/>
        <v>41760.455196759256</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5">
        <f t="shared" si="121"/>
        <v>279.37843137254902</v>
      </c>
      <c r="Q1970" t="s">
        <v>8319</v>
      </c>
      <c r="R1970" t="s">
        <v>8348</v>
      </c>
      <c r="S1970" s="10">
        <f t="shared" si="122"/>
        <v>42676.378645833327</v>
      </c>
      <c r="T1970" s="10">
        <f t="shared" si="123"/>
        <v>42707.420312499999</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579.08000000000004</v>
      </c>
      <c r="P1971" s="5">
        <f t="shared" si="121"/>
        <v>61.375728669846318</v>
      </c>
      <c r="Q1971" t="s">
        <v>8319</v>
      </c>
      <c r="R1971" t="s">
        <v>8348</v>
      </c>
      <c r="S1971" s="10">
        <f t="shared" si="122"/>
        <v>42557.584120370368</v>
      </c>
      <c r="T1971" s="10">
        <f t="shared" si="123"/>
        <v>42587.584120370368</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5">
        <f t="shared" si="121"/>
        <v>80.727532097004286</v>
      </c>
      <c r="Q1972" t="s">
        <v>8319</v>
      </c>
      <c r="R1972" t="s">
        <v>8348</v>
      </c>
      <c r="S1972" s="10">
        <f t="shared" si="122"/>
        <v>41323.984965277778</v>
      </c>
      <c r="T1972" s="10">
        <f t="shared" si="123"/>
        <v>41383.943298611113</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263.02771750000005</v>
      </c>
      <c r="P1973" s="5">
        <f t="shared" si="121"/>
        <v>272.35590732591254</v>
      </c>
      <c r="Q1973" t="s">
        <v>8319</v>
      </c>
      <c r="R1973" t="s">
        <v>8348</v>
      </c>
      <c r="S1973" s="10">
        <f t="shared" si="122"/>
        <v>41561.29237268518</v>
      </c>
      <c r="T1973" s="10">
        <f t="shared" si="123"/>
        <v>41592.958333333328</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674.48</v>
      </c>
      <c r="P1974" s="5">
        <f t="shared" si="121"/>
        <v>70.848739495798313</v>
      </c>
      <c r="Q1974" t="s">
        <v>8319</v>
      </c>
      <c r="R1974" t="s">
        <v>8348</v>
      </c>
      <c r="S1974" s="10">
        <f t="shared" si="122"/>
        <v>41200.803749999999</v>
      </c>
      <c r="T1974" s="10">
        <f t="shared" si="123"/>
        <v>41230.845416666663</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256.83081313131316</v>
      </c>
      <c r="P1975" s="5">
        <f t="shared" si="121"/>
        <v>247.94003412969283</v>
      </c>
      <c r="Q1975" t="s">
        <v>8319</v>
      </c>
      <c r="R1975" t="s">
        <v>8348</v>
      </c>
      <c r="S1975" s="10">
        <f t="shared" si="122"/>
        <v>42549.514629629623</v>
      </c>
      <c r="T1975" s="10">
        <f t="shared" si="123"/>
        <v>42588.083333333336</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375.49599999999998</v>
      </c>
      <c r="P1976" s="5">
        <f t="shared" si="121"/>
        <v>186.81393034825871</v>
      </c>
      <c r="Q1976" t="s">
        <v>8319</v>
      </c>
      <c r="R1976" t="s">
        <v>8348</v>
      </c>
      <c r="S1976" s="10">
        <f t="shared" si="122"/>
        <v>41445.125798611109</v>
      </c>
      <c r="T1976" s="10">
        <f t="shared" si="123"/>
        <v>41505.125798611109</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208.70837499999996</v>
      </c>
      <c r="P1977" s="5">
        <f t="shared" si="121"/>
        <v>131.98948616600788</v>
      </c>
      <c r="Q1977" t="s">
        <v>8319</v>
      </c>
      <c r="R1977" t="s">
        <v>8348</v>
      </c>
      <c r="S1977" s="10">
        <f t="shared" si="122"/>
        <v>41313.54688657407</v>
      </c>
      <c r="T1977" s="10">
        <f t="shared" si="123"/>
        <v>41343.54688657407</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v>
      </c>
      <c r="P1978" s="5">
        <f t="shared" si="121"/>
        <v>29.310782241014799</v>
      </c>
      <c r="Q1978" t="s">
        <v>8319</v>
      </c>
      <c r="R1978" t="s">
        <v>8348</v>
      </c>
      <c r="S1978" s="10">
        <f t="shared" si="122"/>
        <v>41438.691261574073</v>
      </c>
      <c r="T1978" s="10">
        <f t="shared" si="123"/>
        <v>41468.691261574073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402.33</v>
      </c>
      <c r="P1979" s="5">
        <f t="shared" si="121"/>
        <v>245.02436053593178</v>
      </c>
      <c r="Q1979" t="s">
        <v>8319</v>
      </c>
      <c r="R1979" t="s">
        <v>8348</v>
      </c>
      <c r="S1979" s="10">
        <f t="shared" si="122"/>
        <v>42311.008564814816</v>
      </c>
      <c r="T1979" s="10">
        <f t="shared" si="123"/>
        <v>42357.124305555553</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1026.8451399999999</v>
      </c>
      <c r="P1980" s="5">
        <f t="shared" si="121"/>
        <v>1323.2540463917526</v>
      </c>
      <c r="Q1980" t="s">
        <v>8319</v>
      </c>
      <c r="R1980" t="s">
        <v>8348</v>
      </c>
      <c r="S1980" s="10">
        <f t="shared" si="122"/>
        <v>41039.017268518517</v>
      </c>
      <c r="T1980" s="10">
        <f t="shared" si="123"/>
        <v>41072.083333333328</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5">
        <f t="shared" si="121"/>
        <v>282.65966789667897</v>
      </c>
      <c r="Q1981" t="s">
        <v>8319</v>
      </c>
      <c r="R1981" t="s">
        <v>8348</v>
      </c>
      <c r="S1981" s="10">
        <f t="shared" si="122"/>
        <v>42290.25168981481</v>
      </c>
      <c r="T1981" s="10">
        <f t="shared" si="123"/>
        <v>42326.999305555553</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354.82402000000002</v>
      </c>
      <c r="P1982" s="5">
        <f t="shared" si="121"/>
        <v>91.214401028277635</v>
      </c>
      <c r="Q1982" t="s">
        <v>8319</v>
      </c>
      <c r="R1982" t="s">
        <v>8348</v>
      </c>
      <c r="S1982" s="10">
        <f t="shared" si="122"/>
        <v>42423.334050925921</v>
      </c>
      <c r="T1982" s="10">
        <f t="shared" si="123"/>
        <v>42463.292384259257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5.08</v>
      </c>
      <c r="P1983" s="5">
        <f t="shared" si="121"/>
        <v>31.75</v>
      </c>
      <c r="Q1983" t="s">
        <v>8337</v>
      </c>
      <c r="R1983" t="s">
        <v>8349</v>
      </c>
      <c r="S1983" s="10">
        <f t="shared" si="122"/>
        <v>41799.516956018517</v>
      </c>
      <c r="T1983" s="10">
        <f t="shared" si="123"/>
        <v>41829.516956018517</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5" t="e">
        <f t="shared" si="121"/>
        <v>#DIV/0!</v>
      </c>
      <c r="Q1984" t="s">
        <v>8337</v>
      </c>
      <c r="R1984" t="s">
        <v>8349</v>
      </c>
      <c r="S1984" s="10">
        <f t="shared" si="122"/>
        <v>42678.378321759257</v>
      </c>
      <c r="T1984" s="10">
        <f t="shared" si="123"/>
        <v>42708.419988425921</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4.3</v>
      </c>
      <c r="P1985" s="5">
        <f t="shared" si="121"/>
        <v>88.6875</v>
      </c>
      <c r="Q1985" t="s">
        <v>8337</v>
      </c>
      <c r="R1985" t="s">
        <v>8349</v>
      </c>
      <c r="S1985" s="10">
        <f t="shared" si="122"/>
        <v>42592.803449074076</v>
      </c>
      <c r="T1985" s="10">
        <f t="shared" si="123"/>
        <v>42615.083333333336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21.146666666666665</v>
      </c>
      <c r="P1986" s="5">
        <f t="shared" si="121"/>
        <v>453.14285714285717</v>
      </c>
      <c r="Q1986" t="s">
        <v>8337</v>
      </c>
      <c r="R1986" t="s">
        <v>8349</v>
      </c>
      <c r="S1986" s="10">
        <f t="shared" si="122"/>
        <v>41913.581956018512</v>
      </c>
      <c r="T1986" s="10">
        <f t="shared" si="123"/>
        <v>41973.623622685183</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((E1987/D1987)*100)</f>
        <v>3.1875</v>
      </c>
      <c r="P1987" s="5">
        <f t="shared" ref="P1987:P2050" si="125">AVERAGE(E1987/L1987)</f>
        <v>12.75</v>
      </c>
      <c r="Q1987" t="s">
        <v>8337</v>
      </c>
      <c r="R1987" t="s">
        <v>8349</v>
      </c>
      <c r="S1987" s="10">
        <f t="shared" ref="S1987:S2050" si="126">(((J1987/60)/60)/24)+DATE(1970,1,1)+(-5/24)</f>
        <v>42555.490405092591</v>
      </c>
      <c r="T1987" s="10">
        <f t="shared" ref="T1987:T2050" si="127">(((I1987/60)/60)/24)+DATE(1970,1,1)+(-5/24)</f>
        <v>42584.749999999993</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0.05</v>
      </c>
      <c r="P1988" s="5">
        <f t="shared" si="125"/>
        <v>1</v>
      </c>
      <c r="Q1988" t="s">
        <v>8337</v>
      </c>
      <c r="R1988" t="s">
        <v>8349</v>
      </c>
      <c r="S1988" s="10">
        <f t="shared" si="126"/>
        <v>42413.225497685176</v>
      </c>
      <c r="T1988" s="10">
        <f t="shared" si="127"/>
        <v>42443.183831018519</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42.472727272727276</v>
      </c>
      <c r="P1989" s="5">
        <f t="shared" si="125"/>
        <v>83.428571428571431</v>
      </c>
      <c r="Q1989" t="s">
        <v>8337</v>
      </c>
      <c r="R1989" t="s">
        <v>8349</v>
      </c>
      <c r="S1989" s="10">
        <f t="shared" si="126"/>
        <v>42034.431435185186</v>
      </c>
      <c r="T1989" s="10">
        <f t="shared" si="127"/>
        <v>42064.431435185186</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0.41666666666666669</v>
      </c>
      <c r="P1990" s="5">
        <f t="shared" si="125"/>
        <v>25</v>
      </c>
      <c r="Q1990" t="s">
        <v>8337</v>
      </c>
      <c r="R1990" t="s">
        <v>8349</v>
      </c>
      <c r="S1990" s="10">
        <f t="shared" si="126"/>
        <v>42206.554884259262</v>
      </c>
      <c r="T1990" s="10">
        <f t="shared" si="127"/>
        <v>42236.554884259262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1</v>
      </c>
      <c r="P1991" s="5">
        <f t="shared" si="125"/>
        <v>50</v>
      </c>
      <c r="Q1991" t="s">
        <v>8337</v>
      </c>
      <c r="R1991" t="s">
        <v>8349</v>
      </c>
      <c r="S1991" s="10">
        <f t="shared" si="126"/>
        <v>42685.472314814811</v>
      </c>
      <c r="T1991" s="10">
        <f t="shared" si="127"/>
        <v>42715.472314814811</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16.966666666666665</v>
      </c>
      <c r="P1992" s="5">
        <f t="shared" si="125"/>
        <v>101.8</v>
      </c>
      <c r="Q1992" t="s">
        <v>8337</v>
      </c>
      <c r="R1992" t="s">
        <v>8349</v>
      </c>
      <c r="S1992" s="10">
        <f t="shared" si="126"/>
        <v>42397.987638888888</v>
      </c>
      <c r="T1992" s="10">
        <f t="shared" si="127"/>
        <v>42412.987638888888</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7.0000000000000009</v>
      </c>
      <c r="P1993" s="5">
        <f t="shared" si="125"/>
        <v>46.666666666666664</v>
      </c>
      <c r="Q1993" t="s">
        <v>8337</v>
      </c>
      <c r="R1993" t="s">
        <v>8349</v>
      </c>
      <c r="S1993" s="10">
        <f t="shared" si="126"/>
        <v>42167.685023148144</v>
      </c>
      <c r="T1993" s="10">
        <f t="shared" si="127"/>
        <v>42188.685023148144</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0.13333333333333333</v>
      </c>
      <c r="P1994" s="5">
        <f t="shared" si="125"/>
        <v>1</v>
      </c>
      <c r="Q1994" t="s">
        <v>8337</v>
      </c>
      <c r="R1994" t="s">
        <v>8349</v>
      </c>
      <c r="S1994" s="10">
        <f t="shared" si="126"/>
        <v>42022.935081018521</v>
      </c>
      <c r="T1994" s="10">
        <f t="shared" si="127"/>
        <v>42052.935081018521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5" t="e">
        <f t="shared" si="125"/>
        <v>#DIV/0!</v>
      </c>
      <c r="Q1995" t="s">
        <v>8337</v>
      </c>
      <c r="R1995" t="s">
        <v>8349</v>
      </c>
      <c r="S1995" s="10">
        <f t="shared" si="126"/>
        <v>42329.380057870374</v>
      </c>
      <c r="T1995" s="10">
        <f t="shared" si="127"/>
        <v>42359.380057870374</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5" t="e">
        <f t="shared" si="125"/>
        <v>#DIV/0!</v>
      </c>
      <c r="Q1996" t="s">
        <v>8337</v>
      </c>
      <c r="R1996" t="s">
        <v>8349</v>
      </c>
      <c r="S1996" s="10">
        <f t="shared" si="126"/>
        <v>42650.797939814809</v>
      </c>
      <c r="T1996" s="10">
        <f t="shared" si="127"/>
        <v>42710.839606481481</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v>
      </c>
      <c r="P1997" s="5">
        <f t="shared" si="125"/>
        <v>26</v>
      </c>
      <c r="Q1997" t="s">
        <v>8337</v>
      </c>
      <c r="R1997" t="s">
        <v>8349</v>
      </c>
      <c r="S1997" s="10">
        <f t="shared" si="126"/>
        <v>42181.693703703706</v>
      </c>
      <c r="T1997" s="10">
        <f t="shared" si="127"/>
        <v>42201.693703703706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5" t="e">
        <f t="shared" si="125"/>
        <v>#DIV/0!</v>
      </c>
      <c r="Q1998" t="s">
        <v>8337</v>
      </c>
      <c r="R1998" t="s">
        <v>8349</v>
      </c>
      <c r="S1998" s="10">
        <f t="shared" si="126"/>
        <v>41800.611238425925</v>
      </c>
      <c r="T1998" s="10">
        <f t="shared" si="127"/>
        <v>41830.611238425925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5" t="e">
        <f t="shared" si="125"/>
        <v>#DIV/0!</v>
      </c>
      <c r="Q1999" t="s">
        <v>8337</v>
      </c>
      <c r="R1999" t="s">
        <v>8349</v>
      </c>
      <c r="S1999" s="10">
        <f t="shared" si="126"/>
        <v>41847.722361111111</v>
      </c>
      <c r="T1999" s="10">
        <f t="shared" si="127"/>
        <v>41877.722361111111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26.200000000000003</v>
      </c>
      <c r="P2000" s="5">
        <f t="shared" si="125"/>
        <v>218.33333333333334</v>
      </c>
      <c r="Q2000" t="s">
        <v>8337</v>
      </c>
      <c r="R2000" t="s">
        <v>8349</v>
      </c>
      <c r="S2000" s="10">
        <f t="shared" si="126"/>
        <v>41806.910162037035</v>
      </c>
      <c r="T2000" s="10">
        <f t="shared" si="127"/>
        <v>41851.910162037035</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0.76129032258064511</v>
      </c>
      <c r="P2001" s="5">
        <f t="shared" si="125"/>
        <v>33.714285714285715</v>
      </c>
      <c r="Q2001" t="s">
        <v>8337</v>
      </c>
      <c r="R2001" t="s">
        <v>8349</v>
      </c>
      <c r="S2001" s="10">
        <f t="shared" si="126"/>
        <v>41926.274398148147</v>
      </c>
      <c r="T2001" s="10">
        <f t="shared" si="127"/>
        <v>41956.316064814811</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12.5</v>
      </c>
      <c r="P2002" s="5">
        <f t="shared" si="125"/>
        <v>25</v>
      </c>
      <c r="Q2002" t="s">
        <v>8337</v>
      </c>
      <c r="R2002" t="s">
        <v>8349</v>
      </c>
      <c r="S2002" s="10">
        <f t="shared" si="126"/>
        <v>42345.743206018517</v>
      </c>
      <c r="T2002" s="10">
        <f t="shared" si="127"/>
        <v>42375.743206018517</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5">
        <f t="shared" si="125"/>
        <v>128.38790470372632</v>
      </c>
      <c r="Q2003" t="s">
        <v>8319</v>
      </c>
      <c r="R2003" t="s">
        <v>8348</v>
      </c>
      <c r="S2003" s="10">
        <f t="shared" si="126"/>
        <v>42136.001342592594</v>
      </c>
      <c r="T2003" s="10">
        <f t="shared" si="127"/>
        <v>42167.624999999993</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5">
        <f t="shared" si="125"/>
        <v>78.834261818181815</v>
      </c>
      <c r="Q2004" t="s">
        <v>8319</v>
      </c>
      <c r="R2004" t="s">
        <v>8348</v>
      </c>
      <c r="S2004" s="10">
        <f t="shared" si="126"/>
        <v>42728.503969907404</v>
      </c>
      <c r="T2004" s="10">
        <f t="shared" si="127"/>
        <v>42758.503969907404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5">
        <f t="shared" si="125"/>
        <v>91.764705882352942</v>
      </c>
      <c r="Q2005" t="s">
        <v>8319</v>
      </c>
      <c r="R2005" t="s">
        <v>8348</v>
      </c>
      <c r="S2005" s="10">
        <f t="shared" si="126"/>
        <v>40346.917268518519</v>
      </c>
      <c r="T2005" s="10">
        <f t="shared" si="127"/>
        <v>40361.75</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5">
        <f t="shared" si="125"/>
        <v>331.10237288135596</v>
      </c>
      <c r="Q2006" t="s">
        <v>8319</v>
      </c>
      <c r="R2006" t="s">
        <v>8348</v>
      </c>
      <c r="S2006" s="10">
        <f t="shared" si="126"/>
        <v>41800.396562499998</v>
      </c>
      <c r="T2006" s="10">
        <f t="shared" si="127"/>
        <v>41830.396562499998</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123.68010000000001</v>
      </c>
      <c r="P2007" s="5">
        <f t="shared" si="125"/>
        <v>194.26193717277485</v>
      </c>
      <c r="Q2007" t="s">
        <v>8319</v>
      </c>
      <c r="R2007" t="s">
        <v>8348</v>
      </c>
      <c r="S2007" s="10">
        <f t="shared" si="126"/>
        <v>41535.604374999995</v>
      </c>
      <c r="T2007" s="10">
        <f t="shared" si="127"/>
        <v>41562.957638888889</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v>
      </c>
      <c r="P2008" s="5">
        <f t="shared" si="125"/>
        <v>408.97689768976898</v>
      </c>
      <c r="Q2008" t="s">
        <v>8319</v>
      </c>
      <c r="R2008" t="s">
        <v>8348</v>
      </c>
      <c r="S2008" s="10">
        <f t="shared" si="126"/>
        <v>41941.292187499996</v>
      </c>
      <c r="T2008" s="10">
        <f t="shared" si="127"/>
        <v>41976.333854166667</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5">
        <f t="shared" si="125"/>
        <v>84.459270072992695</v>
      </c>
      <c r="Q2009" t="s">
        <v>8319</v>
      </c>
      <c r="R2009" t="s">
        <v>8348</v>
      </c>
      <c r="S2009" s="10">
        <f t="shared" si="126"/>
        <v>40347.629467592589</v>
      </c>
      <c r="T2009" s="10">
        <f t="shared" si="127"/>
        <v>40413.958333333328</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5">
        <f t="shared" si="125"/>
        <v>44.853658536585364</v>
      </c>
      <c r="Q2010" t="s">
        <v>8319</v>
      </c>
      <c r="R2010" t="s">
        <v>8348</v>
      </c>
      <c r="S2010" s="10">
        <f t="shared" si="126"/>
        <v>40761.396087962959</v>
      </c>
      <c r="T2010" s="10">
        <f t="shared" si="127"/>
        <v>40805.396087962959</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305.15800000000002</v>
      </c>
      <c r="P2011" s="5">
        <f t="shared" si="125"/>
        <v>383.3643216080402</v>
      </c>
      <c r="Q2011" t="s">
        <v>8319</v>
      </c>
      <c r="R2011" t="s">
        <v>8348</v>
      </c>
      <c r="S2011" s="10">
        <f t="shared" si="126"/>
        <v>42661.115081018514</v>
      </c>
      <c r="T2011" s="10">
        <f t="shared" si="127"/>
        <v>42697.156747685185</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320.05299999999994</v>
      </c>
      <c r="P2012" s="5">
        <f t="shared" si="125"/>
        <v>55.276856649395505</v>
      </c>
      <c r="Q2012" t="s">
        <v>8319</v>
      </c>
      <c r="R2012" t="s">
        <v>8348</v>
      </c>
      <c r="S2012" s="10">
        <f t="shared" si="126"/>
        <v>42570.788090277776</v>
      </c>
      <c r="T2012" s="10">
        <f t="shared" si="127"/>
        <v>42600.788090277776</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819.56399999999996</v>
      </c>
      <c r="P2013" s="5">
        <f t="shared" si="125"/>
        <v>422.02059732234807</v>
      </c>
      <c r="Q2013" t="s">
        <v>8319</v>
      </c>
      <c r="R2013" t="s">
        <v>8348</v>
      </c>
      <c r="S2013" s="10">
        <f t="shared" si="126"/>
        <v>42347.150150462963</v>
      </c>
      <c r="T2013" s="10">
        <f t="shared" si="127"/>
        <v>42380.749999999993</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234.90000000000003</v>
      </c>
      <c r="P2014" s="5">
        <f t="shared" si="125"/>
        <v>64.180327868852459</v>
      </c>
      <c r="Q2014" t="s">
        <v>8319</v>
      </c>
      <c r="R2014" t="s">
        <v>8348</v>
      </c>
      <c r="S2014" s="10">
        <f t="shared" si="126"/>
        <v>42010.613900462959</v>
      </c>
      <c r="T2014" s="10">
        <f t="shared" si="127"/>
        <v>42040.613900462959</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494.91374999999999</v>
      </c>
      <c r="P2015" s="5">
        <f t="shared" si="125"/>
        <v>173.57781674704077</v>
      </c>
      <c r="Q2015" t="s">
        <v>8319</v>
      </c>
      <c r="R2015" t="s">
        <v>8348</v>
      </c>
      <c r="S2015" s="10">
        <f t="shared" si="126"/>
        <v>42499.752476851849</v>
      </c>
      <c r="T2015" s="10">
        <f t="shared" si="127"/>
        <v>42559.752476851849</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7813.7822333333334</v>
      </c>
      <c r="P2016" s="5">
        <f t="shared" si="125"/>
        <v>88.601680840609291</v>
      </c>
      <c r="Q2016" t="s">
        <v>8319</v>
      </c>
      <c r="R2016" t="s">
        <v>8348</v>
      </c>
      <c r="S2016" s="10">
        <f t="shared" si="126"/>
        <v>41324.006238425922</v>
      </c>
      <c r="T2016" s="10">
        <f t="shared" si="127"/>
        <v>41357.964571759258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113.00013888888888</v>
      </c>
      <c r="P2017" s="5">
        <f t="shared" si="125"/>
        <v>50.222283950617282</v>
      </c>
      <c r="Q2017" t="s">
        <v>8319</v>
      </c>
      <c r="R2017" t="s">
        <v>8348</v>
      </c>
      <c r="S2017" s="10">
        <f t="shared" si="126"/>
        <v>40765.668553240735</v>
      </c>
      <c r="T2017" s="10">
        <f t="shared" si="127"/>
        <v>40795.668553240735</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921.54219999999998</v>
      </c>
      <c r="P2018" s="5">
        <f t="shared" si="125"/>
        <v>192.38876826722338</v>
      </c>
      <c r="Q2018" t="s">
        <v>8319</v>
      </c>
      <c r="R2018" t="s">
        <v>8348</v>
      </c>
      <c r="S2018" s="10">
        <f t="shared" si="126"/>
        <v>41312.672442129624</v>
      </c>
      <c r="T2018" s="10">
        <f t="shared" si="127"/>
        <v>41342.672442129624</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5">
        <f t="shared" si="125"/>
        <v>73.416901408450698</v>
      </c>
      <c r="Q2019" t="s">
        <v>8319</v>
      </c>
      <c r="R2019" t="s">
        <v>8348</v>
      </c>
      <c r="S2019" s="10">
        <f t="shared" si="126"/>
        <v>40960.849016203698</v>
      </c>
      <c r="T2019" s="10">
        <f t="shared" si="127"/>
        <v>40991.958333333328</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5">
        <f t="shared" si="125"/>
        <v>147.68495555555555</v>
      </c>
      <c r="Q2020" t="s">
        <v>8319</v>
      </c>
      <c r="R2020" t="s">
        <v>8348</v>
      </c>
      <c r="S2020" s="10">
        <f t="shared" si="126"/>
        <v>42199.157511574071</v>
      </c>
      <c r="T2020" s="10">
        <f t="shared" si="127"/>
        <v>42229.157511574071</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484.90975000000003</v>
      </c>
      <c r="P2021" s="5">
        <f t="shared" si="125"/>
        <v>108.96848314606741</v>
      </c>
      <c r="Q2021" t="s">
        <v>8319</v>
      </c>
      <c r="R2021" t="s">
        <v>8348</v>
      </c>
      <c r="S2021" s="10">
        <f t="shared" si="126"/>
        <v>42605.500243055554</v>
      </c>
      <c r="T2021" s="10">
        <f t="shared" si="127"/>
        <v>42635.500243055554</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192.33333333333334</v>
      </c>
      <c r="P2022" s="5">
        <f t="shared" si="125"/>
        <v>23.647540983606557</v>
      </c>
      <c r="Q2022" t="s">
        <v>8319</v>
      </c>
      <c r="R2022" t="s">
        <v>8348</v>
      </c>
      <c r="S2022" s="10">
        <f t="shared" si="126"/>
        <v>41736.88916666666</v>
      </c>
      <c r="T2022" s="10">
        <f t="shared" si="127"/>
        <v>41773.752777777772</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281.10000000000002</v>
      </c>
      <c r="P2023" s="5">
        <f t="shared" si="125"/>
        <v>147.94736842105263</v>
      </c>
      <c r="Q2023" t="s">
        <v>8319</v>
      </c>
      <c r="R2023" t="s">
        <v>8348</v>
      </c>
      <c r="S2023" s="10">
        <f t="shared" si="126"/>
        <v>41860.862233796295</v>
      </c>
      <c r="T2023" s="10">
        <f t="shared" si="127"/>
        <v>41905.862233796295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5">
        <f t="shared" si="125"/>
        <v>385.03692307692307</v>
      </c>
      <c r="Q2024" t="s">
        <v>8319</v>
      </c>
      <c r="R2024" t="s">
        <v>8348</v>
      </c>
      <c r="S2024" s="10">
        <f t="shared" si="126"/>
        <v>42502.36078703704</v>
      </c>
      <c r="T2024" s="10">
        <f t="shared" si="127"/>
        <v>42532.36078703704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5">
        <f t="shared" si="125"/>
        <v>457.39093484419266</v>
      </c>
      <c r="Q2025" t="s">
        <v>8319</v>
      </c>
      <c r="R2025" t="s">
        <v>8348</v>
      </c>
      <c r="S2025" s="10">
        <f t="shared" si="126"/>
        <v>42136.212418981479</v>
      </c>
      <c r="T2025" s="10">
        <f t="shared" si="127"/>
        <v>42166.212418981479</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v>
      </c>
      <c r="P2026" s="5">
        <f t="shared" si="125"/>
        <v>222.99047619047619</v>
      </c>
      <c r="Q2026" t="s">
        <v>8319</v>
      </c>
      <c r="R2026" t="s">
        <v>8348</v>
      </c>
      <c r="S2026" s="10">
        <f t="shared" si="126"/>
        <v>41099.758611111109</v>
      </c>
      <c r="T2026" s="10">
        <f t="shared" si="127"/>
        <v>41133.916666666664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5">
        <f t="shared" si="125"/>
        <v>220.74074074074073</v>
      </c>
      <c r="Q2027" t="s">
        <v>8319</v>
      </c>
      <c r="R2027" t="s">
        <v>8348</v>
      </c>
      <c r="S2027" s="10">
        <f t="shared" si="126"/>
        <v>42135.976226851846</v>
      </c>
      <c r="T2027" s="10">
        <f t="shared" si="127"/>
        <v>42165.976226851846</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133.48307999999997</v>
      </c>
      <c r="P2028" s="5">
        <f t="shared" si="125"/>
        <v>73.503898678414089</v>
      </c>
      <c r="Q2028" t="s">
        <v>8319</v>
      </c>
      <c r="R2028" t="s">
        <v>8348</v>
      </c>
      <c r="S2028" s="10">
        <f t="shared" si="126"/>
        <v>41704.527604166666</v>
      </c>
      <c r="T2028" s="10">
        <f t="shared" si="127"/>
        <v>41749.957638888889</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5">
        <f t="shared" si="125"/>
        <v>223.09647495361781</v>
      </c>
      <c r="Q2029" t="s">
        <v>8319</v>
      </c>
      <c r="R2029" t="s">
        <v>8348</v>
      </c>
      <c r="S2029" s="10">
        <f t="shared" si="126"/>
        <v>42048.605543981481</v>
      </c>
      <c r="T2029" s="10">
        <f t="shared" si="127"/>
        <v>42093.563877314817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5">
        <f t="shared" si="125"/>
        <v>47.911392405063289</v>
      </c>
      <c r="Q2030" t="s">
        <v>8319</v>
      </c>
      <c r="R2030" t="s">
        <v>8348</v>
      </c>
      <c r="S2030" s="10">
        <f t="shared" si="126"/>
        <v>40215.710717592592</v>
      </c>
      <c r="T2030" s="10">
        <f t="shared" si="127"/>
        <v>40252.704861111109</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v>
      </c>
      <c r="P2031" s="5">
        <f t="shared" si="125"/>
        <v>96.063829787234042</v>
      </c>
      <c r="Q2031" t="s">
        <v>8319</v>
      </c>
      <c r="R2031" t="s">
        <v>8348</v>
      </c>
      <c r="S2031" s="10">
        <f t="shared" si="126"/>
        <v>41847.813437500001</v>
      </c>
      <c r="T2031" s="10">
        <f t="shared" si="127"/>
        <v>41877.813437500001</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5">
        <f t="shared" si="125"/>
        <v>118.6144</v>
      </c>
      <c r="Q2032" t="s">
        <v>8319</v>
      </c>
      <c r="R2032" t="s">
        <v>8348</v>
      </c>
      <c r="S2032" s="10">
        <f t="shared" si="126"/>
        <v>41212.788148148145</v>
      </c>
      <c r="T2032" s="10">
        <f t="shared" si="127"/>
        <v>41242.788148148145</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5">
        <f t="shared" si="125"/>
        <v>118.45472440944881</v>
      </c>
      <c r="Q2033" t="s">
        <v>8319</v>
      </c>
      <c r="R2033" t="s">
        <v>8348</v>
      </c>
      <c r="S2033" s="10">
        <f t="shared" si="126"/>
        <v>41975.120983796289</v>
      </c>
      <c r="T2033" s="10">
        <f t="shared" si="127"/>
        <v>42012.833333333336</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5">
        <f t="shared" si="125"/>
        <v>143.21468926553672</v>
      </c>
      <c r="Q2034" t="s">
        <v>8319</v>
      </c>
      <c r="R2034" t="s">
        <v>8348</v>
      </c>
      <c r="S2034" s="10">
        <f t="shared" si="126"/>
        <v>42689.35733796296</v>
      </c>
      <c r="T2034" s="10">
        <f t="shared" si="127"/>
        <v>42718.999999999993</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5">
        <f t="shared" si="125"/>
        <v>282.71518987341773</v>
      </c>
      <c r="Q2035" t="s">
        <v>8319</v>
      </c>
      <c r="R2035" t="s">
        <v>8348</v>
      </c>
      <c r="S2035" s="10">
        <f t="shared" si="126"/>
        <v>41724.874050925922</v>
      </c>
      <c r="T2035" s="10">
        <f t="shared" si="127"/>
        <v>41754.874050925922</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386.81998717948721</v>
      </c>
      <c r="P2036" s="5">
        <f t="shared" si="125"/>
        <v>593.93620078740162</v>
      </c>
      <c r="Q2036" t="s">
        <v>8319</v>
      </c>
      <c r="R2036" t="s">
        <v>8348</v>
      </c>
      <c r="S2036" s="10">
        <f t="shared" si="126"/>
        <v>42075.921678240738</v>
      </c>
      <c r="T2036" s="10">
        <f t="shared" si="127"/>
        <v>42131.081944444442</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5">
        <f t="shared" si="125"/>
        <v>262.15704968944101</v>
      </c>
      <c r="Q2037" t="s">
        <v>8319</v>
      </c>
      <c r="R2037" t="s">
        <v>8348</v>
      </c>
      <c r="S2037" s="10">
        <f t="shared" si="126"/>
        <v>42311.41674768518</v>
      </c>
      <c r="T2037" s="10">
        <f t="shared" si="127"/>
        <v>42356.833333333336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131.66833333333335</v>
      </c>
      <c r="P2038" s="5">
        <f t="shared" si="125"/>
        <v>46.580778301886795</v>
      </c>
      <c r="Q2038" t="s">
        <v>8319</v>
      </c>
      <c r="R2038" t="s">
        <v>8348</v>
      </c>
      <c r="S2038" s="10">
        <f t="shared" si="126"/>
        <v>41738.656469907408</v>
      </c>
      <c r="T2038" s="10">
        <f t="shared" si="127"/>
        <v>41768.656469907408</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300.47639999999996</v>
      </c>
      <c r="P2039" s="5">
        <f t="shared" si="125"/>
        <v>70.041118881118877</v>
      </c>
      <c r="Q2039" t="s">
        <v>8319</v>
      </c>
      <c r="R2039" t="s">
        <v>8348</v>
      </c>
      <c r="S2039" s="10">
        <f t="shared" si="126"/>
        <v>41578.001770833333</v>
      </c>
      <c r="T2039" s="10">
        <f t="shared" si="127"/>
        <v>41638.043437499997</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420.51249999999999</v>
      </c>
      <c r="P2040" s="5">
        <f t="shared" si="125"/>
        <v>164.90686274509804</v>
      </c>
      <c r="Q2040" t="s">
        <v>8319</v>
      </c>
      <c r="R2040" t="s">
        <v>8348</v>
      </c>
      <c r="S2040" s="10">
        <f t="shared" si="126"/>
        <v>41424.062743055554</v>
      </c>
      <c r="T2040" s="10">
        <f t="shared" si="127"/>
        <v>41456.541666666664</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136.21680000000001</v>
      </c>
      <c r="P2041" s="5">
        <f t="shared" si="125"/>
        <v>449.26385224274406</v>
      </c>
      <c r="Q2041" t="s">
        <v>8319</v>
      </c>
      <c r="R2041" t="s">
        <v>8348</v>
      </c>
      <c r="S2041" s="10">
        <f t="shared" si="126"/>
        <v>42675.23061342592</v>
      </c>
      <c r="T2041" s="10">
        <f t="shared" si="127"/>
        <v>42704.999305555553</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5">
        <f t="shared" si="125"/>
        <v>27.472841328413285</v>
      </c>
      <c r="Q2042" t="s">
        <v>8319</v>
      </c>
      <c r="R2042" t="s">
        <v>8348</v>
      </c>
      <c r="S2042" s="10">
        <f t="shared" si="126"/>
        <v>41578.718784722223</v>
      </c>
      <c r="T2042" s="10">
        <f t="shared" si="127"/>
        <v>41593.760451388887</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5">
        <f t="shared" si="125"/>
        <v>143.97499999999999</v>
      </c>
      <c r="Q2043" t="s">
        <v>8319</v>
      </c>
      <c r="R2043" t="s">
        <v>8348</v>
      </c>
      <c r="S2043" s="10">
        <f t="shared" si="126"/>
        <v>42654.317442129628</v>
      </c>
      <c r="T2043" s="10">
        <f t="shared" si="127"/>
        <v>42684.359108796292</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v>
      </c>
      <c r="P2044" s="5">
        <f t="shared" si="125"/>
        <v>88.23571428571428</v>
      </c>
      <c r="Q2044" t="s">
        <v>8319</v>
      </c>
      <c r="R2044" t="s">
        <v>8348</v>
      </c>
      <c r="S2044" s="10">
        <f t="shared" si="126"/>
        <v>42331.499699074069</v>
      </c>
      <c r="T2044" s="10">
        <f t="shared" si="127"/>
        <v>42391.499699074069</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506.20938628158842</v>
      </c>
      <c r="P2045" s="5">
        <f t="shared" si="125"/>
        <v>36.326424870466319</v>
      </c>
      <c r="Q2045" t="s">
        <v>8319</v>
      </c>
      <c r="R2045" t="s">
        <v>8348</v>
      </c>
      <c r="S2045" s="10">
        <f t="shared" si="126"/>
        <v>42660.968483796292</v>
      </c>
      <c r="T2045" s="10">
        <f t="shared" si="127"/>
        <v>42714.999305555553</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5">
        <f t="shared" si="125"/>
        <v>90.177777777777777</v>
      </c>
      <c r="Q2046" t="s">
        <v>8319</v>
      </c>
      <c r="R2046" t="s">
        <v>8348</v>
      </c>
      <c r="S2046" s="10">
        <f t="shared" si="126"/>
        <v>42138.475856481477</v>
      </c>
      <c r="T2046" s="10">
        <f t="shared" si="127"/>
        <v>42168.475856481477</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819.18387755102037</v>
      </c>
      <c r="P2047" s="5">
        <f t="shared" si="125"/>
        <v>152.62361216730039</v>
      </c>
      <c r="Q2047" t="s">
        <v>8319</v>
      </c>
      <c r="R2047" t="s">
        <v>8348</v>
      </c>
      <c r="S2047" s="10">
        <f t="shared" si="126"/>
        <v>41068.880173611105</v>
      </c>
      <c r="T2047" s="10">
        <f t="shared" si="127"/>
        <v>41098.880173611105</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5">
        <f t="shared" si="125"/>
        <v>55.806451612903224</v>
      </c>
      <c r="Q2048" t="s">
        <v>8319</v>
      </c>
      <c r="R2048" t="s">
        <v>8348</v>
      </c>
      <c r="S2048" s="10">
        <f t="shared" si="126"/>
        <v>41386.963472222218</v>
      </c>
      <c r="T2048" s="10">
        <f t="shared" si="127"/>
        <v>41416.963472222218</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5">
        <f t="shared" si="125"/>
        <v>227.85327313769753</v>
      </c>
      <c r="Q2049" t="s">
        <v>8319</v>
      </c>
      <c r="R2049" t="s">
        <v>8348</v>
      </c>
      <c r="S2049" s="10">
        <f t="shared" si="126"/>
        <v>42081.695254629631</v>
      </c>
      <c r="T2049" s="10">
        <f t="shared" si="127"/>
        <v>42110.791666666664</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148.33229411764705</v>
      </c>
      <c r="P2050" s="5">
        <f t="shared" si="125"/>
        <v>91.82989803350327</v>
      </c>
      <c r="Q2050" t="s">
        <v>8319</v>
      </c>
      <c r="R2050" t="s">
        <v>8348</v>
      </c>
      <c r="S2050" s="10">
        <f t="shared" si="126"/>
        <v>41387.443182870367</v>
      </c>
      <c r="T2050" s="10">
        <f t="shared" si="127"/>
        <v>41417.443182870367</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((E2051/D2051)*100)</f>
        <v>120.19070000000001</v>
      </c>
      <c r="P2051" s="5">
        <f t="shared" ref="P2051:P2114" si="129">AVERAGE(E2051/L2051)</f>
        <v>80.991037735849048</v>
      </c>
      <c r="Q2051" t="s">
        <v>8319</v>
      </c>
      <c r="R2051" t="s">
        <v>8348</v>
      </c>
      <c r="S2051" s="10">
        <f t="shared" ref="S2051:S2114" si="130">(((J2051/60)/60)/24)+DATE(1970,1,1)+(-5/24)</f>
        <v>41575.319016203699</v>
      </c>
      <c r="T2051" s="10">
        <f t="shared" ref="T2051:T2114" si="131">(((I2051/60)/60)/24)+DATE(1970,1,1)+(-5/24)</f>
        <v>41610.749305555553</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5">
        <f t="shared" si="129"/>
        <v>278.39411764705881</v>
      </c>
      <c r="Q2052" t="s">
        <v>8319</v>
      </c>
      <c r="R2052" t="s">
        <v>8348</v>
      </c>
      <c r="S2052" s="10">
        <f t="shared" si="130"/>
        <v>42114.863171296289</v>
      </c>
      <c r="T2052" s="10">
        <f t="shared" si="131"/>
        <v>42154.863171296289</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130.36250000000001</v>
      </c>
      <c r="P2053" s="5">
        <f t="shared" si="129"/>
        <v>43.095041322314053</v>
      </c>
      <c r="Q2053" t="s">
        <v>8319</v>
      </c>
      <c r="R2053" t="s">
        <v>8348</v>
      </c>
      <c r="S2053" s="10">
        <f t="shared" si="130"/>
        <v>41603.814085648148</v>
      </c>
      <c r="T2053" s="10">
        <f t="shared" si="131"/>
        <v>41633.814085648148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353.048</v>
      </c>
      <c r="P2054" s="5">
        <f t="shared" si="129"/>
        <v>326.29205175600737</v>
      </c>
      <c r="Q2054" t="s">
        <v>8319</v>
      </c>
      <c r="R2054" t="s">
        <v>8348</v>
      </c>
      <c r="S2054" s="10">
        <f t="shared" si="130"/>
        <v>42374.875613425924</v>
      </c>
      <c r="T2054" s="10">
        <f t="shared" si="131"/>
        <v>42419.875613425924</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5">
        <f t="shared" si="129"/>
        <v>41.743801652892564</v>
      </c>
      <c r="Q2055" t="s">
        <v>8319</v>
      </c>
      <c r="R2055" t="s">
        <v>8348</v>
      </c>
      <c r="S2055" s="10">
        <f t="shared" si="130"/>
        <v>42303.409155092588</v>
      </c>
      <c r="T2055" s="10">
        <f t="shared" si="131"/>
        <v>42333.450821759259</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5">
        <f t="shared" si="129"/>
        <v>64.020933977455712</v>
      </c>
      <c r="Q2056" t="s">
        <v>8319</v>
      </c>
      <c r="R2056" t="s">
        <v>8348</v>
      </c>
      <c r="S2056" s="10">
        <f t="shared" si="130"/>
        <v>41731.312615740739</v>
      </c>
      <c r="T2056" s="10">
        <f t="shared" si="131"/>
        <v>41761.312615740739</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5">
        <f t="shared" si="129"/>
        <v>99.455445544554451</v>
      </c>
      <c r="Q2057" t="s">
        <v>8319</v>
      </c>
      <c r="R2057" t="s">
        <v>8348</v>
      </c>
      <c r="S2057" s="10">
        <f t="shared" si="130"/>
        <v>41946.465775462959</v>
      </c>
      <c r="T2057" s="10">
        <f t="shared" si="131"/>
        <v>41975.958333333336</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v>
      </c>
      <c r="P2058" s="5">
        <f t="shared" si="129"/>
        <v>138.49458483754512</v>
      </c>
      <c r="Q2058" t="s">
        <v>8319</v>
      </c>
      <c r="R2058" t="s">
        <v>8348</v>
      </c>
      <c r="S2058" s="10">
        <f t="shared" si="130"/>
        <v>41351.552569444444</v>
      </c>
      <c r="T2058" s="10">
        <f t="shared" si="131"/>
        <v>41381.552569444444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202.23220000000001</v>
      </c>
      <c r="P2059" s="5">
        <f t="shared" si="129"/>
        <v>45.547792792792798</v>
      </c>
      <c r="Q2059" t="s">
        <v>8319</v>
      </c>
      <c r="R2059" t="s">
        <v>8348</v>
      </c>
      <c r="S2059" s="10">
        <f t="shared" si="130"/>
        <v>42396.286249999997</v>
      </c>
      <c r="T2059" s="10">
        <f t="shared" si="131"/>
        <v>42426.286249999997</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5">
        <f t="shared" si="129"/>
        <v>10.507317073170732</v>
      </c>
      <c r="Q2060" t="s">
        <v>8319</v>
      </c>
      <c r="R2060" t="s">
        <v>8348</v>
      </c>
      <c r="S2060" s="10">
        <f t="shared" si="130"/>
        <v>42026.16238425926</v>
      </c>
      <c r="T2060" s="10">
        <f t="shared" si="131"/>
        <v>42065.624999999993</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5">
        <f t="shared" si="129"/>
        <v>114.76533333333333</v>
      </c>
      <c r="Q2061" t="s">
        <v>8319</v>
      </c>
      <c r="R2061" t="s">
        <v>8348</v>
      </c>
      <c r="S2061" s="10">
        <f t="shared" si="130"/>
        <v>42361.394143518519</v>
      </c>
      <c r="T2061" s="10">
        <f t="shared" si="131"/>
        <v>42400.707638888889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5">
        <f t="shared" si="129"/>
        <v>35.997067448680355</v>
      </c>
      <c r="Q2062" t="s">
        <v>8319</v>
      </c>
      <c r="R2062" t="s">
        <v>8348</v>
      </c>
      <c r="S2062" s="10">
        <f t="shared" si="130"/>
        <v>41783.434606481482</v>
      </c>
      <c r="T2062" s="10">
        <f t="shared" si="131"/>
        <v>41843.434606481482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5">
        <f t="shared" si="129"/>
        <v>154.17142857142858</v>
      </c>
      <c r="Q2063" t="s">
        <v>8319</v>
      </c>
      <c r="R2063" t="s">
        <v>8348</v>
      </c>
      <c r="S2063" s="10">
        <f t="shared" si="130"/>
        <v>42705.556180555555</v>
      </c>
      <c r="T2063" s="10">
        <f t="shared" si="131"/>
        <v>42735.556180555555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114.97699999999999</v>
      </c>
      <c r="P2064" s="5">
        <f t="shared" si="129"/>
        <v>566.38916256157631</v>
      </c>
      <c r="Q2064" t="s">
        <v>8319</v>
      </c>
      <c r="R2064" t="s">
        <v>8348</v>
      </c>
      <c r="S2064" s="10">
        <f t="shared" si="130"/>
        <v>42423.174745370365</v>
      </c>
      <c r="T2064" s="10">
        <f t="shared" si="131"/>
        <v>42453.1330787037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148.04999999999998</v>
      </c>
      <c r="P2065" s="5">
        <f t="shared" si="129"/>
        <v>120.85714285714286</v>
      </c>
      <c r="Q2065" t="s">
        <v>8319</v>
      </c>
      <c r="R2065" t="s">
        <v>8348</v>
      </c>
      <c r="S2065" s="10">
        <f t="shared" si="130"/>
        <v>42472.524317129624</v>
      </c>
      <c r="T2065" s="10">
        <f t="shared" si="131"/>
        <v>42505.524317129624</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5">
        <f t="shared" si="129"/>
        <v>86.163845492085343</v>
      </c>
      <c r="Q2066" t="s">
        <v>8319</v>
      </c>
      <c r="R2066" t="s">
        <v>8348</v>
      </c>
      <c r="S2066" s="10">
        <f t="shared" si="130"/>
        <v>41389.1565162037</v>
      </c>
      <c r="T2066" s="10">
        <f t="shared" si="131"/>
        <v>41425.291666666664</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5">
        <f t="shared" si="129"/>
        <v>51.212114395886893</v>
      </c>
      <c r="Q2067" t="s">
        <v>8319</v>
      </c>
      <c r="R2067" t="s">
        <v>8348</v>
      </c>
      <c r="S2067" s="10">
        <f t="shared" si="130"/>
        <v>41603.125335648147</v>
      </c>
      <c r="T2067" s="10">
        <f t="shared" si="131"/>
        <v>41633.125335648147</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218.6</v>
      </c>
      <c r="P2068" s="5">
        <f t="shared" si="129"/>
        <v>67.261538461538464</v>
      </c>
      <c r="Q2068" t="s">
        <v>8319</v>
      </c>
      <c r="R2068" t="s">
        <v>8348</v>
      </c>
      <c r="S2068" s="10">
        <f t="shared" si="130"/>
        <v>41844.563460648147</v>
      </c>
      <c r="T2068" s="10">
        <f t="shared" si="131"/>
        <v>41874.563460648147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5">
        <f t="shared" si="129"/>
        <v>62.8</v>
      </c>
      <c r="Q2069" t="s">
        <v>8319</v>
      </c>
      <c r="R2069" t="s">
        <v>8348</v>
      </c>
      <c r="S2069" s="10">
        <f t="shared" si="130"/>
        <v>42115.645555555551</v>
      </c>
      <c r="T2069" s="10">
        <f t="shared" si="131"/>
        <v>42148.645555555551</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105.22388000000001</v>
      </c>
      <c r="P2070" s="5">
        <f t="shared" si="129"/>
        <v>346.13118421052633</v>
      </c>
      <c r="Q2070" t="s">
        <v>8319</v>
      </c>
      <c r="R2070" t="s">
        <v>8348</v>
      </c>
      <c r="S2070" s="10">
        <f t="shared" si="130"/>
        <v>42633.633275462962</v>
      </c>
      <c r="T2070" s="10">
        <f t="shared" si="131"/>
        <v>42663.633275462962</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128.40666000000002</v>
      </c>
      <c r="P2071" s="5">
        <f t="shared" si="129"/>
        <v>244.11912547528519</v>
      </c>
      <c r="Q2071" t="s">
        <v>8319</v>
      </c>
      <c r="R2071" t="s">
        <v>8348</v>
      </c>
      <c r="S2071" s="10">
        <f t="shared" si="130"/>
        <v>42340.763784722221</v>
      </c>
      <c r="T2071" s="10">
        <f t="shared" si="131"/>
        <v>42371.763784722221</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317.3272</v>
      </c>
      <c r="P2072" s="5">
        <f t="shared" si="129"/>
        <v>259.25424836601309</v>
      </c>
      <c r="Q2072" t="s">
        <v>8319</v>
      </c>
      <c r="R2072" t="s">
        <v>8348</v>
      </c>
      <c r="S2072" s="10">
        <f t="shared" si="130"/>
        <v>42519.448182870365</v>
      </c>
      <c r="T2072" s="10">
        <f t="shared" si="131"/>
        <v>42549.448182870365</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v>
      </c>
      <c r="P2073" s="5">
        <f t="shared" si="129"/>
        <v>201.96402877697841</v>
      </c>
      <c r="Q2073" t="s">
        <v>8319</v>
      </c>
      <c r="R2073" t="s">
        <v>8348</v>
      </c>
      <c r="S2073" s="10">
        <f t="shared" si="130"/>
        <v>42600.070416666662</v>
      </c>
      <c r="T2073" s="10">
        <f t="shared" si="131"/>
        <v>42645.070416666662</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5">
        <f t="shared" si="129"/>
        <v>226.20857142857142</v>
      </c>
      <c r="Q2074" t="s">
        <v>8319</v>
      </c>
      <c r="R2074" t="s">
        <v>8348</v>
      </c>
      <c r="S2074" s="10">
        <f t="shared" si="130"/>
        <v>42467.373055555552</v>
      </c>
      <c r="T2074" s="10">
        <f t="shared" si="131"/>
        <v>42497.373055555552</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152.60429999999999</v>
      </c>
      <c r="P2075" s="5">
        <f t="shared" si="129"/>
        <v>324.69</v>
      </c>
      <c r="Q2075" t="s">
        <v>8319</v>
      </c>
      <c r="R2075" t="s">
        <v>8348</v>
      </c>
      <c r="S2075" s="10">
        <f t="shared" si="130"/>
        <v>42087.459699074076</v>
      </c>
      <c r="T2075" s="10">
        <f t="shared" si="131"/>
        <v>42132.459699074076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5">
        <f t="shared" si="129"/>
        <v>205</v>
      </c>
      <c r="Q2076" t="s">
        <v>8319</v>
      </c>
      <c r="R2076" t="s">
        <v>8348</v>
      </c>
      <c r="S2076" s="10">
        <f t="shared" si="130"/>
        <v>42466.617847222216</v>
      </c>
      <c r="T2076" s="10">
        <f t="shared" si="131"/>
        <v>42496.617847222216</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5">
        <f t="shared" si="129"/>
        <v>20.465926829268295</v>
      </c>
      <c r="Q2077" t="s">
        <v>8319</v>
      </c>
      <c r="R2077" t="s">
        <v>8348</v>
      </c>
      <c r="S2077" s="10">
        <f t="shared" si="130"/>
        <v>41450.473240740735</v>
      </c>
      <c r="T2077" s="10">
        <f t="shared" si="131"/>
        <v>41480.473240740735</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v>
      </c>
      <c r="P2078" s="5">
        <f t="shared" si="129"/>
        <v>116.35303146309367</v>
      </c>
      <c r="Q2078" t="s">
        <v>8319</v>
      </c>
      <c r="R2078" t="s">
        <v>8348</v>
      </c>
      <c r="S2078" s="10">
        <f t="shared" si="130"/>
        <v>41803.672326388885</v>
      </c>
      <c r="T2078" s="10">
        <f t="shared" si="131"/>
        <v>41843.672326388885</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5">
        <f t="shared" si="129"/>
        <v>307.20212765957444</v>
      </c>
      <c r="Q2079" t="s">
        <v>8319</v>
      </c>
      <c r="R2079" t="s">
        <v>8348</v>
      </c>
      <c r="S2079" s="10">
        <f t="shared" si="130"/>
        <v>42102.83421296296</v>
      </c>
      <c r="T2079" s="10">
        <f t="shared" si="131"/>
        <v>42160.666666666664</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131.20499999999998</v>
      </c>
      <c r="P2080" s="5">
        <f t="shared" si="129"/>
        <v>546.6875</v>
      </c>
      <c r="Q2080" t="s">
        <v>8319</v>
      </c>
      <c r="R2080" t="s">
        <v>8348</v>
      </c>
      <c r="S2080" s="10">
        <f t="shared" si="130"/>
        <v>42692.563159722216</v>
      </c>
      <c r="T2080" s="10">
        <f t="shared" si="131"/>
        <v>42722.563159722216</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288.17</v>
      </c>
      <c r="P2081" s="5">
        <f t="shared" si="129"/>
        <v>47.474464579901152</v>
      </c>
      <c r="Q2081" t="s">
        <v>8319</v>
      </c>
      <c r="R2081" t="s">
        <v>8348</v>
      </c>
      <c r="S2081" s="10">
        <f t="shared" si="130"/>
        <v>42150.502233796295</v>
      </c>
      <c r="T2081" s="10">
        <f t="shared" si="131"/>
        <v>42180.583333333336</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v>
      </c>
      <c r="P2082" s="5">
        <f t="shared" si="129"/>
        <v>101.56</v>
      </c>
      <c r="Q2082" t="s">
        <v>8319</v>
      </c>
      <c r="R2082" t="s">
        <v>8348</v>
      </c>
      <c r="S2082" s="10">
        <f t="shared" si="130"/>
        <v>42289.748842592591</v>
      </c>
      <c r="T2082" s="10">
        <f t="shared" si="131"/>
        <v>42319.790509259255</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5">
        <f t="shared" si="129"/>
        <v>72.909090909090907</v>
      </c>
      <c r="Q2083" t="s">
        <v>8325</v>
      </c>
      <c r="R2083" t="s">
        <v>8329</v>
      </c>
      <c r="S2083" s="10">
        <f t="shared" si="130"/>
        <v>41003.948553240742</v>
      </c>
      <c r="T2083" s="10">
        <f t="shared" si="131"/>
        <v>41044.999305555553</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5">
        <f t="shared" si="129"/>
        <v>43.710526315789473</v>
      </c>
      <c r="Q2084" t="s">
        <v>8325</v>
      </c>
      <c r="R2084" t="s">
        <v>8329</v>
      </c>
      <c r="S2084" s="10">
        <f t="shared" si="130"/>
        <v>40810.911990740737</v>
      </c>
      <c r="T2084" s="10">
        <f t="shared" si="131"/>
        <v>40870.953657407401</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5">
        <f t="shared" si="129"/>
        <v>34</v>
      </c>
      <c r="Q2085" t="s">
        <v>8325</v>
      </c>
      <c r="R2085" t="s">
        <v>8329</v>
      </c>
      <c r="S2085" s="10">
        <f t="shared" si="130"/>
        <v>41034.513831018514</v>
      </c>
      <c r="T2085" s="10">
        <f t="shared" si="131"/>
        <v>41064.513831018514</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5">
        <f t="shared" si="129"/>
        <v>70.652173913043484</v>
      </c>
      <c r="Q2086" t="s">
        <v>8325</v>
      </c>
      <c r="R2086" t="s">
        <v>8329</v>
      </c>
      <c r="S2086" s="10">
        <f t="shared" si="130"/>
        <v>41731.624791666662</v>
      </c>
      <c r="T2086" s="10">
        <f t="shared" si="131"/>
        <v>41763.082638888889</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123.53333333333335</v>
      </c>
      <c r="P2087" s="5">
        <f t="shared" si="129"/>
        <v>89.301204819277103</v>
      </c>
      <c r="Q2087" t="s">
        <v>8325</v>
      </c>
      <c r="R2087" t="s">
        <v>8329</v>
      </c>
      <c r="S2087" s="10">
        <f t="shared" si="130"/>
        <v>41075.627164351848</v>
      </c>
      <c r="T2087" s="10">
        <f t="shared" si="131"/>
        <v>41105.627164351848</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5">
        <f t="shared" si="129"/>
        <v>115.08571428571429</v>
      </c>
      <c r="Q2088" t="s">
        <v>8325</v>
      </c>
      <c r="R2088" t="s">
        <v>8329</v>
      </c>
      <c r="S2088" s="10">
        <f t="shared" si="130"/>
        <v>40860.462175925924</v>
      </c>
      <c r="T2088" s="10">
        <f t="shared" si="131"/>
        <v>40890.999305555553</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103.53333333333335</v>
      </c>
      <c r="P2089" s="5">
        <f t="shared" si="129"/>
        <v>62.12</v>
      </c>
      <c r="Q2089" t="s">
        <v>8325</v>
      </c>
      <c r="R2089" t="s">
        <v>8329</v>
      </c>
      <c r="S2089" s="10">
        <f t="shared" si="130"/>
        <v>40763.996041666665</v>
      </c>
      <c r="T2089" s="10">
        <f t="shared" si="131"/>
        <v>40793.996041666665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115.51066666666668</v>
      </c>
      <c r="P2090" s="5">
        <f t="shared" si="129"/>
        <v>46.204266666666669</v>
      </c>
      <c r="Q2090" t="s">
        <v>8325</v>
      </c>
      <c r="R2090" t="s">
        <v>8329</v>
      </c>
      <c r="S2090" s="10">
        <f t="shared" si="130"/>
        <v>40395.506388888884</v>
      </c>
      <c r="T2090" s="10">
        <f t="shared" si="131"/>
        <v>40431.957638888889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v>
      </c>
      <c r="P2091" s="5">
        <f t="shared" si="129"/>
        <v>48.54854838709678</v>
      </c>
      <c r="Q2091" t="s">
        <v>8325</v>
      </c>
      <c r="R2091" t="s">
        <v>8329</v>
      </c>
      <c r="S2091" s="10">
        <f t="shared" si="130"/>
        <v>41452.867986111109</v>
      </c>
      <c r="T2091" s="10">
        <f t="shared" si="131"/>
        <v>41487.867986111109</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115.040375</v>
      </c>
      <c r="P2092" s="5">
        <f t="shared" si="129"/>
        <v>57.520187499999999</v>
      </c>
      <c r="Q2092" t="s">
        <v>8325</v>
      </c>
      <c r="R2092" t="s">
        <v>8329</v>
      </c>
      <c r="S2092" s="10">
        <f t="shared" si="130"/>
        <v>41299.173090277778</v>
      </c>
      <c r="T2092" s="10">
        <f t="shared" si="131"/>
        <v>41329.173090277778</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5">
        <f t="shared" si="129"/>
        <v>88.147154471544724</v>
      </c>
      <c r="Q2093" t="s">
        <v>8325</v>
      </c>
      <c r="R2093" t="s">
        <v>8329</v>
      </c>
      <c r="S2093" s="10">
        <f t="shared" si="130"/>
        <v>40555.114328703698</v>
      </c>
      <c r="T2093" s="10">
        <f t="shared" si="131"/>
        <v>40603.625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5">
        <f t="shared" si="129"/>
        <v>110.49090909090908</v>
      </c>
      <c r="Q2094" t="s">
        <v>8325</v>
      </c>
      <c r="R2094" t="s">
        <v>8329</v>
      </c>
      <c r="S2094" s="10">
        <f t="shared" si="130"/>
        <v>40763.499212962961</v>
      </c>
      <c r="T2094" s="10">
        <f t="shared" si="131"/>
        <v>40823.499212962961</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102.46666666666667</v>
      </c>
      <c r="P2095" s="5">
        <f t="shared" si="129"/>
        <v>66.826086956521735</v>
      </c>
      <c r="Q2095" t="s">
        <v>8325</v>
      </c>
      <c r="R2095" t="s">
        <v>8329</v>
      </c>
      <c r="S2095" s="10">
        <f t="shared" si="130"/>
        <v>41205.646203703705</v>
      </c>
      <c r="T2095" s="10">
        <f t="shared" si="131"/>
        <v>41265.68787037037</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120.54285714285714</v>
      </c>
      <c r="P2096" s="5">
        <f t="shared" si="129"/>
        <v>58.597222222222221</v>
      </c>
      <c r="Q2096" t="s">
        <v>8325</v>
      </c>
      <c r="R2096" t="s">
        <v>8329</v>
      </c>
      <c r="S2096" s="10">
        <f t="shared" si="130"/>
        <v>40938.811689814815</v>
      </c>
      <c r="T2096" s="10">
        <f t="shared" si="131"/>
        <v>40972.916666666664</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100</v>
      </c>
      <c r="P2097" s="5">
        <f t="shared" si="129"/>
        <v>113.63636363636364</v>
      </c>
      <c r="Q2097" t="s">
        <v>8325</v>
      </c>
      <c r="R2097" t="s">
        <v>8329</v>
      </c>
      <c r="S2097" s="10">
        <f t="shared" si="130"/>
        <v>40758.525150462956</v>
      </c>
      <c r="T2097" s="10">
        <f t="shared" si="131"/>
        <v>40818.525150462956</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5">
        <f t="shared" si="129"/>
        <v>43.571428571428569</v>
      </c>
      <c r="Q2098" t="s">
        <v>8325</v>
      </c>
      <c r="R2098" t="s">
        <v>8329</v>
      </c>
      <c r="S2098" s="10">
        <f t="shared" si="130"/>
        <v>41192.550173611111</v>
      </c>
      <c r="T2098" s="10">
        <f t="shared" si="131"/>
        <v>41207.957638888889</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100</v>
      </c>
      <c r="P2099" s="5">
        <f t="shared" si="129"/>
        <v>78.94736842105263</v>
      </c>
      <c r="Q2099" t="s">
        <v>8325</v>
      </c>
      <c r="R2099" t="s">
        <v>8329</v>
      </c>
      <c r="S2099" s="10">
        <f t="shared" si="130"/>
        <v>40818.376562499994</v>
      </c>
      <c r="T2099" s="10">
        <f t="shared" si="131"/>
        <v>40878.418229166666</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5">
        <f t="shared" si="129"/>
        <v>188.125</v>
      </c>
      <c r="Q2100" t="s">
        <v>8325</v>
      </c>
      <c r="R2100" t="s">
        <v>8329</v>
      </c>
      <c r="S2100" s="10">
        <f t="shared" si="130"/>
        <v>40945.905497685184</v>
      </c>
      <c r="T2100" s="10">
        <f t="shared" si="131"/>
        <v>40975.905497685184</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132.36666666666667</v>
      </c>
      <c r="P2101" s="5">
        <f t="shared" si="129"/>
        <v>63.031746031746032</v>
      </c>
      <c r="Q2101" t="s">
        <v>8325</v>
      </c>
      <c r="R2101" t="s">
        <v>8329</v>
      </c>
      <c r="S2101" s="10">
        <f t="shared" si="130"/>
        <v>42173.53800925926</v>
      </c>
      <c r="T2101" s="10">
        <f t="shared" si="131"/>
        <v>42186.944444444445</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136.66666666666666</v>
      </c>
      <c r="P2102" s="5">
        <f t="shared" si="129"/>
        <v>30.37037037037037</v>
      </c>
      <c r="Q2102" t="s">
        <v>8325</v>
      </c>
      <c r="R2102" t="s">
        <v>8329</v>
      </c>
      <c r="S2102" s="10">
        <f t="shared" si="130"/>
        <v>41074.62663194444</v>
      </c>
      <c r="T2102" s="10">
        <f t="shared" si="131"/>
        <v>41089.957638888889</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v>
      </c>
      <c r="P2103" s="5">
        <f t="shared" si="129"/>
        <v>51.477272727272727</v>
      </c>
      <c r="Q2103" t="s">
        <v>8325</v>
      </c>
      <c r="R2103" t="s">
        <v>8329</v>
      </c>
      <c r="S2103" s="10">
        <f t="shared" si="130"/>
        <v>40891.941134259258</v>
      </c>
      <c r="T2103" s="10">
        <f t="shared" si="131"/>
        <v>40951.941134259258</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5">
        <f t="shared" si="129"/>
        <v>35.789473684210527</v>
      </c>
      <c r="Q2104" t="s">
        <v>8325</v>
      </c>
      <c r="R2104" t="s">
        <v>8329</v>
      </c>
      <c r="S2104" s="10">
        <f t="shared" si="130"/>
        <v>40638.660277777773</v>
      </c>
      <c r="T2104" s="10">
        <f t="shared" si="131"/>
        <v>40668.660277777773</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5">
        <f t="shared" si="129"/>
        <v>98.817391304347822</v>
      </c>
      <c r="Q2105" t="s">
        <v>8325</v>
      </c>
      <c r="R2105" t="s">
        <v>8329</v>
      </c>
      <c r="S2105" s="10">
        <f t="shared" si="130"/>
        <v>41192.546608796292</v>
      </c>
      <c r="T2105" s="10">
        <f t="shared" si="131"/>
        <v>41222.588275462964</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129.5</v>
      </c>
      <c r="P2106" s="5">
        <f t="shared" si="129"/>
        <v>28</v>
      </c>
      <c r="Q2106" t="s">
        <v>8325</v>
      </c>
      <c r="R2106" t="s">
        <v>8329</v>
      </c>
      <c r="S2106" s="10">
        <f t="shared" si="130"/>
        <v>41393.86613425926</v>
      </c>
      <c r="T2106" s="10">
        <f t="shared" si="131"/>
        <v>41424.791666666664</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5">
        <f t="shared" si="129"/>
        <v>51.313131313131315</v>
      </c>
      <c r="Q2107" t="s">
        <v>8325</v>
      </c>
      <c r="R2107" t="s">
        <v>8329</v>
      </c>
      <c r="S2107" s="10">
        <f t="shared" si="130"/>
        <v>41951.580474537033</v>
      </c>
      <c r="T2107" s="10">
        <f t="shared" si="131"/>
        <v>41963.958333333336</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107.04545454545456</v>
      </c>
      <c r="P2108" s="5">
        <f t="shared" si="129"/>
        <v>53.522727272727273</v>
      </c>
      <c r="Q2108" t="s">
        <v>8325</v>
      </c>
      <c r="R2108" t="s">
        <v>8329</v>
      </c>
      <c r="S2108" s="10">
        <f t="shared" si="130"/>
        <v>41270.006643518514</v>
      </c>
      <c r="T2108" s="10">
        <f t="shared" si="131"/>
        <v>41300.006643518514</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5">
        <f t="shared" si="129"/>
        <v>37.149310344827583</v>
      </c>
      <c r="Q2109" t="s">
        <v>8325</v>
      </c>
      <c r="R2109" t="s">
        <v>8329</v>
      </c>
      <c r="S2109" s="10">
        <f t="shared" si="130"/>
        <v>41934.502233796295</v>
      </c>
      <c r="T2109" s="10">
        <f t="shared" si="131"/>
        <v>41955.543900462959</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5">
        <f t="shared" si="129"/>
        <v>89.895287958115176</v>
      </c>
      <c r="Q2110" t="s">
        <v>8325</v>
      </c>
      <c r="R2110" t="s">
        <v>8329</v>
      </c>
      <c r="S2110" s="10">
        <f t="shared" si="130"/>
        <v>41134.967361111107</v>
      </c>
      <c r="T2110" s="10">
        <f t="shared" si="131"/>
        <v>41161.954861111109</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106.52500000000001</v>
      </c>
      <c r="P2111" s="5">
        <f t="shared" si="129"/>
        <v>106.52500000000001</v>
      </c>
      <c r="Q2111" t="s">
        <v>8325</v>
      </c>
      <c r="R2111" t="s">
        <v>8329</v>
      </c>
      <c r="S2111" s="10">
        <f t="shared" si="130"/>
        <v>42160.500196759262</v>
      </c>
      <c r="T2111" s="10">
        <f t="shared" si="131"/>
        <v>42190.500196759262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5">
        <f t="shared" si="129"/>
        <v>52.815789473684212</v>
      </c>
      <c r="Q2112" t="s">
        <v>8325</v>
      </c>
      <c r="R2112" t="s">
        <v>8329</v>
      </c>
      <c r="S2112" s="10">
        <f t="shared" si="130"/>
        <v>41759.462604166663</v>
      </c>
      <c r="T2112" s="10">
        <f t="shared" si="131"/>
        <v>41786.999305555553</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106.5</v>
      </c>
      <c r="P2113" s="5">
        <f t="shared" si="129"/>
        <v>54.615384615384613</v>
      </c>
      <c r="Q2113" t="s">
        <v>8325</v>
      </c>
      <c r="R2113" t="s">
        <v>8329</v>
      </c>
      <c r="S2113" s="10">
        <f t="shared" si="130"/>
        <v>40702.988715277774</v>
      </c>
      <c r="T2113" s="10">
        <f t="shared" si="131"/>
        <v>40769.833333333328</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100</v>
      </c>
      <c r="P2114" s="5">
        <f t="shared" si="129"/>
        <v>27.272727272727273</v>
      </c>
      <c r="Q2114" t="s">
        <v>8325</v>
      </c>
      <c r="R2114" t="s">
        <v>8329</v>
      </c>
      <c r="S2114" s="10">
        <f t="shared" si="130"/>
        <v>41365.719826388886</v>
      </c>
      <c r="T2114" s="10">
        <f t="shared" si="131"/>
        <v>41379.719826388886</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((E2115/D2115)*100)</f>
        <v>104.85714285714285</v>
      </c>
      <c r="P2115" s="5">
        <f t="shared" ref="P2115:P2178" si="133">AVERAGE(E2115/L2115)</f>
        <v>68.598130841121488</v>
      </c>
      <c r="Q2115" t="s">
        <v>8325</v>
      </c>
      <c r="R2115" t="s">
        <v>8329</v>
      </c>
      <c r="S2115" s="10">
        <f t="shared" ref="S2115:S2178" si="134">(((J2115/60)/60)/24)+DATE(1970,1,1)+(-5/24)</f>
        <v>41870.657129629624</v>
      </c>
      <c r="T2115" s="10">
        <f t="shared" ref="T2115:T2178" si="135">(((I2115/60)/60)/24)+DATE(1970,1,1)+(-5/24)</f>
        <v>41905.657129629624</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5">
        <f t="shared" si="133"/>
        <v>35.612244897959187</v>
      </c>
      <c r="Q2116" t="s">
        <v>8325</v>
      </c>
      <c r="R2116" t="s">
        <v>8329</v>
      </c>
      <c r="S2116" s="10">
        <f t="shared" si="134"/>
        <v>40458.607291666667</v>
      </c>
      <c r="T2116" s="10">
        <f t="shared" si="135"/>
        <v>40520.999305555553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225.66666666666669</v>
      </c>
      <c r="P2117" s="5">
        <f t="shared" si="133"/>
        <v>94.027777777777771</v>
      </c>
      <c r="Q2117" t="s">
        <v>8325</v>
      </c>
      <c r="R2117" t="s">
        <v>8329</v>
      </c>
      <c r="S2117" s="10">
        <f t="shared" si="134"/>
        <v>40563.872696759259</v>
      </c>
      <c r="T2117" s="10">
        <f t="shared" si="135"/>
        <v>40593.872696759259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100.90416666666667</v>
      </c>
      <c r="P2118" s="5">
        <f t="shared" si="133"/>
        <v>526.45652173913038</v>
      </c>
      <c r="Q2118" t="s">
        <v>8325</v>
      </c>
      <c r="R2118" t="s">
        <v>8329</v>
      </c>
      <c r="S2118" s="10">
        <f t="shared" si="134"/>
        <v>41136.569479166668</v>
      </c>
      <c r="T2118" s="10">
        <f t="shared" si="135"/>
        <v>41184.569479166668</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5">
        <f t="shared" si="133"/>
        <v>50.657142857142858</v>
      </c>
      <c r="Q2119" t="s">
        <v>8325</v>
      </c>
      <c r="R2119" t="s">
        <v>8329</v>
      </c>
      <c r="S2119" s="10">
        <f t="shared" si="134"/>
        <v>42289.851261574069</v>
      </c>
      <c r="T2119" s="10">
        <f t="shared" si="135"/>
        <v>42303.999305555553</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5">
        <f t="shared" si="133"/>
        <v>79.182941176470578</v>
      </c>
      <c r="Q2120" t="s">
        <v>8325</v>
      </c>
      <c r="R2120" t="s">
        <v>8329</v>
      </c>
      <c r="S2120" s="10">
        <f t="shared" si="134"/>
        <v>40718.631203703699</v>
      </c>
      <c r="T2120" s="10">
        <f t="shared" si="135"/>
        <v>40748.631203703699</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v>
      </c>
      <c r="P2121" s="5">
        <f t="shared" si="133"/>
        <v>91.590909090909093</v>
      </c>
      <c r="Q2121" t="s">
        <v>8325</v>
      </c>
      <c r="R2121" t="s">
        <v>8329</v>
      </c>
      <c r="S2121" s="10">
        <f t="shared" si="134"/>
        <v>41106.921817129631</v>
      </c>
      <c r="T2121" s="10">
        <f t="shared" si="135"/>
        <v>41136.921817129631</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5">
        <f t="shared" si="133"/>
        <v>116.96275362318841</v>
      </c>
      <c r="Q2122" t="s">
        <v>8325</v>
      </c>
      <c r="R2122" t="s">
        <v>8329</v>
      </c>
      <c r="S2122" s="10">
        <f t="shared" si="134"/>
        <v>41591.756203703699</v>
      </c>
      <c r="T2122" s="10">
        <f t="shared" si="135"/>
        <v>41640.756203703699</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0.56800000000000006</v>
      </c>
      <c r="P2123" s="5">
        <f t="shared" si="133"/>
        <v>28.4</v>
      </c>
      <c r="Q2123" t="s">
        <v>8316</v>
      </c>
      <c r="R2123" t="s">
        <v>8333</v>
      </c>
      <c r="S2123" s="10">
        <f t="shared" si="134"/>
        <v>42716.534120370365</v>
      </c>
      <c r="T2123" s="10">
        <f t="shared" si="135"/>
        <v>42746.534120370365</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0.38750000000000001</v>
      </c>
      <c r="P2124" s="5">
        <f t="shared" si="133"/>
        <v>103.33333333333333</v>
      </c>
      <c r="Q2124" t="s">
        <v>8316</v>
      </c>
      <c r="R2124" t="s">
        <v>8333</v>
      </c>
      <c r="S2124" s="10">
        <f t="shared" si="134"/>
        <v>42712.092233796291</v>
      </c>
      <c r="T2124" s="10">
        <f t="shared" si="135"/>
        <v>42742.092233796291</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10</v>
      </c>
      <c r="P2125" s="5">
        <f t="shared" si="133"/>
        <v>10</v>
      </c>
      <c r="Q2125" t="s">
        <v>8316</v>
      </c>
      <c r="R2125" t="s">
        <v>8333</v>
      </c>
      <c r="S2125" s="10">
        <f t="shared" si="134"/>
        <v>40198.216516203705</v>
      </c>
      <c r="T2125" s="10">
        <f t="shared" si="135"/>
        <v>40252.082638888889</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10.454545454545453</v>
      </c>
      <c r="P2126" s="5">
        <f t="shared" si="133"/>
        <v>23</v>
      </c>
      <c r="Q2126" t="s">
        <v>8316</v>
      </c>
      <c r="R2126" t="s">
        <v>8333</v>
      </c>
      <c r="S2126" s="10">
        <f t="shared" si="134"/>
        <v>40463.819849537031</v>
      </c>
      <c r="T2126" s="10">
        <f t="shared" si="135"/>
        <v>40512</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1.4200000000000002</v>
      </c>
      <c r="P2127" s="5">
        <f t="shared" si="133"/>
        <v>31.555555555555557</v>
      </c>
      <c r="Q2127" t="s">
        <v>8316</v>
      </c>
      <c r="R2127" t="s">
        <v>8333</v>
      </c>
      <c r="S2127" s="10">
        <f t="shared" si="134"/>
        <v>42190.815196759257</v>
      </c>
      <c r="T2127" s="10">
        <f t="shared" si="135"/>
        <v>42220.815196759257</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0.05</v>
      </c>
      <c r="P2128" s="5">
        <f t="shared" si="133"/>
        <v>5</v>
      </c>
      <c r="Q2128" t="s">
        <v>8316</v>
      </c>
      <c r="R2128" t="s">
        <v>8333</v>
      </c>
      <c r="S2128" s="10">
        <f t="shared" si="134"/>
        <v>41951.76489583333</v>
      </c>
      <c r="T2128" s="10">
        <f t="shared" si="135"/>
        <v>41981.76489583333</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28.842857142857142</v>
      </c>
      <c r="P2129" s="5">
        <f t="shared" si="133"/>
        <v>34.220338983050844</v>
      </c>
      <c r="Q2129" t="s">
        <v>8316</v>
      </c>
      <c r="R2129" t="s">
        <v>8333</v>
      </c>
      <c r="S2129" s="10">
        <f t="shared" si="134"/>
        <v>42045.297025462954</v>
      </c>
      <c r="T2129" s="10">
        <f t="shared" si="135"/>
        <v>42075.255358796298</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0.16666666666666669</v>
      </c>
      <c r="P2130" s="5">
        <f t="shared" si="133"/>
        <v>25</v>
      </c>
      <c r="Q2130" t="s">
        <v>8316</v>
      </c>
      <c r="R2130" t="s">
        <v>8333</v>
      </c>
      <c r="S2130" s="10">
        <f t="shared" si="134"/>
        <v>41843.564456018517</v>
      </c>
      <c r="T2130" s="10">
        <f t="shared" si="135"/>
        <v>41903.564456018517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11.799999999999999</v>
      </c>
      <c r="P2131" s="5">
        <f t="shared" si="133"/>
        <v>19.666666666666668</v>
      </c>
      <c r="Q2131" t="s">
        <v>8316</v>
      </c>
      <c r="R2131" t="s">
        <v>8333</v>
      </c>
      <c r="S2131" s="10">
        <f t="shared" si="134"/>
        <v>42408.815972222219</v>
      </c>
      <c r="T2131" s="10">
        <f t="shared" si="135"/>
        <v>42438.815972222219</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0.20238095238095236</v>
      </c>
      <c r="P2132" s="5">
        <f t="shared" si="133"/>
        <v>21.25</v>
      </c>
      <c r="Q2132" t="s">
        <v>8316</v>
      </c>
      <c r="R2132" t="s">
        <v>8333</v>
      </c>
      <c r="S2132" s="10">
        <f t="shared" si="134"/>
        <v>41831.87804398148</v>
      </c>
      <c r="T2132" s="10">
        <f t="shared" si="135"/>
        <v>41866.87804398148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5</v>
      </c>
      <c r="P2133" s="5">
        <f t="shared" si="133"/>
        <v>8.3333333333333339</v>
      </c>
      <c r="Q2133" t="s">
        <v>8316</v>
      </c>
      <c r="R2133" t="s">
        <v>8333</v>
      </c>
      <c r="S2133" s="10">
        <f t="shared" si="134"/>
        <v>42166.998738425922</v>
      </c>
      <c r="T2133" s="10">
        <f t="shared" si="135"/>
        <v>42196.998738425922</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2.1129899999999995</v>
      </c>
      <c r="P2134" s="5">
        <f t="shared" si="133"/>
        <v>21.34333333333333</v>
      </c>
      <c r="Q2134" t="s">
        <v>8316</v>
      </c>
      <c r="R2134" t="s">
        <v>8333</v>
      </c>
      <c r="S2134" s="10">
        <f t="shared" si="134"/>
        <v>41643.27884259259</v>
      </c>
      <c r="T2134" s="10">
        <f t="shared" si="135"/>
        <v>41673.27884259259</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v>
      </c>
      <c r="P2135" s="5">
        <f t="shared" si="133"/>
        <v>5.333333333333333</v>
      </c>
      <c r="Q2135" t="s">
        <v>8316</v>
      </c>
      <c r="R2135" t="s">
        <v>8333</v>
      </c>
      <c r="S2135" s="10">
        <f t="shared" si="134"/>
        <v>40618.888877314814</v>
      </c>
      <c r="T2135" s="10">
        <f t="shared" si="135"/>
        <v>40657.082638888889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1.7333333333333332</v>
      </c>
      <c r="P2136" s="5">
        <f t="shared" si="133"/>
        <v>34.666666666666664</v>
      </c>
      <c r="Q2136" t="s">
        <v>8316</v>
      </c>
      <c r="R2136" t="s">
        <v>8333</v>
      </c>
      <c r="S2136" s="10">
        <f t="shared" si="134"/>
        <v>41361.678136574068</v>
      </c>
      <c r="T2136" s="10">
        <f t="shared" si="135"/>
        <v>41391.678136574068</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v>
      </c>
      <c r="P2137" s="5">
        <f t="shared" si="133"/>
        <v>21.727272727272727</v>
      </c>
      <c r="Q2137" t="s">
        <v>8316</v>
      </c>
      <c r="R2137" t="s">
        <v>8333</v>
      </c>
      <c r="S2137" s="10">
        <f t="shared" si="134"/>
        <v>41156.755011574067</v>
      </c>
      <c r="T2137" s="10">
        <f t="shared" si="135"/>
        <v>41186.755011574067</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5.9612499999999999E-2</v>
      </c>
      <c r="P2138" s="5">
        <f t="shared" si="133"/>
        <v>11.922499999999999</v>
      </c>
      <c r="Q2138" t="s">
        <v>8316</v>
      </c>
      <c r="R2138" t="s">
        <v>8333</v>
      </c>
      <c r="S2138" s="10">
        <f t="shared" si="134"/>
        <v>41536.300763888888</v>
      </c>
      <c r="T2138" s="10">
        <f t="shared" si="135"/>
        <v>41566.300763888888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28.405999999999999</v>
      </c>
      <c r="P2139" s="5">
        <f t="shared" si="133"/>
        <v>26.59737827715356</v>
      </c>
      <c r="Q2139" t="s">
        <v>8316</v>
      </c>
      <c r="R2139" t="s">
        <v>8333</v>
      </c>
      <c r="S2139" s="10">
        <f t="shared" si="134"/>
        <v>41948.562835648147</v>
      </c>
      <c r="T2139" s="10">
        <f t="shared" si="135"/>
        <v>41978.562835648147</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12.8</v>
      </c>
      <c r="P2140" s="5">
        <f t="shared" si="133"/>
        <v>10.666666666666666</v>
      </c>
      <c r="Q2140" t="s">
        <v>8316</v>
      </c>
      <c r="R2140" t="s">
        <v>8333</v>
      </c>
      <c r="S2140" s="10">
        <f t="shared" si="134"/>
        <v>41556.804849537039</v>
      </c>
      <c r="T2140" s="10">
        <f t="shared" si="135"/>
        <v>41586.846516203703</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5.42</v>
      </c>
      <c r="P2141" s="5">
        <f t="shared" si="133"/>
        <v>29.035714285714285</v>
      </c>
      <c r="Q2141" t="s">
        <v>8316</v>
      </c>
      <c r="R2141" t="s">
        <v>8333</v>
      </c>
      <c r="S2141" s="10">
        <f t="shared" si="134"/>
        <v>42647.541759259257</v>
      </c>
      <c r="T2141" s="10">
        <f t="shared" si="135"/>
        <v>42677.541759259257</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0.11199999999999999</v>
      </c>
      <c r="P2142" s="5">
        <f t="shared" si="133"/>
        <v>50.909090909090907</v>
      </c>
      <c r="Q2142" t="s">
        <v>8316</v>
      </c>
      <c r="R2142" t="s">
        <v>8333</v>
      </c>
      <c r="S2142" s="10">
        <f t="shared" si="134"/>
        <v>41255.625277777777</v>
      </c>
      <c r="T2142" s="10">
        <f t="shared" si="135"/>
        <v>41285.625277777777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5" t="e">
        <f t="shared" si="133"/>
        <v>#DIV/0!</v>
      </c>
      <c r="Q2143" t="s">
        <v>8316</v>
      </c>
      <c r="R2143" t="s">
        <v>8333</v>
      </c>
      <c r="S2143" s="10">
        <f t="shared" si="134"/>
        <v>41927.027303240735</v>
      </c>
      <c r="T2143" s="10">
        <f t="shared" si="135"/>
        <v>41957.068969907406</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5.7238095238095239</v>
      </c>
      <c r="P2144" s="5">
        <f t="shared" si="133"/>
        <v>50.083333333333336</v>
      </c>
      <c r="Q2144" t="s">
        <v>8316</v>
      </c>
      <c r="R2144" t="s">
        <v>8333</v>
      </c>
      <c r="S2144" s="10">
        <f t="shared" si="134"/>
        <v>42340.493171296293</v>
      </c>
      <c r="T2144" s="10">
        <f t="shared" si="135"/>
        <v>42368.493171296293</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11.25</v>
      </c>
      <c r="P2145" s="5">
        <f t="shared" si="133"/>
        <v>45</v>
      </c>
      <c r="Q2145" t="s">
        <v>8316</v>
      </c>
      <c r="R2145" t="s">
        <v>8333</v>
      </c>
      <c r="S2145" s="10">
        <f t="shared" si="134"/>
        <v>40332.678379629629</v>
      </c>
      <c r="T2145" s="10">
        <f t="shared" si="135"/>
        <v>40380.583333333328</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1.7098591549295776</v>
      </c>
      <c r="P2146" s="5">
        <f t="shared" si="133"/>
        <v>25.291666666666668</v>
      </c>
      <c r="Q2146" t="s">
        <v>8316</v>
      </c>
      <c r="R2146" t="s">
        <v>8333</v>
      </c>
      <c r="S2146" s="10">
        <f t="shared" si="134"/>
        <v>41499.338425925926</v>
      </c>
      <c r="T2146" s="10">
        <f t="shared" si="135"/>
        <v>41531.338425925926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30.433333333333334</v>
      </c>
      <c r="P2147" s="5">
        <f t="shared" si="133"/>
        <v>51.292134831460672</v>
      </c>
      <c r="Q2147" t="s">
        <v>8316</v>
      </c>
      <c r="R2147" t="s">
        <v>8333</v>
      </c>
      <c r="S2147" s="10">
        <f t="shared" si="134"/>
        <v>41575.029097222221</v>
      </c>
      <c r="T2147" s="10">
        <f t="shared" si="135"/>
        <v>41605.070763888885</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0.02</v>
      </c>
      <c r="P2148" s="5">
        <f t="shared" si="133"/>
        <v>1</v>
      </c>
      <c r="Q2148" t="s">
        <v>8316</v>
      </c>
      <c r="R2148" t="s">
        <v>8333</v>
      </c>
      <c r="S2148" s="10">
        <f t="shared" si="134"/>
        <v>42397.471180555549</v>
      </c>
      <c r="T2148" s="10">
        <f t="shared" si="135"/>
        <v>42411.471180555549</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0.69641025641025645</v>
      </c>
      <c r="P2149" s="5">
        <f t="shared" si="133"/>
        <v>49.381818181818183</v>
      </c>
      <c r="Q2149" t="s">
        <v>8316</v>
      </c>
      <c r="R2149" t="s">
        <v>8333</v>
      </c>
      <c r="S2149" s="10">
        <f t="shared" si="134"/>
        <v>41927.087361111109</v>
      </c>
      <c r="T2149" s="10">
        <f t="shared" si="135"/>
        <v>41959.129027777781</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2</v>
      </c>
      <c r="P2150" s="5">
        <f t="shared" si="133"/>
        <v>1</v>
      </c>
      <c r="Q2150" t="s">
        <v>8316</v>
      </c>
      <c r="R2150" t="s">
        <v>8333</v>
      </c>
      <c r="S2150" s="10">
        <f t="shared" si="134"/>
        <v>42066.525254629632</v>
      </c>
      <c r="T2150" s="10">
        <f t="shared" si="135"/>
        <v>42096.483587962961</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5" t="e">
        <f t="shared" si="133"/>
        <v>#DIV/0!</v>
      </c>
      <c r="Q2151" t="s">
        <v>8316</v>
      </c>
      <c r="R2151" t="s">
        <v>8333</v>
      </c>
      <c r="S2151" s="10">
        <f t="shared" si="134"/>
        <v>40354.816620370366</v>
      </c>
      <c r="T2151" s="10">
        <f t="shared" si="135"/>
        <v>40389.791666666664</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0.80999999999999994</v>
      </c>
      <c r="P2152" s="5">
        <f t="shared" si="133"/>
        <v>101.25</v>
      </c>
      <c r="Q2152" t="s">
        <v>8316</v>
      </c>
      <c r="R2152" t="s">
        <v>8333</v>
      </c>
      <c r="S2152" s="10">
        <f t="shared" si="134"/>
        <v>42534.076377314814</v>
      </c>
      <c r="T2152" s="10">
        <f t="shared" si="135"/>
        <v>42564.076377314814</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0.26222222222222225</v>
      </c>
      <c r="P2153" s="5">
        <f t="shared" si="133"/>
        <v>19.666666666666668</v>
      </c>
      <c r="Q2153" t="s">
        <v>8316</v>
      </c>
      <c r="R2153" t="s">
        <v>8333</v>
      </c>
      <c r="S2153" s="10">
        <f t="shared" si="134"/>
        <v>42520.639050925929</v>
      </c>
      <c r="T2153" s="10">
        <f t="shared" si="135"/>
        <v>42550.639050925929</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0.16666666666666669</v>
      </c>
      <c r="P2154" s="5">
        <f t="shared" si="133"/>
        <v>12.5</v>
      </c>
      <c r="Q2154" t="s">
        <v>8316</v>
      </c>
      <c r="R2154" t="s">
        <v>8333</v>
      </c>
      <c r="S2154" s="10">
        <f t="shared" si="134"/>
        <v>41683.62394675926</v>
      </c>
      <c r="T2154" s="10">
        <f t="shared" si="135"/>
        <v>41713.582280092589</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9.124454880912446E-3</v>
      </c>
      <c r="P2155" s="5">
        <f t="shared" si="133"/>
        <v>8.5</v>
      </c>
      <c r="Q2155" t="s">
        <v>8316</v>
      </c>
      <c r="R2155" t="s">
        <v>8333</v>
      </c>
      <c r="S2155" s="10">
        <f t="shared" si="134"/>
        <v>41974.702754629623</v>
      </c>
      <c r="T2155" s="10">
        <f t="shared" si="135"/>
        <v>42014.124305555553</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0.8</v>
      </c>
      <c r="P2156" s="5">
        <f t="shared" si="133"/>
        <v>1</v>
      </c>
      <c r="Q2156" t="s">
        <v>8316</v>
      </c>
      <c r="R2156" t="s">
        <v>8333</v>
      </c>
      <c r="S2156" s="10">
        <f t="shared" si="134"/>
        <v>41647.42392361111</v>
      </c>
      <c r="T2156" s="10">
        <f t="shared" si="135"/>
        <v>41667.42392361111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2.2999999999999998</v>
      </c>
      <c r="P2157" s="5">
        <f t="shared" si="133"/>
        <v>23</v>
      </c>
      <c r="Q2157" t="s">
        <v>8316</v>
      </c>
      <c r="R2157" t="s">
        <v>8333</v>
      </c>
      <c r="S2157" s="10">
        <f t="shared" si="134"/>
        <v>42430.539178240739</v>
      </c>
      <c r="T2157" s="10">
        <f t="shared" si="135"/>
        <v>42460.497511574074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2.6660714285714282</v>
      </c>
      <c r="P2158" s="5">
        <f t="shared" si="133"/>
        <v>17.987951807228917</v>
      </c>
      <c r="Q2158" t="s">
        <v>8316</v>
      </c>
      <c r="R2158" t="s">
        <v>8333</v>
      </c>
      <c r="S2158" s="10">
        <f t="shared" si="134"/>
        <v>41488.645902777775</v>
      </c>
      <c r="T2158" s="10">
        <f t="shared" si="135"/>
        <v>41533.645902777775</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28.192</v>
      </c>
      <c r="P2159" s="5">
        <f t="shared" si="133"/>
        <v>370.94736842105266</v>
      </c>
      <c r="Q2159" t="s">
        <v>8316</v>
      </c>
      <c r="R2159" t="s">
        <v>8333</v>
      </c>
      <c r="S2159" s="10">
        <f t="shared" si="134"/>
        <v>42694.772951388884</v>
      </c>
      <c r="T2159" s="10">
        <f t="shared" si="135"/>
        <v>42727.124305555553</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6.5900366666666672</v>
      </c>
      <c r="P2160" s="5">
        <f t="shared" si="133"/>
        <v>63.569485530546629</v>
      </c>
      <c r="Q2160" t="s">
        <v>8316</v>
      </c>
      <c r="R2160" t="s">
        <v>8333</v>
      </c>
      <c r="S2160" s="10">
        <f t="shared" si="134"/>
        <v>41264.645532407405</v>
      </c>
      <c r="T2160" s="10">
        <f t="shared" si="135"/>
        <v>41309.645532407405</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0.72222222222222221</v>
      </c>
      <c r="P2161" s="5">
        <f t="shared" si="133"/>
        <v>13</v>
      </c>
      <c r="Q2161" t="s">
        <v>8316</v>
      </c>
      <c r="R2161" t="s">
        <v>8333</v>
      </c>
      <c r="S2161" s="10">
        <f t="shared" si="134"/>
        <v>40710.522847222215</v>
      </c>
      <c r="T2161" s="10">
        <f t="shared" si="135"/>
        <v>40740.522847222215</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0.85000000000000009</v>
      </c>
      <c r="P2162" s="5">
        <f t="shared" si="133"/>
        <v>5.3125</v>
      </c>
      <c r="Q2162" t="s">
        <v>8316</v>
      </c>
      <c r="R2162" t="s">
        <v>8333</v>
      </c>
      <c r="S2162" s="10">
        <f t="shared" si="134"/>
        <v>41018.503530092588</v>
      </c>
      <c r="T2162" s="10">
        <f t="shared" si="135"/>
        <v>41048.503530092588</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5">
        <f t="shared" si="133"/>
        <v>35.615384615384613</v>
      </c>
      <c r="Q2163" t="s">
        <v>8325</v>
      </c>
      <c r="R2163" t="s">
        <v>8326</v>
      </c>
      <c r="S2163" s="10">
        <f t="shared" si="134"/>
        <v>42240.644201388881</v>
      </c>
      <c r="T2163" s="10">
        <f t="shared" si="135"/>
        <v>42270.644201388881</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5">
        <f t="shared" si="133"/>
        <v>87.103448275862064</v>
      </c>
      <c r="Q2164" t="s">
        <v>8325</v>
      </c>
      <c r="R2164" t="s">
        <v>8326</v>
      </c>
      <c r="S2164" s="10">
        <f t="shared" si="134"/>
        <v>41813.557766203703</v>
      </c>
      <c r="T2164" s="10">
        <f t="shared" si="135"/>
        <v>41844.557766203703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132.20000000000002</v>
      </c>
      <c r="P2165" s="5">
        <f t="shared" si="133"/>
        <v>75.11363636363636</v>
      </c>
      <c r="Q2165" t="s">
        <v>8325</v>
      </c>
      <c r="R2165" t="s">
        <v>8326</v>
      </c>
      <c r="S2165" s="10">
        <f t="shared" si="134"/>
        <v>42111.691203703704</v>
      </c>
      <c r="T2165" s="10">
        <f t="shared" si="135"/>
        <v>42162.951388888883</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5">
        <f t="shared" si="133"/>
        <v>68.01204819277109</v>
      </c>
      <c r="Q2166" t="s">
        <v>8325</v>
      </c>
      <c r="R2166" t="s">
        <v>8326</v>
      </c>
      <c r="S2166" s="10">
        <f t="shared" si="134"/>
        <v>42515.509421296294</v>
      </c>
      <c r="T2166" s="10">
        <f t="shared" si="135"/>
        <v>42545.957638888889</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5">
        <f t="shared" si="133"/>
        <v>29.623931623931625</v>
      </c>
      <c r="Q2167" t="s">
        <v>8325</v>
      </c>
      <c r="R2167" t="s">
        <v>8326</v>
      </c>
      <c r="S2167" s="10">
        <f t="shared" si="134"/>
        <v>42438.458738425928</v>
      </c>
      <c r="T2167" s="10">
        <f t="shared" si="135"/>
        <v>42468.417071759257</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5">
        <f t="shared" si="133"/>
        <v>91.625</v>
      </c>
      <c r="Q2168" t="s">
        <v>8325</v>
      </c>
      <c r="R2168" t="s">
        <v>8326</v>
      </c>
      <c r="S2168" s="10">
        <f t="shared" si="134"/>
        <v>41933.629837962959</v>
      </c>
      <c r="T2168" s="10">
        <f t="shared" si="135"/>
        <v>41978.671504629623</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120</v>
      </c>
      <c r="P2169" s="5">
        <f t="shared" si="133"/>
        <v>22.5</v>
      </c>
      <c r="Q2169" t="s">
        <v>8325</v>
      </c>
      <c r="R2169" t="s">
        <v>8326</v>
      </c>
      <c r="S2169" s="10">
        <f t="shared" si="134"/>
        <v>41152.858067129629</v>
      </c>
      <c r="T2169" s="10">
        <f t="shared" si="135"/>
        <v>41166.858067129629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5">
        <f t="shared" si="133"/>
        <v>64.366735294117646</v>
      </c>
      <c r="Q2170" t="s">
        <v>8325</v>
      </c>
      <c r="R2170" t="s">
        <v>8326</v>
      </c>
      <c r="S2170" s="10">
        <f t="shared" si="134"/>
        <v>42745.391909722217</v>
      </c>
      <c r="T2170" s="10">
        <f t="shared" si="135"/>
        <v>42775.999999999993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100</v>
      </c>
      <c r="P2171" s="5">
        <f t="shared" si="133"/>
        <v>21.857142857142858</v>
      </c>
      <c r="Q2171" t="s">
        <v>8325</v>
      </c>
      <c r="R2171" t="s">
        <v>8326</v>
      </c>
      <c r="S2171" s="10">
        <f t="shared" si="134"/>
        <v>42793.492488425924</v>
      </c>
      <c r="T2171" s="10">
        <f t="shared" si="135"/>
        <v>42796.492488425924</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180.85714285714286</v>
      </c>
      <c r="P2172" s="5">
        <f t="shared" si="133"/>
        <v>33.315789473684212</v>
      </c>
      <c r="Q2172" t="s">
        <v>8325</v>
      </c>
      <c r="R2172" t="s">
        <v>8326</v>
      </c>
      <c r="S2172" s="10">
        <f t="shared" si="134"/>
        <v>42198.541921296295</v>
      </c>
      <c r="T2172" s="10">
        <f t="shared" si="135"/>
        <v>42238.541921296295</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v>
      </c>
      <c r="P2173" s="5">
        <f t="shared" si="133"/>
        <v>90.276595744680847</v>
      </c>
      <c r="Q2173" t="s">
        <v>8325</v>
      </c>
      <c r="R2173" t="s">
        <v>8326</v>
      </c>
      <c r="S2173" s="10">
        <f t="shared" si="134"/>
        <v>42141.748784722215</v>
      </c>
      <c r="T2173" s="10">
        <f t="shared" si="135"/>
        <v>42176.999999999993</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100</v>
      </c>
      <c r="P2174" s="5">
        <f t="shared" si="133"/>
        <v>76.92307692307692</v>
      </c>
      <c r="Q2174" t="s">
        <v>8325</v>
      </c>
      <c r="R2174" t="s">
        <v>8326</v>
      </c>
      <c r="S2174" s="10">
        <f t="shared" si="134"/>
        <v>42082.371759259251</v>
      </c>
      <c r="T2174" s="10">
        <f t="shared" si="135"/>
        <v>42112.371759259251</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126.92857142857143</v>
      </c>
      <c r="P2175" s="5">
        <f t="shared" si="133"/>
        <v>59.233333333333334</v>
      </c>
      <c r="Q2175" t="s">
        <v>8325</v>
      </c>
      <c r="R2175" t="s">
        <v>8326</v>
      </c>
      <c r="S2175" s="10">
        <f t="shared" si="134"/>
        <v>41495.484293981477</v>
      </c>
      <c r="T2175" s="10">
        <f t="shared" si="135"/>
        <v>41526.957638888889</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5">
        <f t="shared" si="133"/>
        <v>65.38095238095238</v>
      </c>
      <c r="Q2176" t="s">
        <v>8325</v>
      </c>
      <c r="R2176" t="s">
        <v>8326</v>
      </c>
      <c r="S2176" s="10">
        <f t="shared" si="134"/>
        <v>42465.334571759253</v>
      </c>
      <c r="T2176" s="10">
        <f t="shared" si="135"/>
        <v>42495.334571759253</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250</v>
      </c>
      <c r="P2177" s="5">
        <f t="shared" si="133"/>
        <v>67.307692307692307</v>
      </c>
      <c r="Q2177" t="s">
        <v>8325</v>
      </c>
      <c r="R2177" t="s">
        <v>8326</v>
      </c>
      <c r="S2177" s="10">
        <f t="shared" si="134"/>
        <v>42564.800763888888</v>
      </c>
      <c r="T2177" s="10">
        <f t="shared" si="135"/>
        <v>42571.800763888888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5">
        <f t="shared" si="133"/>
        <v>88.74647887323944</v>
      </c>
      <c r="Q2178" t="s">
        <v>8325</v>
      </c>
      <c r="R2178" t="s">
        <v>8326</v>
      </c>
      <c r="S2178" s="10">
        <f t="shared" si="134"/>
        <v>42096.424872685187</v>
      </c>
      <c r="T2178" s="10">
        <f t="shared" si="135"/>
        <v>42126.424872685187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((E2179/D2179)*100)</f>
        <v>100.12</v>
      </c>
      <c r="P2179" s="5">
        <f t="shared" ref="P2179:P2242" si="137">AVERAGE(E2179/L2179)</f>
        <v>65.868421052631575</v>
      </c>
      <c r="Q2179" t="s">
        <v>8325</v>
      </c>
      <c r="R2179" t="s">
        <v>8326</v>
      </c>
      <c r="S2179" s="10">
        <f t="shared" ref="S2179:S2242" si="138">(((J2179/60)/60)/24)+DATE(1970,1,1)+(-5/24)</f>
        <v>42502.042442129627</v>
      </c>
      <c r="T2179" s="10">
        <f t="shared" ref="T2179:T2242" si="139">(((I2179/60)/60)/24)+DATE(1970,1,1)+(-5/24)</f>
        <v>42527.042442129627</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5">
        <f t="shared" si="137"/>
        <v>40.349243306169967</v>
      </c>
      <c r="Q2180" t="s">
        <v>8325</v>
      </c>
      <c r="R2180" t="s">
        <v>8326</v>
      </c>
      <c r="S2180" s="10">
        <f t="shared" si="138"/>
        <v>42723.428206018514</v>
      </c>
      <c r="T2180" s="10">
        <f t="shared" si="139"/>
        <v>42753.428206018514</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v>
      </c>
      <c r="P2181" s="5">
        <f t="shared" si="137"/>
        <v>76.857142857142861</v>
      </c>
      <c r="Q2181" t="s">
        <v>8325</v>
      </c>
      <c r="R2181" t="s">
        <v>8326</v>
      </c>
      <c r="S2181" s="10">
        <f t="shared" si="138"/>
        <v>42074.962870370371</v>
      </c>
      <c r="T2181" s="10">
        <f t="shared" si="139"/>
        <v>42104.962870370371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107.18419999999999</v>
      </c>
      <c r="P2182" s="5">
        <f t="shared" si="137"/>
        <v>68.707820512820518</v>
      </c>
      <c r="Q2182" t="s">
        <v>8325</v>
      </c>
      <c r="R2182" t="s">
        <v>8326</v>
      </c>
      <c r="S2182" s="10">
        <f t="shared" si="138"/>
        <v>42279.461435185185</v>
      </c>
      <c r="T2182" s="10">
        <f t="shared" si="139"/>
        <v>42321.503101851849</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153.1</v>
      </c>
      <c r="P2183" s="5">
        <f t="shared" si="137"/>
        <v>57.773584905660378</v>
      </c>
      <c r="Q2183" t="s">
        <v>8316</v>
      </c>
      <c r="R2183" t="s">
        <v>8350</v>
      </c>
      <c r="S2183" s="10">
        <f t="shared" si="138"/>
        <v>42772.796909722216</v>
      </c>
      <c r="T2183" s="10">
        <f t="shared" si="139"/>
        <v>42786.796909722216</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5">
        <f t="shared" si="137"/>
        <v>44.171348314606739</v>
      </c>
      <c r="Q2184" t="s">
        <v>8316</v>
      </c>
      <c r="R2184" t="s">
        <v>8350</v>
      </c>
      <c r="S2184" s="10">
        <f t="shared" si="138"/>
        <v>41879.692418981482</v>
      </c>
      <c r="T2184" s="10">
        <f t="shared" si="139"/>
        <v>41914.692418981482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489.27777777777777</v>
      </c>
      <c r="P2185" s="5">
        <f t="shared" si="137"/>
        <v>31.566308243727597</v>
      </c>
      <c r="Q2185" t="s">
        <v>8316</v>
      </c>
      <c r="R2185" t="s">
        <v>8350</v>
      </c>
      <c r="S2185" s="10">
        <f t="shared" si="138"/>
        <v>42745.157141203708</v>
      </c>
      <c r="T2185" s="10">
        <f t="shared" si="139"/>
        <v>42774.999999999993</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284.74</v>
      </c>
      <c r="P2186" s="5">
        <f t="shared" si="137"/>
        <v>107.04511278195488</v>
      </c>
      <c r="Q2186" t="s">
        <v>8316</v>
      </c>
      <c r="R2186" t="s">
        <v>8350</v>
      </c>
      <c r="S2186" s="10">
        <f t="shared" si="138"/>
        <v>42380.481956018521</v>
      </c>
      <c r="T2186" s="10">
        <f t="shared" si="139"/>
        <v>42394.458333333336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v>
      </c>
      <c r="P2187" s="5">
        <f t="shared" si="137"/>
        <v>149.03451043338683</v>
      </c>
      <c r="Q2187" t="s">
        <v>8316</v>
      </c>
      <c r="R2187" t="s">
        <v>8350</v>
      </c>
      <c r="S2187" s="10">
        <f t="shared" si="138"/>
        <v>41319.141655092593</v>
      </c>
      <c r="T2187" s="10">
        <f t="shared" si="139"/>
        <v>41359.141655092593</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109.67499999999998</v>
      </c>
      <c r="P2188" s="5">
        <f t="shared" si="137"/>
        <v>55.956632653061227</v>
      </c>
      <c r="Q2188" t="s">
        <v>8316</v>
      </c>
      <c r="R2188" t="s">
        <v>8350</v>
      </c>
      <c r="S2188" s="10">
        <f t="shared" si="138"/>
        <v>42583.406747685185</v>
      </c>
      <c r="T2188" s="10">
        <f t="shared" si="139"/>
        <v>42619.874999999993</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v>
      </c>
      <c r="P2189" s="5">
        <f t="shared" si="137"/>
        <v>56.970381807973048</v>
      </c>
      <c r="Q2189" t="s">
        <v>8316</v>
      </c>
      <c r="R2189" t="s">
        <v>8350</v>
      </c>
      <c r="S2189" s="10">
        <f t="shared" si="138"/>
        <v>42068.000763888886</v>
      </c>
      <c r="T2189" s="10">
        <f t="shared" si="139"/>
        <v>42096.957638888889</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412.17692027666544</v>
      </c>
      <c r="P2190" s="5">
        <f t="shared" si="137"/>
        <v>44.056420233463037</v>
      </c>
      <c r="Q2190" t="s">
        <v>8316</v>
      </c>
      <c r="R2190" t="s">
        <v>8350</v>
      </c>
      <c r="S2190" s="10">
        <f t="shared" si="138"/>
        <v>42633.377789351849</v>
      </c>
      <c r="T2190" s="10">
        <f t="shared" si="139"/>
        <v>42668.499999999993</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503.25</v>
      </c>
      <c r="P2191" s="5">
        <f t="shared" si="137"/>
        <v>68.625</v>
      </c>
      <c r="Q2191" t="s">
        <v>8316</v>
      </c>
      <c r="R2191" t="s">
        <v>8350</v>
      </c>
      <c r="S2191" s="10">
        <f t="shared" si="138"/>
        <v>42467.579861111109</v>
      </c>
      <c r="T2191" s="10">
        <f t="shared" si="139"/>
        <v>42481.708333333336</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184.61052631578946</v>
      </c>
      <c r="P2192" s="5">
        <f t="shared" si="137"/>
        <v>65.318435754189949</v>
      </c>
      <c r="Q2192" t="s">
        <v>8316</v>
      </c>
      <c r="R2192" t="s">
        <v>8350</v>
      </c>
      <c r="S2192" s="10">
        <f t="shared" si="138"/>
        <v>42417.416712962957</v>
      </c>
      <c r="T2192" s="10">
        <f t="shared" si="139"/>
        <v>42452.082638888889</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119.73333333333333</v>
      </c>
      <c r="P2193" s="5">
        <f t="shared" si="137"/>
        <v>35.92</v>
      </c>
      <c r="Q2193" t="s">
        <v>8316</v>
      </c>
      <c r="R2193" t="s">
        <v>8350</v>
      </c>
      <c r="S2193" s="10">
        <f t="shared" si="138"/>
        <v>42768.6253125</v>
      </c>
      <c r="T2193" s="10">
        <f t="shared" si="139"/>
        <v>42780.6253125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1081.2401666666667</v>
      </c>
      <c r="P2194" s="5">
        <f t="shared" si="137"/>
        <v>40.070667078443485</v>
      </c>
      <c r="Q2194" t="s">
        <v>8316</v>
      </c>
      <c r="R2194" t="s">
        <v>8350</v>
      </c>
      <c r="S2194" s="10">
        <f t="shared" si="138"/>
        <v>42691.642870370364</v>
      </c>
      <c r="T2194" s="10">
        <f t="shared" si="139"/>
        <v>42719.749999999993</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452.37333333333333</v>
      </c>
      <c r="P2195" s="5">
        <f t="shared" si="137"/>
        <v>75.647714604236342</v>
      </c>
      <c r="Q2195" t="s">
        <v>8316</v>
      </c>
      <c r="R2195" t="s">
        <v>8350</v>
      </c>
      <c r="S2195" s="10">
        <f t="shared" si="138"/>
        <v>42664.197592592587</v>
      </c>
      <c r="T2195" s="10">
        <f t="shared" si="139"/>
        <v>42694.999305555553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v>
      </c>
      <c r="P2196" s="5">
        <f t="shared" si="137"/>
        <v>61.203872437357631</v>
      </c>
      <c r="Q2196" t="s">
        <v>8316</v>
      </c>
      <c r="R2196" t="s">
        <v>8350</v>
      </c>
      <c r="S2196" s="10">
        <f t="shared" si="138"/>
        <v>42425.54965277778</v>
      </c>
      <c r="T2196" s="10">
        <f t="shared" si="139"/>
        <v>42455.507986111108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120.32608695652173</v>
      </c>
      <c r="P2197" s="5">
        <f t="shared" si="137"/>
        <v>48.130434782608695</v>
      </c>
      <c r="Q2197" t="s">
        <v>8316</v>
      </c>
      <c r="R2197" t="s">
        <v>8350</v>
      </c>
      <c r="S2197" s="10">
        <f t="shared" si="138"/>
        <v>42197.563657407409</v>
      </c>
      <c r="T2197" s="10">
        <f t="shared" si="139"/>
        <v>42227.563657407409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113.83571428571429</v>
      </c>
      <c r="P2198" s="5">
        <f t="shared" si="137"/>
        <v>68.106837606837601</v>
      </c>
      <c r="Q2198" t="s">
        <v>8316</v>
      </c>
      <c r="R2198" t="s">
        <v>8350</v>
      </c>
      <c r="S2198" s="10">
        <f t="shared" si="138"/>
        <v>42675.278958333329</v>
      </c>
      <c r="T2198" s="10">
        <f t="shared" si="139"/>
        <v>42706.083333333336</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951.03109999999992</v>
      </c>
      <c r="P2199" s="5">
        <f t="shared" si="137"/>
        <v>65.891300230946882</v>
      </c>
      <c r="Q2199" t="s">
        <v>8316</v>
      </c>
      <c r="R2199" t="s">
        <v>8350</v>
      </c>
      <c r="S2199" s="10">
        <f t="shared" si="138"/>
        <v>42033.37568287037</v>
      </c>
      <c r="T2199" s="10">
        <f t="shared" si="139"/>
        <v>42063.37568287037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132.89249999999998</v>
      </c>
      <c r="P2200" s="5">
        <f t="shared" si="137"/>
        <v>81.654377880184327</v>
      </c>
      <c r="Q2200" t="s">
        <v>8316</v>
      </c>
      <c r="R2200" t="s">
        <v>8350</v>
      </c>
      <c r="S2200" s="10">
        <f t="shared" si="138"/>
        <v>42292.305555555555</v>
      </c>
      <c r="T2200" s="10">
        <f t="shared" si="139"/>
        <v>42322.347222222219</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146.97777777777779</v>
      </c>
      <c r="P2201" s="5">
        <f t="shared" si="137"/>
        <v>52.701195219123505</v>
      </c>
      <c r="Q2201" t="s">
        <v>8316</v>
      </c>
      <c r="R2201" t="s">
        <v>8350</v>
      </c>
      <c r="S2201" s="10">
        <f t="shared" si="138"/>
        <v>42262.208310185182</v>
      </c>
      <c r="T2201" s="10">
        <f t="shared" si="139"/>
        <v>42292.208310185182</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5">
        <f t="shared" si="137"/>
        <v>41.228136882129277</v>
      </c>
      <c r="Q2202" t="s">
        <v>8316</v>
      </c>
      <c r="R2202" t="s">
        <v>8350</v>
      </c>
      <c r="S2202" s="10">
        <f t="shared" si="138"/>
        <v>42163.417453703696</v>
      </c>
      <c r="T2202" s="10">
        <f t="shared" si="139"/>
        <v>42190.916666666664</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382.71818181818185</v>
      </c>
      <c r="P2203" s="5">
        <f t="shared" si="137"/>
        <v>15.035357142857142</v>
      </c>
      <c r="Q2203" t="s">
        <v>8325</v>
      </c>
      <c r="R2203" t="s">
        <v>8330</v>
      </c>
      <c r="S2203" s="10">
        <f t="shared" si="138"/>
        <v>41276.638483796298</v>
      </c>
      <c r="T2203" s="10">
        <f t="shared" si="139"/>
        <v>41290.638483796298</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5">
        <f t="shared" si="137"/>
        <v>39.066920943134534</v>
      </c>
      <c r="Q2204" t="s">
        <v>8325</v>
      </c>
      <c r="R2204" t="s">
        <v>8330</v>
      </c>
      <c r="S2204" s="10">
        <f t="shared" si="138"/>
        <v>41184.640833333331</v>
      </c>
      <c r="T2204" s="10">
        <f t="shared" si="139"/>
        <v>41214.640833333331</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109.55</v>
      </c>
      <c r="P2205" s="5">
        <f t="shared" si="137"/>
        <v>43.82</v>
      </c>
      <c r="Q2205" t="s">
        <v>8325</v>
      </c>
      <c r="R2205" t="s">
        <v>8330</v>
      </c>
      <c r="S2205" s="10">
        <f t="shared" si="138"/>
        <v>42241.651412037034</v>
      </c>
      <c r="T2205" s="10">
        <f t="shared" si="139"/>
        <v>42271.651412037034</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5">
        <f t="shared" si="137"/>
        <v>27.301369863013697</v>
      </c>
      <c r="Q2206" t="s">
        <v>8325</v>
      </c>
      <c r="R2206" t="s">
        <v>8330</v>
      </c>
      <c r="S2206" s="10">
        <f t="shared" si="138"/>
        <v>41312.103229166663</v>
      </c>
      <c r="T2206" s="10">
        <f t="shared" si="139"/>
        <v>41342.103229166663</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5">
        <f t="shared" si="137"/>
        <v>42.222222222222221</v>
      </c>
      <c r="Q2207" t="s">
        <v>8325</v>
      </c>
      <c r="R2207" t="s">
        <v>8330</v>
      </c>
      <c r="S2207" s="10">
        <f t="shared" si="138"/>
        <v>41031.613298611104</v>
      </c>
      <c r="T2207" s="10">
        <f t="shared" si="139"/>
        <v>41061.613298611104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5">
        <f t="shared" si="137"/>
        <v>33.235294117647058</v>
      </c>
      <c r="Q2208" t="s">
        <v>8325</v>
      </c>
      <c r="R2208" t="s">
        <v>8330</v>
      </c>
      <c r="S2208" s="10">
        <f t="shared" si="138"/>
        <v>40997.048888888887</v>
      </c>
      <c r="T2208" s="10">
        <f t="shared" si="139"/>
        <v>41015.048888888887</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100</v>
      </c>
      <c r="P2209" s="5">
        <f t="shared" si="137"/>
        <v>285.71428571428572</v>
      </c>
      <c r="Q2209" t="s">
        <v>8325</v>
      </c>
      <c r="R2209" t="s">
        <v>8330</v>
      </c>
      <c r="S2209" s="10">
        <f t="shared" si="138"/>
        <v>41563.985798611109</v>
      </c>
      <c r="T2209" s="10">
        <f t="shared" si="139"/>
        <v>41594.027465277773</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5">
        <f t="shared" si="137"/>
        <v>42.333333333333336</v>
      </c>
      <c r="Q2210" t="s">
        <v>8325</v>
      </c>
      <c r="R2210" t="s">
        <v>8330</v>
      </c>
      <c r="S2210" s="10">
        <f t="shared" si="138"/>
        <v>40946.673912037033</v>
      </c>
      <c r="T2210" s="10">
        <f t="shared" si="139"/>
        <v>41005.958333333328</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150.80000000000001</v>
      </c>
      <c r="P2211" s="5">
        <f t="shared" si="137"/>
        <v>50.266666666666666</v>
      </c>
      <c r="Q2211" t="s">
        <v>8325</v>
      </c>
      <c r="R2211" t="s">
        <v>8330</v>
      </c>
      <c r="S2211" s="10">
        <f t="shared" si="138"/>
        <v>41732.27134259259</v>
      </c>
      <c r="T2211" s="10">
        <f t="shared" si="139"/>
        <v>41743.75</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5">
        <f t="shared" si="137"/>
        <v>61.902777777777779</v>
      </c>
      <c r="Q2212" t="s">
        <v>8325</v>
      </c>
      <c r="R2212" t="s">
        <v>8330</v>
      </c>
      <c r="S2212" s="10">
        <f t="shared" si="138"/>
        <v>40955.857754629629</v>
      </c>
      <c r="T2212" s="10">
        <f t="shared" si="139"/>
        <v>41013.524999999994</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5">
        <f t="shared" si="137"/>
        <v>40.75</v>
      </c>
      <c r="Q2213" t="s">
        <v>8325</v>
      </c>
      <c r="R2213" t="s">
        <v>8330</v>
      </c>
      <c r="S2213" s="10">
        <f t="shared" si="138"/>
        <v>41716.576678240737</v>
      </c>
      <c r="T2213" s="10">
        <f t="shared" si="139"/>
        <v>41739.082638888889</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5">
        <f t="shared" si="137"/>
        <v>55.796747967479675</v>
      </c>
      <c r="Q2214" t="s">
        <v>8325</v>
      </c>
      <c r="R2214" t="s">
        <v>8330</v>
      </c>
      <c r="S2214" s="10">
        <f t="shared" si="138"/>
        <v>41548.539085648146</v>
      </c>
      <c r="T2214" s="10">
        <f t="shared" si="139"/>
        <v>41581.833333333328</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200</v>
      </c>
      <c r="P2215" s="5">
        <f t="shared" si="137"/>
        <v>10</v>
      </c>
      <c r="Q2215" t="s">
        <v>8325</v>
      </c>
      <c r="R2215" t="s">
        <v>8330</v>
      </c>
      <c r="S2215" s="10">
        <f t="shared" si="138"/>
        <v>42109.617812499993</v>
      </c>
      <c r="T2215" s="10">
        <f t="shared" si="139"/>
        <v>42139.617812499993</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292.50166666666667</v>
      </c>
      <c r="P2216" s="5">
        <f t="shared" si="137"/>
        <v>73.125416666666666</v>
      </c>
      <c r="Q2216" t="s">
        <v>8325</v>
      </c>
      <c r="R2216" t="s">
        <v>8330</v>
      </c>
      <c r="S2216" s="10">
        <f t="shared" si="138"/>
        <v>41646.58388888889</v>
      </c>
      <c r="T2216" s="10">
        <f t="shared" si="139"/>
        <v>41676.58388888889</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5">
        <f t="shared" si="137"/>
        <v>26.060606060606062</v>
      </c>
      <c r="Q2217" t="s">
        <v>8325</v>
      </c>
      <c r="R2217" t="s">
        <v>8330</v>
      </c>
      <c r="S2217" s="10">
        <f t="shared" si="138"/>
        <v>40958.508935185186</v>
      </c>
      <c r="T2217" s="10">
        <f t="shared" si="139"/>
        <v>40981.082638888889</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5">
        <f t="shared" si="137"/>
        <v>22.642857142857142</v>
      </c>
      <c r="Q2218" t="s">
        <v>8325</v>
      </c>
      <c r="R2218" t="s">
        <v>8330</v>
      </c>
      <c r="S2218" s="10">
        <f t="shared" si="138"/>
        <v>42194.543344907412</v>
      </c>
      <c r="T2218" s="10">
        <f t="shared" si="139"/>
        <v>42208.543344907412</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5">
        <f t="shared" si="137"/>
        <v>47.222222222222221</v>
      </c>
      <c r="Q2219" t="s">
        <v>8325</v>
      </c>
      <c r="R2219" t="s">
        <v>8330</v>
      </c>
      <c r="S2219" s="10">
        <f t="shared" si="138"/>
        <v>42299.568437499998</v>
      </c>
      <c r="T2219" s="10">
        <f t="shared" si="139"/>
        <v>42310.124999999993</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122.833</v>
      </c>
      <c r="P2220" s="5">
        <f t="shared" si="137"/>
        <v>32.324473684210524</v>
      </c>
      <c r="Q2220" t="s">
        <v>8325</v>
      </c>
      <c r="R2220" t="s">
        <v>8330</v>
      </c>
      <c r="S2220" s="10">
        <f t="shared" si="138"/>
        <v>41127.603969907403</v>
      </c>
      <c r="T2220" s="10">
        <f t="shared" si="139"/>
        <v>41149.791666666664</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5">
        <f t="shared" si="137"/>
        <v>53.421052631578945</v>
      </c>
      <c r="Q2221" t="s">
        <v>8325</v>
      </c>
      <c r="R2221" t="s">
        <v>8330</v>
      </c>
      <c r="S2221" s="10">
        <f t="shared" si="138"/>
        <v>42205.510555555556</v>
      </c>
      <c r="T2221" s="10">
        <f t="shared" si="139"/>
        <v>42235.510555555556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101.14285714285714</v>
      </c>
      <c r="P2222" s="5">
        <f t="shared" si="137"/>
        <v>51.304347826086953</v>
      </c>
      <c r="Q2222" t="s">
        <v>8325</v>
      </c>
      <c r="R2222" t="s">
        <v>8330</v>
      </c>
      <c r="S2222" s="10">
        <f t="shared" si="138"/>
        <v>41451.852268518516</v>
      </c>
      <c r="T2222" s="10">
        <f t="shared" si="139"/>
        <v>41481.852268518516</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5">
        <f t="shared" si="137"/>
        <v>37.197247706422019</v>
      </c>
      <c r="Q2223" t="s">
        <v>8316</v>
      </c>
      <c r="R2223" t="s">
        <v>8350</v>
      </c>
      <c r="S2223" s="10">
        <f t="shared" si="138"/>
        <v>42452.458437499998</v>
      </c>
      <c r="T2223" s="10">
        <f t="shared" si="139"/>
        <v>42482.791666666664</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162.6</v>
      </c>
      <c r="P2224" s="5">
        <f t="shared" si="137"/>
        <v>27.1</v>
      </c>
      <c r="Q2224" t="s">
        <v>8316</v>
      </c>
      <c r="R2224" t="s">
        <v>8350</v>
      </c>
      <c r="S2224" s="10">
        <f t="shared" si="138"/>
        <v>40906.579247685186</v>
      </c>
      <c r="T2224" s="10">
        <f t="shared" si="139"/>
        <v>40936.579247685186</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5">
        <f t="shared" si="137"/>
        <v>206.31</v>
      </c>
      <c r="Q2225" t="s">
        <v>8316</v>
      </c>
      <c r="R2225" t="s">
        <v>8350</v>
      </c>
      <c r="S2225" s="10">
        <f t="shared" si="138"/>
        <v>42152.432500000003</v>
      </c>
      <c r="T2225" s="10">
        <f t="shared" si="139"/>
        <v>42182.432500000003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243.15000000000003</v>
      </c>
      <c r="P2226" s="5">
        <f t="shared" si="137"/>
        <v>82.145270270270274</v>
      </c>
      <c r="Q2226" t="s">
        <v>8316</v>
      </c>
      <c r="R2226" t="s">
        <v>8350</v>
      </c>
      <c r="S2226" s="10">
        <f t="shared" si="138"/>
        <v>42644.459201388883</v>
      </c>
      <c r="T2226" s="10">
        <f t="shared" si="139"/>
        <v>42672.583333333336</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944.83338095238094</v>
      </c>
      <c r="P2227" s="5">
        <f t="shared" si="137"/>
        <v>164.79651993355483</v>
      </c>
      <c r="Q2227" t="s">
        <v>8316</v>
      </c>
      <c r="R2227" t="s">
        <v>8350</v>
      </c>
      <c r="S2227" s="10">
        <f t="shared" si="138"/>
        <v>41873.583506944444</v>
      </c>
      <c r="T2227" s="10">
        <f t="shared" si="139"/>
        <v>41903.583506944444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108.46283333333334</v>
      </c>
      <c r="P2228" s="5">
        <f t="shared" si="137"/>
        <v>60.820280373831778</v>
      </c>
      <c r="Q2228" t="s">
        <v>8316</v>
      </c>
      <c r="R2228" t="s">
        <v>8350</v>
      </c>
      <c r="S2228" s="10">
        <f t="shared" si="138"/>
        <v>42381.590532407405</v>
      </c>
      <c r="T2228" s="10">
        <f t="shared" si="139"/>
        <v>42411.999305555553</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5">
        <f t="shared" si="137"/>
        <v>67.970099667774093</v>
      </c>
      <c r="Q2229" t="s">
        <v>8316</v>
      </c>
      <c r="R2229" t="s">
        <v>8350</v>
      </c>
      <c r="S2229" s="10">
        <f t="shared" si="138"/>
        <v>41561.599016203698</v>
      </c>
      <c r="T2229" s="10">
        <f t="shared" si="139"/>
        <v>41591.640682870369</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1174.49</v>
      </c>
      <c r="P2230" s="5">
        <f t="shared" si="137"/>
        <v>81.561805555555551</v>
      </c>
      <c r="Q2230" t="s">
        <v>8316</v>
      </c>
      <c r="R2230" t="s">
        <v>8350</v>
      </c>
      <c r="S2230" s="10">
        <f t="shared" si="138"/>
        <v>42202.069861111107</v>
      </c>
      <c r="T2230" s="10">
        <f t="shared" si="139"/>
        <v>42232.069861111107</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5">
        <f t="shared" si="137"/>
        <v>25.42547309833024</v>
      </c>
      <c r="Q2231" t="s">
        <v>8316</v>
      </c>
      <c r="R2231" t="s">
        <v>8350</v>
      </c>
      <c r="S2231" s="10">
        <f t="shared" si="138"/>
        <v>41484.455914351849</v>
      </c>
      <c r="T2231" s="10">
        <f t="shared" si="139"/>
        <v>41519.958333333328</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125.95294117647057</v>
      </c>
      <c r="P2232" s="5">
        <f t="shared" si="137"/>
        <v>21.497991967871485</v>
      </c>
      <c r="Q2232" t="s">
        <v>8316</v>
      </c>
      <c r="R2232" t="s">
        <v>8350</v>
      </c>
      <c r="S2232" s="10">
        <f t="shared" si="138"/>
        <v>41724.672766203701</v>
      </c>
      <c r="T2232" s="10">
        <f t="shared" si="139"/>
        <v>41754.672766203701</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1212.1296000000002</v>
      </c>
      <c r="P2233" s="5">
        <f t="shared" si="137"/>
        <v>27.226630727762803</v>
      </c>
      <c r="Q2233" t="s">
        <v>8316</v>
      </c>
      <c r="R2233" t="s">
        <v>8350</v>
      </c>
      <c r="S2233" s="10">
        <f t="shared" si="138"/>
        <v>41423.702557870369</v>
      </c>
      <c r="T2233" s="10">
        <f t="shared" si="139"/>
        <v>41450</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v>
      </c>
      <c r="P2234" s="5">
        <f t="shared" si="137"/>
        <v>25.091093117408906</v>
      </c>
      <c r="Q2234" t="s">
        <v>8316</v>
      </c>
      <c r="R2234" t="s">
        <v>8350</v>
      </c>
      <c r="S2234" s="10">
        <f t="shared" si="138"/>
        <v>41806.585740740738</v>
      </c>
      <c r="T2234" s="10">
        <f t="shared" si="139"/>
        <v>41838.916666666664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332.03999999999996</v>
      </c>
      <c r="P2235" s="5">
        <f t="shared" si="137"/>
        <v>21.230179028132991</v>
      </c>
      <c r="Q2235" t="s">
        <v>8316</v>
      </c>
      <c r="R2235" t="s">
        <v>8350</v>
      </c>
      <c r="S2235" s="10">
        <f t="shared" si="138"/>
        <v>42331.170590277768</v>
      </c>
      <c r="T2235" s="10">
        <f t="shared" si="139"/>
        <v>42351.791666666664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5">
        <f t="shared" si="137"/>
        <v>41.607142857142854</v>
      </c>
      <c r="Q2236" t="s">
        <v>8316</v>
      </c>
      <c r="R2236" t="s">
        <v>8350</v>
      </c>
      <c r="S2236" s="10">
        <f t="shared" si="138"/>
        <v>42710.616284722222</v>
      </c>
      <c r="T2236" s="10">
        <f t="shared" si="139"/>
        <v>42740.616284722222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v>
      </c>
      <c r="P2237" s="5">
        <f t="shared" si="137"/>
        <v>135.58503401360545</v>
      </c>
      <c r="Q2237" t="s">
        <v>8316</v>
      </c>
      <c r="R2237" t="s">
        <v>8350</v>
      </c>
      <c r="S2237" s="10">
        <f t="shared" si="138"/>
        <v>42061.813784722217</v>
      </c>
      <c r="T2237" s="10">
        <f t="shared" si="139"/>
        <v>42091.77211805556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537.10714285714289</v>
      </c>
      <c r="P2238" s="5">
        <f t="shared" si="137"/>
        <v>22.116176470588236</v>
      </c>
      <c r="Q2238" t="s">
        <v>8316</v>
      </c>
      <c r="R2238" t="s">
        <v>8350</v>
      </c>
      <c r="S2238" s="10">
        <f t="shared" si="138"/>
        <v>42371.408831018511</v>
      </c>
      <c r="T2238" s="10">
        <f t="shared" si="139"/>
        <v>42401.408831018511</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352.92777777777775</v>
      </c>
      <c r="P2239" s="5">
        <f t="shared" si="137"/>
        <v>64.625635808748726</v>
      </c>
      <c r="Q2239" t="s">
        <v>8316</v>
      </c>
      <c r="R2239" t="s">
        <v>8350</v>
      </c>
      <c r="S2239" s="10">
        <f t="shared" si="138"/>
        <v>41914.794942129629</v>
      </c>
      <c r="T2239" s="10">
        <f t="shared" si="139"/>
        <v>41955.124305555553</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v>
      </c>
      <c r="P2240" s="5">
        <f t="shared" si="137"/>
        <v>69.569620253164558</v>
      </c>
      <c r="Q2240" t="s">
        <v>8316</v>
      </c>
      <c r="R2240" t="s">
        <v>8350</v>
      </c>
      <c r="S2240" s="10">
        <f t="shared" si="138"/>
        <v>42774.41337962963</v>
      </c>
      <c r="T2240" s="10">
        <f t="shared" si="139"/>
        <v>42804.41337962963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128.02668</v>
      </c>
      <c r="P2241" s="5">
        <f t="shared" si="137"/>
        <v>75.133028169014082</v>
      </c>
      <c r="Q2241" t="s">
        <v>8316</v>
      </c>
      <c r="R2241" t="s">
        <v>8350</v>
      </c>
      <c r="S2241" s="10">
        <f t="shared" si="138"/>
        <v>41572.750162037039</v>
      </c>
      <c r="T2241" s="10">
        <f t="shared" si="139"/>
        <v>41608.959722222222</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270.68</v>
      </c>
      <c r="P2242" s="5">
        <f t="shared" si="137"/>
        <v>140.97916666666666</v>
      </c>
      <c r="Q2242" t="s">
        <v>8316</v>
      </c>
      <c r="R2242" t="s">
        <v>8350</v>
      </c>
      <c r="S2242" s="10">
        <f t="shared" si="138"/>
        <v>42452.617407407401</v>
      </c>
      <c r="T2242" s="10">
        <f t="shared" si="139"/>
        <v>42482.617407407401</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((E2243/D2243)*100)</f>
        <v>806.4</v>
      </c>
      <c r="P2243" s="5">
        <f t="shared" ref="P2243:P2306" si="141">AVERAGE(E2243/L2243)</f>
        <v>49.472392638036808</v>
      </c>
      <c r="Q2243" t="s">
        <v>8316</v>
      </c>
      <c r="R2243" t="s">
        <v>8350</v>
      </c>
      <c r="S2243" s="10">
        <f t="shared" ref="S2243:S2306" si="142">(((J2243/60)/60)/24)+DATE(1970,1,1)+(-5/24)</f>
        <v>42766.619212962956</v>
      </c>
      <c r="T2243" s="10">
        <f t="shared" ref="T2243:T2306" si="143">(((I2243/60)/60)/24)+DATE(1970,1,1)+(-5/24)</f>
        <v>42796.619212962956</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5">
        <f t="shared" si="141"/>
        <v>53.865251485148519</v>
      </c>
      <c r="Q2244" t="s">
        <v>8316</v>
      </c>
      <c r="R2244" t="s">
        <v>8350</v>
      </c>
      <c r="S2244" s="10">
        <f t="shared" si="142"/>
        <v>41569.367280092592</v>
      </c>
      <c r="T2244" s="10">
        <f t="shared" si="143"/>
        <v>41604.91805555555</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930250</v>
      </c>
      <c r="P2245" s="5">
        <f t="shared" si="141"/>
        <v>4.5712530712530715</v>
      </c>
      <c r="Q2245" t="s">
        <v>8316</v>
      </c>
      <c r="R2245" t="s">
        <v>8350</v>
      </c>
      <c r="S2245" s="10">
        <f t="shared" si="142"/>
        <v>42800.542708333327</v>
      </c>
      <c r="T2245" s="10">
        <f t="shared" si="143"/>
        <v>42806.916666666664</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5">
        <f t="shared" si="141"/>
        <v>65.00344827586207</v>
      </c>
      <c r="Q2246" t="s">
        <v>8316</v>
      </c>
      <c r="R2246" t="s">
        <v>8350</v>
      </c>
      <c r="S2246" s="10">
        <f t="shared" si="142"/>
        <v>42647.610486111109</v>
      </c>
      <c r="T2246" s="10">
        <f t="shared" si="143"/>
        <v>42659.645833333336</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2647.0250000000001</v>
      </c>
      <c r="P2247" s="5">
        <f t="shared" si="141"/>
        <v>53.475252525252522</v>
      </c>
      <c r="Q2247" t="s">
        <v>8316</v>
      </c>
      <c r="R2247" t="s">
        <v>8350</v>
      </c>
      <c r="S2247" s="10">
        <f t="shared" si="142"/>
        <v>41660.500196759262</v>
      </c>
      <c r="T2247" s="10">
        <f t="shared" si="143"/>
        <v>41691.541666666664</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v>
      </c>
      <c r="P2248" s="5">
        <f t="shared" si="141"/>
        <v>43.912280701754383</v>
      </c>
      <c r="Q2248" t="s">
        <v>8316</v>
      </c>
      <c r="R2248" t="s">
        <v>8350</v>
      </c>
      <c r="S2248" s="10">
        <f t="shared" si="142"/>
        <v>42221.583449074074</v>
      </c>
      <c r="T2248" s="10">
        <f t="shared" si="143"/>
        <v>42251.583449074074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104.45405405405405</v>
      </c>
      <c r="P2249" s="5">
        <f t="shared" si="141"/>
        <v>50.852631578947367</v>
      </c>
      <c r="Q2249" t="s">
        <v>8316</v>
      </c>
      <c r="R2249" t="s">
        <v>8350</v>
      </c>
      <c r="S2249" s="10">
        <f t="shared" si="142"/>
        <v>42200.457928240743</v>
      </c>
      <c r="T2249" s="10">
        <f t="shared" si="143"/>
        <v>42214.457928240743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5">
        <f t="shared" si="141"/>
        <v>58.6328125</v>
      </c>
      <c r="Q2250" t="s">
        <v>8316</v>
      </c>
      <c r="R2250" t="s">
        <v>8350</v>
      </c>
      <c r="S2250" s="10">
        <f t="shared" si="142"/>
        <v>42688.667569444442</v>
      </c>
      <c r="T2250" s="10">
        <f t="shared" si="143"/>
        <v>42718.667569444442</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5">
        <f t="shared" si="141"/>
        <v>32.81666666666667</v>
      </c>
      <c r="Q2251" t="s">
        <v>8316</v>
      </c>
      <c r="R2251" t="s">
        <v>8350</v>
      </c>
      <c r="S2251" s="10">
        <f t="shared" si="142"/>
        <v>41336.494965277772</v>
      </c>
      <c r="T2251" s="10">
        <f t="shared" si="143"/>
        <v>41366.453298611108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975.11200000000008</v>
      </c>
      <c r="P2252" s="5">
        <f t="shared" si="141"/>
        <v>426.93169877408059</v>
      </c>
      <c r="Q2252" t="s">
        <v>8316</v>
      </c>
      <c r="R2252" t="s">
        <v>8350</v>
      </c>
      <c r="S2252" s="10">
        <f t="shared" si="142"/>
        <v>42676.7971412037</v>
      </c>
      <c r="T2252" s="10">
        <f t="shared" si="143"/>
        <v>42706.838807870365</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134.44929411764704</v>
      </c>
      <c r="P2253" s="5">
        <f t="shared" si="141"/>
        <v>23.808729166666669</v>
      </c>
      <c r="Q2253" t="s">
        <v>8316</v>
      </c>
      <c r="R2253" t="s">
        <v>8350</v>
      </c>
      <c r="S2253" s="10">
        <f t="shared" si="142"/>
        <v>41846.137465277774</v>
      </c>
      <c r="T2253" s="10">
        <f t="shared" si="143"/>
        <v>41867.137465277774</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272.27777777777777</v>
      </c>
      <c r="P2254" s="5">
        <f t="shared" si="141"/>
        <v>98.413654618473899</v>
      </c>
      <c r="Q2254" t="s">
        <v>8316</v>
      </c>
      <c r="R2254" t="s">
        <v>8350</v>
      </c>
      <c r="S2254" s="10">
        <f t="shared" si="142"/>
        <v>42573.119652777772</v>
      </c>
      <c r="T2254" s="10">
        <f t="shared" si="143"/>
        <v>42588.119652777772</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v>
      </c>
      <c r="P2255" s="5">
        <f t="shared" si="141"/>
        <v>107.32142857142857</v>
      </c>
      <c r="Q2255" t="s">
        <v>8316</v>
      </c>
      <c r="R2255" t="s">
        <v>8350</v>
      </c>
      <c r="S2255" s="10">
        <f t="shared" si="142"/>
        <v>42296.422997685186</v>
      </c>
      <c r="T2255" s="10">
        <f t="shared" si="143"/>
        <v>42326.46466435185</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459.8</v>
      </c>
      <c r="P2256" s="5">
        <f t="shared" si="141"/>
        <v>11.67005076142132</v>
      </c>
      <c r="Q2256" t="s">
        <v>8316</v>
      </c>
      <c r="R2256" t="s">
        <v>8350</v>
      </c>
      <c r="S2256" s="10">
        <f t="shared" si="142"/>
        <v>42752.439444444441</v>
      </c>
      <c r="T2256" s="10">
        <f t="shared" si="143"/>
        <v>42759.439444444441</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286.65822784810126</v>
      </c>
      <c r="P2257" s="5">
        <f t="shared" si="141"/>
        <v>41.782287822878232</v>
      </c>
      <c r="Q2257" t="s">
        <v>8316</v>
      </c>
      <c r="R2257" t="s">
        <v>8350</v>
      </c>
      <c r="S2257" s="10">
        <f t="shared" si="142"/>
        <v>42467.743645833332</v>
      </c>
      <c r="T2257" s="10">
        <f t="shared" si="143"/>
        <v>42497.743645833332</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222.70833333333334</v>
      </c>
      <c r="P2258" s="5">
        <f t="shared" si="141"/>
        <v>21.38</v>
      </c>
      <c r="Q2258" t="s">
        <v>8316</v>
      </c>
      <c r="R2258" t="s">
        <v>8350</v>
      </c>
      <c r="S2258" s="10">
        <f t="shared" si="142"/>
        <v>42682.243587962956</v>
      </c>
      <c r="T2258" s="10">
        <f t="shared" si="143"/>
        <v>42696.243587962956</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636.14</v>
      </c>
      <c r="P2259" s="5">
        <f t="shared" si="141"/>
        <v>94.103550295857985</v>
      </c>
      <c r="Q2259" t="s">
        <v>8316</v>
      </c>
      <c r="R2259" t="s">
        <v>8350</v>
      </c>
      <c r="S2259" s="10">
        <f t="shared" si="142"/>
        <v>42505.728344907409</v>
      </c>
      <c r="T2259" s="10">
        <f t="shared" si="143"/>
        <v>42540.749999999993</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v>
      </c>
      <c r="P2260" s="5">
        <f t="shared" si="141"/>
        <v>15.721951219512196</v>
      </c>
      <c r="Q2260" t="s">
        <v>8316</v>
      </c>
      <c r="R2260" t="s">
        <v>8350</v>
      </c>
      <c r="S2260" s="10">
        <f t="shared" si="142"/>
        <v>42136.542673611104</v>
      </c>
      <c r="T2260" s="10">
        <f t="shared" si="143"/>
        <v>42166.542673611104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1867.1</v>
      </c>
      <c r="P2261" s="5">
        <f t="shared" si="141"/>
        <v>90.635922330097088</v>
      </c>
      <c r="Q2261" t="s">
        <v>8316</v>
      </c>
      <c r="R2261" t="s">
        <v>8350</v>
      </c>
      <c r="S2261" s="10">
        <f t="shared" si="142"/>
        <v>42702.59648148148</v>
      </c>
      <c r="T2261" s="10">
        <f t="shared" si="143"/>
        <v>42712.59648148148</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v>
      </c>
      <c r="P2262" s="5">
        <f t="shared" si="141"/>
        <v>97.297619047619051</v>
      </c>
      <c r="Q2262" t="s">
        <v>8316</v>
      </c>
      <c r="R2262" t="s">
        <v>8350</v>
      </c>
      <c r="S2262" s="10">
        <f t="shared" si="142"/>
        <v>41694.808449074073</v>
      </c>
      <c r="T2262" s="10">
        <f t="shared" si="143"/>
        <v>41724.766782407409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779.5</v>
      </c>
      <c r="P2263" s="5">
        <f t="shared" si="141"/>
        <v>37.11904761904762</v>
      </c>
      <c r="Q2263" t="s">
        <v>8316</v>
      </c>
      <c r="R2263" t="s">
        <v>8350</v>
      </c>
      <c r="S2263" s="10">
        <f t="shared" si="142"/>
        <v>42759.516435185178</v>
      </c>
      <c r="T2263" s="10">
        <f t="shared" si="143"/>
        <v>42780.516435185178</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154.15151515151516</v>
      </c>
      <c r="P2264" s="5">
        <f t="shared" si="141"/>
        <v>28.104972375690608</v>
      </c>
      <c r="Q2264" t="s">
        <v>8316</v>
      </c>
      <c r="R2264" t="s">
        <v>8350</v>
      </c>
      <c r="S2264" s="10">
        <f t="shared" si="142"/>
        <v>41926.376828703702</v>
      </c>
      <c r="T2264" s="10">
        <f t="shared" si="143"/>
        <v>41960.791666666664</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115.54666666666667</v>
      </c>
      <c r="P2265" s="5">
        <f t="shared" si="141"/>
        <v>144.43333333333334</v>
      </c>
      <c r="Q2265" t="s">
        <v>8316</v>
      </c>
      <c r="R2265" t="s">
        <v>8350</v>
      </c>
      <c r="S2265" s="10">
        <f t="shared" si="142"/>
        <v>42014.623993055553</v>
      </c>
      <c r="T2265" s="10">
        <f t="shared" si="143"/>
        <v>42035.623993055553</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5">
        <f t="shared" si="141"/>
        <v>24.274157303370785</v>
      </c>
      <c r="Q2266" t="s">
        <v>8316</v>
      </c>
      <c r="R2266" t="s">
        <v>8350</v>
      </c>
      <c r="S2266" s="10">
        <f t="shared" si="142"/>
        <v>42496.374004629623</v>
      </c>
      <c r="T2266" s="10">
        <f t="shared" si="143"/>
        <v>42512.916666666664</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298.5</v>
      </c>
      <c r="P2267" s="5">
        <f t="shared" si="141"/>
        <v>35.117647058823529</v>
      </c>
      <c r="Q2267" t="s">
        <v>8316</v>
      </c>
      <c r="R2267" t="s">
        <v>8350</v>
      </c>
      <c r="S2267" s="10">
        <f t="shared" si="142"/>
        <v>42689.644756944443</v>
      </c>
      <c r="T2267" s="10">
        <f t="shared" si="143"/>
        <v>42696.644756944443</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320.26666666666665</v>
      </c>
      <c r="P2268" s="5">
        <f t="shared" si="141"/>
        <v>24.762886597938145</v>
      </c>
      <c r="Q2268" t="s">
        <v>8316</v>
      </c>
      <c r="R2268" t="s">
        <v>8350</v>
      </c>
      <c r="S2268" s="10">
        <f t="shared" si="142"/>
        <v>42469.666574074072</v>
      </c>
      <c r="T2268" s="10">
        <f t="shared" si="143"/>
        <v>42486.874999999993</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380.52499999999998</v>
      </c>
      <c r="P2269" s="5">
        <f t="shared" si="141"/>
        <v>188.37871287128712</v>
      </c>
      <c r="Q2269" t="s">
        <v>8316</v>
      </c>
      <c r="R2269" t="s">
        <v>8350</v>
      </c>
      <c r="S2269" s="10">
        <f t="shared" si="142"/>
        <v>41968.621493055551</v>
      </c>
      <c r="T2269" s="10">
        <f t="shared" si="143"/>
        <v>41993.833333333336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102.60000000000001</v>
      </c>
      <c r="P2270" s="5">
        <f t="shared" si="141"/>
        <v>148.08247422680412</v>
      </c>
      <c r="Q2270" t="s">
        <v>8316</v>
      </c>
      <c r="R2270" t="s">
        <v>8350</v>
      </c>
      <c r="S2270" s="10">
        <f t="shared" si="142"/>
        <v>42775.874016203699</v>
      </c>
      <c r="T2270" s="10">
        <f t="shared" si="143"/>
        <v>42805.874016203699</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v>
      </c>
      <c r="P2271" s="5">
        <f t="shared" si="141"/>
        <v>49.934589800443462</v>
      </c>
      <c r="Q2271" t="s">
        <v>8316</v>
      </c>
      <c r="R2271" t="s">
        <v>8350</v>
      </c>
      <c r="S2271" s="10">
        <f t="shared" si="142"/>
        <v>42776.496099537035</v>
      </c>
      <c r="T2271" s="10">
        <f t="shared" si="143"/>
        <v>42800.999999999993</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720.24800000000005</v>
      </c>
      <c r="P2272" s="5">
        <f t="shared" si="141"/>
        <v>107.82155688622754</v>
      </c>
      <c r="Q2272" t="s">
        <v>8316</v>
      </c>
      <c r="R2272" t="s">
        <v>8350</v>
      </c>
      <c r="S2272" s="10">
        <f t="shared" si="142"/>
        <v>42725.661030092589</v>
      </c>
      <c r="T2272" s="10">
        <f t="shared" si="143"/>
        <v>42745.707638888889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283.09000000000003</v>
      </c>
      <c r="P2273" s="5">
        <f t="shared" si="141"/>
        <v>42.63403614457831</v>
      </c>
      <c r="Q2273" t="s">
        <v>8316</v>
      </c>
      <c r="R2273" t="s">
        <v>8350</v>
      </c>
      <c r="S2273" s="10">
        <f t="shared" si="142"/>
        <v>42683.791712962957</v>
      </c>
      <c r="T2273" s="10">
        <f t="shared" si="143"/>
        <v>42713.791712962957</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5">
        <f t="shared" si="141"/>
        <v>14.370762711864407</v>
      </c>
      <c r="Q2274" t="s">
        <v>8316</v>
      </c>
      <c r="R2274" t="s">
        <v>8350</v>
      </c>
      <c r="S2274" s="10">
        <f t="shared" si="142"/>
        <v>42315.491157407399</v>
      </c>
      <c r="T2274" s="10">
        <f t="shared" si="143"/>
        <v>42345.491157407399</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220.35999999999999</v>
      </c>
      <c r="P2275" s="5">
        <f t="shared" si="141"/>
        <v>37.476190476190474</v>
      </c>
      <c r="Q2275" t="s">
        <v>8316</v>
      </c>
      <c r="R2275" t="s">
        <v>8350</v>
      </c>
      <c r="S2275" s="10">
        <f t="shared" si="142"/>
        <v>42781.340763888882</v>
      </c>
      <c r="T2275" s="10">
        <f t="shared" si="143"/>
        <v>42806.299097222225</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5">
        <f t="shared" si="141"/>
        <v>30.202020202020201</v>
      </c>
      <c r="Q2276" t="s">
        <v>8316</v>
      </c>
      <c r="R2276" t="s">
        <v>8350</v>
      </c>
      <c r="S2276" s="10">
        <f t="shared" si="142"/>
        <v>41663.292326388888</v>
      </c>
      <c r="T2276" s="10">
        <f t="shared" si="143"/>
        <v>41693.292326388888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407.76923076923077</v>
      </c>
      <c r="P2277" s="5">
        <f t="shared" si="141"/>
        <v>33.550632911392405</v>
      </c>
      <c r="Q2277" t="s">
        <v>8316</v>
      </c>
      <c r="R2277" t="s">
        <v>8350</v>
      </c>
      <c r="S2277" s="10">
        <f t="shared" si="142"/>
        <v>41965.408321759263</v>
      </c>
      <c r="T2277" s="10">
        <f t="shared" si="143"/>
        <v>41995.408321759263</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5">
        <f t="shared" si="141"/>
        <v>64.74666666666667</v>
      </c>
      <c r="Q2278" t="s">
        <v>8316</v>
      </c>
      <c r="R2278" t="s">
        <v>8350</v>
      </c>
      <c r="S2278" s="10">
        <f t="shared" si="142"/>
        <v>41614.443159722221</v>
      </c>
      <c r="T2278" s="10">
        <f t="shared" si="143"/>
        <v>41644.443159722221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5">
        <f t="shared" si="141"/>
        <v>57.932367149758456</v>
      </c>
      <c r="Q2279" t="s">
        <v>8316</v>
      </c>
      <c r="R2279" t="s">
        <v>8350</v>
      </c>
      <c r="S2279" s="10">
        <f t="shared" si="142"/>
        <v>40936.470173611109</v>
      </c>
      <c r="T2279" s="10">
        <f t="shared" si="143"/>
        <v>40966.470173611109</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270.7</v>
      </c>
      <c r="P2280" s="5">
        <f t="shared" si="141"/>
        <v>53.078431372549019</v>
      </c>
      <c r="Q2280" t="s">
        <v>8316</v>
      </c>
      <c r="R2280" t="s">
        <v>8350</v>
      </c>
      <c r="S2280" s="10">
        <f t="shared" si="142"/>
        <v>42338.500775462955</v>
      </c>
      <c r="T2280" s="10">
        <f t="shared" si="143"/>
        <v>42372.749305555553</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153.80000000000001</v>
      </c>
      <c r="P2281" s="5">
        <f t="shared" si="141"/>
        <v>48.0625</v>
      </c>
      <c r="Q2281" t="s">
        <v>8316</v>
      </c>
      <c r="R2281" t="s">
        <v>8350</v>
      </c>
      <c r="S2281" s="10">
        <f t="shared" si="142"/>
        <v>42020.598368055551</v>
      </c>
      <c r="T2281" s="10">
        <f t="shared" si="143"/>
        <v>42038.958333333336</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5">
        <f t="shared" si="141"/>
        <v>82.396874999999994</v>
      </c>
      <c r="Q2282" t="s">
        <v>8316</v>
      </c>
      <c r="R2282" t="s">
        <v>8350</v>
      </c>
      <c r="S2282" s="10">
        <f t="shared" si="142"/>
        <v>42234.416562499995</v>
      </c>
      <c r="T2282" s="10">
        <f t="shared" si="143"/>
        <v>42264.416562499995</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5">
        <f t="shared" si="141"/>
        <v>50.454545454545453</v>
      </c>
      <c r="Q2283" t="s">
        <v>8325</v>
      </c>
      <c r="R2283" t="s">
        <v>8326</v>
      </c>
      <c r="S2283" s="10">
        <f t="shared" si="142"/>
        <v>40687.077511574069</v>
      </c>
      <c r="T2283" s="10">
        <f t="shared" si="143"/>
        <v>40749.076388888883</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185.33333333333331</v>
      </c>
      <c r="P2284" s="5">
        <f t="shared" si="141"/>
        <v>115.83333333333333</v>
      </c>
      <c r="Q2284" t="s">
        <v>8325</v>
      </c>
      <c r="R2284" t="s">
        <v>8326</v>
      </c>
      <c r="S2284" s="10">
        <f t="shared" si="142"/>
        <v>42322.966273148144</v>
      </c>
      <c r="T2284" s="10">
        <f t="shared" si="143"/>
        <v>42382.966273148144</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5">
        <f t="shared" si="141"/>
        <v>63.03458333333333</v>
      </c>
      <c r="Q2285" t="s">
        <v>8325</v>
      </c>
      <c r="R2285" t="s">
        <v>8326</v>
      </c>
      <c r="S2285" s="10">
        <f t="shared" si="142"/>
        <v>40977.916712962957</v>
      </c>
      <c r="T2285" s="10">
        <f t="shared" si="143"/>
        <v>41037.875046296293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5">
        <f t="shared" si="141"/>
        <v>108.02152542372882</v>
      </c>
      <c r="Q2286" t="s">
        <v>8325</v>
      </c>
      <c r="R2286" t="s">
        <v>8326</v>
      </c>
      <c r="S2286" s="10">
        <f t="shared" si="142"/>
        <v>40585.588483796295</v>
      </c>
      <c r="T2286" s="10">
        <f t="shared" si="143"/>
        <v>40613.958333333328</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5">
        <f t="shared" si="141"/>
        <v>46.088607594936711</v>
      </c>
      <c r="Q2287" t="s">
        <v>8325</v>
      </c>
      <c r="R2287" t="s">
        <v>8326</v>
      </c>
      <c r="S2287" s="10">
        <f t="shared" si="142"/>
        <v>41058.977349537032</v>
      </c>
      <c r="T2287" s="10">
        <f t="shared" si="143"/>
        <v>41088.977349537032</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5">
        <f t="shared" si="141"/>
        <v>107.21428571428571</v>
      </c>
      <c r="Q2288" t="s">
        <v>8325</v>
      </c>
      <c r="R2288" t="s">
        <v>8326</v>
      </c>
      <c r="S2288" s="10">
        <f t="shared" si="142"/>
        <v>41494.755254629628</v>
      </c>
      <c r="T2288" s="10">
        <f t="shared" si="143"/>
        <v>41522.957638888889</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119.97755555555555</v>
      </c>
      <c r="P2289" s="5">
        <f t="shared" si="141"/>
        <v>50.9338679245283</v>
      </c>
      <c r="Q2289" t="s">
        <v>8325</v>
      </c>
      <c r="R2289" t="s">
        <v>8326</v>
      </c>
      <c r="S2289" s="10">
        <f t="shared" si="142"/>
        <v>41792.459027777775</v>
      </c>
      <c r="T2289" s="10">
        <f t="shared" si="143"/>
        <v>41813.459027777775</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100.1</v>
      </c>
      <c r="P2290" s="5">
        <f t="shared" si="141"/>
        <v>40.04</v>
      </c>
      <c r="Q2290" t="s">
        <v>8325</v>
      </c>
      <c r="R2290" t="s">
        <v>8326</v>
      </c>
      <c r="S2290" s="10">
        <f t="shared" si="142"/>
        <v>41067.619085648148</v>
      </c>
      <c r="T2290" s="10">
        <f t="shared" si="143"/>
        <v>41086.541666666664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v>
      </c>
      <c r="P2291" s="5">
        <f t="shared" si="141"/>
        <v>64.44</v>
      </c>
      <c r="Q2291" t="s">
        <v>8325</v>
      </c>
      <c r="R2291" t="s">
        <v>8326</v>
      </c>
      <c r="S2291" s="10">
        <f t="shared" si="142"/>
        <v>41571.790046296293</v>
      </c>
      <c r="T2291" s="10">
        <f t="shared" si="143"/>
        <v>41614.765277777777</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5">
        <f t="shared" si="141"/>
        <v>53.827586206896555</v>
      </c>
      <c r="Q2292" t="s">
        <v>8325</v>
      </c>
      <c r="R2292" t="s">
        <v>8326</v>
      </c>
      <c r="S2292" s="10">
        <f t="shared" si="142"/>
        <v>40070.045486111107</v>
      </c>
      <c r="T2292" s="10">
        <f t="shared" si="143"/>
        <v>40148.5</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5">
        <f t="shared" si="141"/>
        <v>100.46511627906976</v>
      </c>
      <c r="Q2293" t="s">
        <v>8325</v>
      </c>
      <c r="R2293" t="s">
        <v>8326</v>
      </c>
      <c r="S2293" s="10">
        <f t="shared" si="142"/>
        <v>40987.768726851849</v>
      </c>
      <c r="T2293" s="10">
        <f t="shared" si="143"/>
        <v>41021.958333333328</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5">
        <f t="shared" si="141"/>
        <v>46.630652173913049</v>
      </c>
      <c r="Q2294" t="s">
        <v>8325</v>
      </c>
      <c r="R2294" t="s">
        <v>8326</v>
      </c>
      <c r="S2294" s="10">
        <f t="shared" si="142"/>
        <v>40987.489305555551</v>
      </c>
      <c r="T2294" s="10">
        <f t="shared" si="143"/>
        <v>41017.489305555551</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108.23529411764706</v>
      </c>
      <c r="P2295" s="5">
        <f t="shared" si="141"/>
        <v>34.074074074074076</v>
      </c>
      <c r="Q2295" t="s">
        <v>8325</v>
      </c>
      <c r="R2295" t="s">
        <v>8326</v>
      </c>
      <c r="S2295" s="10">
        <f t="shared" si="142"/>
        <v>41151.499988425923</v>
      </c>
      <c r="T2295" s="10">
        <f t="shared" si="143"/>
        <v>41176.957638888889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146.08079999999998</v>
      </c>
      <c r="P2296" s="5">
        <f t="shared" si="141"/>
        <v>65.214642857142863</v>
      </c>
      <c r="Q2296" t="s">
        <v>8325</v>
      </c>
      <c r="R2296" t="s">
        <v>8326</v>
      </c>
      <c r="S2296" s="10">
        <f t="shared" si="142"/>
        <v>41264.514814814815</v>
      </c>
      <c r="T2296" s="10">
        <f t="shared" si="143"/>
        <v>41294.514814814815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125.25</v>
      </c>
      <c r="P2297" s="5">
        <f t="shared" si="141"/>
        <v>44.205882352941174</v>
      </c>
      <c r="Q2297" t="s">
        <v>8325</v>
      </c>
      <c r="R2297" t="s">
        <v>8326</v>
      </c>
      <c r="S2297" s="10">
        <f t="shared" si="142"/>
        <v>41270.746018518512</v>
      </c>
      <c r="T2297" s="10">
        <f t="shared" si="143"/>
        <v>41300.746018518512</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149.07142857142856</v>
      </c>
      <c r="P2298" s="5">
        <f t="shared" si="141"/>
        <v>71.965517241379317</v>
      </c>
      <c r="Q2298" t="s">
        <v>8325</v>
      </c>
      <c r="R2298" t="s">
        <v>8326</v>
      </c>
      <c r="S2298" s="10">
        <f t="shared" si="142"/>
        <v>40927.52344907407</v>
      </c>
      <c r="T2298" s="10">
        <f t="shared" si="143"/>
        <v>40962.52344907407</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5">
        <f t="shared" si="141"/>
        <v>52.94736842105263</v>
      </c>
      <c r="Q2299" t="s">
        <v>8325</v>
      </c>
      <c r="R2299" t="s">
        <v>8326</v>
      </c>
      <c r="S2299" s="10">
        <f t="shared" si="142"/>
        <v>40947.83390046296</v>
      </c>
      <c r="T2299" s="10">
        <f t="shared" si="143"/>
        <v>40981.957638888889</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105.07333333333332</v>
      </c>
      <c r="P2300" s="5">
        <f t="shared" si="141"/>
        <v>109.45138888888889</v>
      </c>
      <c r="Q2300" t="s">
        <v>8325</v>
      </c>
      <c r="R2300" t="s">
        <v>8326</v>
      </c>
      <c r="S2300" s="10">
        <f t="shared" si="142"/>
        <v>41694.632326388884</v>
      </c>
      <c r="T2300" s="10">
        <f t="shared" si="143"/>
        <v>41724.59065972222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350.16666666666663</v>
      </c>
      <c r="P2301" s="5">
        <f t="shared" si="141"/>
        <v>75.035714285714292</v>
      </c>
      <c r="Q2301" t="s">
        <v>8325</v>
      </c>
      <c r="R2301" t="s">
        <v>8326</v>
      </c>
      <c r="S2301" s="10">
        <f t="shared" si="142"/>
        <v>40564.824178240735</v>
      </c>
      <c r="T2301" s="10">
        <f t="shared" si="143"/>
        <v>40579.824178240735</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5">
        <f t="shared" si="141"/>
        <v>115.71428571428571</v>
      </c>
      <c r="Q2302" t="s">
        <v>8325</v>
      </c>
      <c r="R2302" t="s">
        <v>8326</v>
      </c>
      <c r="S2302" s="10">
        <f t="shared" si="142"/>
        <v>41074.518703703703</v>
      </c>
      <c r="T2302" s="10">
        <f t="shared" si="143"/>
        <v>41088.518703703703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5">
        <f t="shared" si="141"/>
        <v>31.659810426540286</v>
      </c>
      <c r="Q2303" t="s">
        <v>8325</v>
      </c>
      <c r="R2303" t="s">
        <v>8329</v>
      </c>
      <c r="S2303" s="10">
        <f t="shared" si="142"/>
        <v>41415.938611111109</v>
      </c>
      <c r="T2303" s="10">
        <f t="shared" si="143"/>
        <v>41445.938611111109</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170.65217391304347</v>
      </c>
      <c r="P2304" s="5">
        <f t="shared" si="141"/>
        <v>46.176470588235297</v>
      </c>
      <c r="Q2304" t="s">
        <v>8325</v>
      </c>
      <c r="R2304" t="s">
        <v>8329</v>
      </c>
      <c r="S2304" s="10">
        <f t="shared" si="142"/>
        <v>41605.660115740735</v>
      </c>
      <c r="T2304" s="10">
        <f t="shared" si="143"/>
        <v>41639.083333333328</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5">
        <f t="shared" si="141"/>
        <v>68.481650485436887</v>
      </c>
      <c r="Q2305" t="s">
        <v>8325</v>
      </c>
      <c r="R2305" t="s">
        <v>8329</v>
      </c>
      <c r="S2305" s="10">
        <f t="shared" si="142"/>
        <v>40849.902731481481</v>
      </c>
      <c r="T2305" s="10">
        <f t="shared" si="143"/>
        <v>40889.944398148145</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5">
        <f t="shared" si="141"/>
        <v>53.469203539823013</v>
      </c>
      <c r="Q2306" t="s">
        <v>8325</v>
      </c>
      <c r="R2306" t="s">
        <v>8329</v>
      </c>
      <c r="S2306" s="10">
        <f t="shared" si="142"/>
        <v>40502.607534722221</v>
      </c>
      <c r="T2306" s="10">
        <f t="shared" si="143"/>
        <v>40543.999305555553</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((E2307/D2307)*100)</f>
        <v>101.22777777777779</v>
      </c>
      <c r="P2307" s="5">
        <f t="shared" ref="P2307:P2370" si="145">AVERAGE(E2307/L2307)</f>
        <v>109.10778443113773</v>
      </c>
      <c r="Q2307" t="s">
        <v>8325</v>
      </c>
      <c r="R2307" t="s">
        <v>8329</v>
      </c>
      <c r="S2307" s="10">
        <f t="shared" ref="S2307:S2370" si="146">(((J2307/60)/60)/24)+DATE(1970,1,1)+(-5/24)</f>
        <v>41834.486944444441</v>
      </c>
      <c r="T2307" s="10">
        <f t="shared" ref="T2307:T2370" si="147">(((I2307/60)/60)/24)+DATE(1970,1,1)+(-5/24)</f>
        <v>41859.541666666664</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106.75857142857143</v>
      </c>
      <c r="P2308" s="5">
        <f t="shared" si="145"/>
        <v>51.185616438356163</v>
      </c>
      <c r="Q2308" t="s">
        <v>8325</v>
      </c>
      <c r="R2308" t="s">
        <v>8329</v>
      </c>
      <c r="S2308" s="10">
        <f t="shared" si="146"/>
        <v>40947.959826388884</v>
      </c>
      <c r="T2308" s="10">
        <f t="shared" si="147"/>
        <v>40977.959826388884</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5">
        <f t="shared" si="145"/>
        <v>27.936800000000002</v>
      </c>
      <c r="Q2309" t="s">
        <v>8325</v>
      </c>
      <c r="R2309" t="s">
        <v>8329</v>
      </c>
      <c r="S2309" s="10">
        <f t="shared" si="146"/>
        <v>41004.594131944439</v>
      </c>
      <c r="T2309" s="10">
        <f t="shared" si="147"/>
        <v>41034.59407407407</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5">
        <f t="shared" si="145"/>
        <v>82.496921824104234</v>
      </c>
      <c r="Q2310" t="s">
        <v>8325</v>
      </c>
      <c r="R2310" t="s">
        <v>8329</v>
      </c>
      <c r="S2310" s="10">
        <f t="shared" si="146"/>
        <v>41851.754583333335</v>
      </c>
      <c r="T2310" s="10">
        <f t="shared" si="147"/>
        <v>41879.833333333328</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5">
        <f t="shared" si="145"/>
        <v>59.817476635514019</v>
      </c>
      <c r="Q2311" t="s">
        <v>8325</v>
      </c>
      <c r="R2311" t="s">
        <v>8329</v>
      </c>
      <c r="S2311" s="10">
        <f t="shared" si="146"/>
        <v>41307.779363425921</v>
      </c>
      <c r="T2311" s="10">
        <f t="shared" si="147"/>
        <v>41342.779363425921</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428.83978378378379</v>
      </c>
      <c r="P2312" s="5">
        <f t="shared" si="145"/>
        <v>64.816470588235291</v>
      </c>
      <c r="Q2312" t="s">
        <v>8325</v>
      </c>
      <c r="R2312" t="s">
        <v>8329</v>
      </c>
      <c r="S2312" s="10">
        <f t="shared" si="146"/>
        <v>41324.585821759254</v>
      </c>
      <c r="T2312" s="10">
        <f t="shared" si="147"/>
        <v>41354.54415509259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5">
        <f t="shared" si="145"/>
        <v>90.09615384615384</v>
      </c>
      <c r="Q2313" t="s">
        <v>8325</v>
      </c>
      <c r="R2313" t="s">
        <v>8329</v>
      </c>
      <c r="S2313" s="10">
        <f t="shared" si="146"/>
        <v>41735.796168981477</v>
      </c>
      <c r="T2313" s="10">
        <f t="shared" si="147"/>
        <v>41765.796168981477</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107.86666666666666</v>
      </c>
      <c r="P2314" s="5">
        <f t="shared" si="145"/>
        <v>40.962025316455694</v>
      </c>
      <c r="Q2314" t="s">
        <v>8325</v>
      </c>
      <c r="R2314" t="s">
        <v>8329</v>
      </c>
      <c r="S2314" s="10">
        <f t="shared" si="146"/>
        <v>41716.424513888887</v>
      </c>
      <c r="T2314" s="10">
        <f t="shared" si="147"/>
        <v>41747.75</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175.84040000000002</v>
      </c>
      <c r="P2315" s="5">
        <f t="shared" si="145"/>
        <v>56.000127388535034</v>
      </c>
      <c r="Q2315" t="s">
        <v>8325</v>
      </c>
      <c r="R2315" t="s">
        <v>8329</v>
      </c>
      <c r="S2315" s="10">
        <f t="shared" si="146"/>
        <v>41002.750300925924</v>
      </c>
      <c r="T2315" s="10">
        <f t="shared" si="147"/>
        <v>41032.750300925924</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v>
      </c>
      <c r="P2316" s="5">
        <f t="shared" si="145"/>
        <v>37.672800000000002</v>
      </c>
      <c r="Q2316" t="s">
        <v>8325</v>
      </c>
      <c r="R2316" t="s">
        <v>8329</v>
      </c>
      <c r="S2316" s="10">
        <f t="shared" si="146"/>
        <v>41037.343252314815</v>
      </c>
      <c r="T2316" s="10">
        <f t="shared" si="147"/>
        <v>41067.343252314815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102.60000000000001</v>
      </c>
      <c r="P2317" s="5">
        <f t="shared" si="145"/>
        <v>40.078125</v>
      </c>
      <c r="Q2317" t="s">
        <v>8325</v>
      </c>
      <c r="R2317" t="s">
        <v>8329</v>
      </c>
      <c r="S2317" s="10">
        <f t="shared" si="146"/>
        <v>41004.517858796295</v>
      </c>
      <c r="T2317" s="10">
        <f t="shared" si="147"/>
        <v>41034.517858796295</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5">
        <f t="shared" si="145"/>
        <v>78.031999999999996</v>
      </c>
      <c r="Q2318" t="s">
        <v>8325</v>
      </c>
      <c r="R2318" t="s">
        <v>8329</v>
      </c>
      <c r="S2318" s="10">
        <f t="shared" si="146"/>
        <v>40079.516782407409</v>
      </c>
      <c r="T2318" s="10">
        <f t="shared" si="147"/>
        <v>40156.558333333334</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5">
        <f t="shared" si="145"/>
        <v>18.90909090909091</v>
      </c>
      <c r="Q2319" t="s">
        <v>8325</v>
      </c>
      <c r="R2319" t="s">
        <v>8329</v>
      </c>
      <c r="S2319" s="10">
        <f t="shared" si="146"/>
        <v>40192.33390046296</v>
      </c>
      <c r="T2319" s="10">
        <f t="shared" si="147"/>
        <v>40224</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5">
        <f t="shared" si="145"/>
        <v>37.134969325153371</v>
      </c>
      <c r="Q2320" t="s">
        <v>8325</v>
      </c>
      <c r="R2320" t="s">
        <v>8329</v>
      </c>
      <c r="S2320" s="10">
        <f t="shared" si="146"/>
        <v>40050.435347222221</v>
      </c>
      <c r="T2320" s="10">
        <f t="shared" si="147"/>
        <v>40081.957638888889</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107.69999999999999</v>
      </c>
      <c r="P2321" s="5">
        <f t="shared" si="145"/>
        <v>41.961038961038959</v>
      </c>
      <c r="Q2321" t="s">
        <v>8325</v>
      </c>
      <c r="R2321" t="s">
        <v>8329</v>
      </c>
      <c r="S2321" s="10">
        <f t="shared" si="146"/>
        <v>41592.873668981476</v>
      </c>
      <c r="T2321" s="10">
        <f t="shared" si="147"/>
        <v>41622.873668981476</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5">
        <f t="shared" si="145"/>
        <v>61.044943820224717</v>
      </c>
      <c r="Q2322" t="s">
        <v>8325</v>
      </c>
      <c r="R2322" t="s">
        <v>8329</v>
      </c>
      <c r="S2322" s="10">
        <f t="shared" si="146"/>
        <v>41696.608796296292</v>
      </c>
      <c r="T2322" s="10">
        <f t="shared" si="147"/>
        <v>41731.567129629628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39.120962394619681</v>
      </c>
      <c r="P2323" s="5">
        <f t="shared" si="145"/>
        <v>64.53125</v>
      </c>
      <c r="Q2323" t="s">
        <v>8335</v>
      </c>
      <c r="R2323" t="s">
        <v>8351</v>
      </c>
      <c r="S2323" s="10">
        <f t="shared" si="146"/>
        <v>42799.052094907405</v>
      </c>
      <c r="T2323" s="10">
        <f t="shared" si="147"/>
        <v>42829.010428240734</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3.1481481481481479</v>
      </c>
      <c r="P2324" s="5">
        <f t="shared" si="145"/>
        <v>21.25</v>
      </c>
      <c r="Q2324" t="s">
        <v>8335</v>
      </c>
      <c r="R2324" t="s">
        <v>8351</v>
      </c>
      <c r="S2324" s="10">
        <f t="shared" si="146"/>
        <v>42804.687141203707</v>
      </c>
      <c r="T2324" s="10">
        <f t="shared" si="147"/>
        <v>42834.645474537036</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48</v>
      </c>
      <c r="P2325" s="5">
        <f t="shared" si="145"/>
        <v>30</v>
      </c>
      <c r="Q2325" t="s">
        <v>8335</v>
      </c>
      <c r="R2325" t="s">
        <v>8351</v>
      </c>
      <c r="S2325" s="10">
        <f t="shared" si="146"/>
        <v>42807.54684027777</v>
      </c>
      <c r="T2325" s="10">
        <f t="shared" si="147"/>
        <v>42814.54684027777</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20.733333333333334</v>
      </c>
      <c r="P2326" s="5">
        <f t="shared" si="145"/>
        <v>25.491803278688526</v>
      </c>
      <c r="Q2326" t="s">
        <v>8335</v>
      </c>
      <c r="R2326" t="s">
        <v>8351</v>
      </c>
      <c r="S2326" s="10">
        <f t="shared" si="146"/>
        <v>42790.67690972222</v>
      </c>
      <c r="T2326" s="10">
        <f t="shared" si="147"/>
        <v>42820.635243055549</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8</v>
      </c>
      <c r="P2327" s="5">
        <f t="shared" si="145"/>
        <v>11.428571428571429</v>
      </c>
      <c r="Q2327" t="s">
        <v>8335</v>
      </c>
      <c r="R2327" t="s">
        <v>8351</v>
      </c>
      <c r="S2327" s="10">
        <f t="shared" si="146"/>
        <v>42793.814016203702</v>
      </c>
      <c r="T2327" s="10">
        <f t="shared" si="147"/>
        <v>42823.772349537037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0.72</v>
      </c>
      <c r="P2328" s="5">
        <f t="shared" si="145"/>
        <v>108</v>
      </c>
      <c r="Q2328" t="s">
        <v>8335</v>
      </c>
      <c r="R2328" t="s">
        <v>8351</v>
      </c>
      <c r="S2328" s="10">
        <f t="shared" si="146"/>
        <v>42803.825787037036</v>
      </c>
      <c r="T2328" s="10">
        <f t="shared" si="147"/>
        <v>42855.499999999993</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526.09431428571429</v>
      </c>
      <c r="P2329" s="5">
        <f t="shared" si="145"/>
        <v>54.883162444113267</v>
      </c>
      <c r="Q2329" t="s">
        <v>8335</v>
      </c>
      <c r="R2329" t="s">
        <v>8351</v>
      </c>
      <c r="S2329" s="10">
        <f t="shared" si="146"/>
        <v>41842.708796296298</v>
      </c>
      <c r="T2329" s="10">
        <f t="shared" si="147"/>
        <v>41877.708796296298</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5">
        <f t="shared" si="145"/>
        <v>47.383612662942269</v>
      </c>
      <c r="Q2330" t="s">
        <v>8335</v>
      </c>
      <c r="R2330" t="s">
        <v>8351</v>
      </c>
      <c r="S2330" s="10">
        <f t="shared" si="146"/>
        <v>42139.573344907411</v>
      </c>
      <c r="T2330" s="10">
        <f t="shared" si="147"/>
        <v>42169.573344907411</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5">
        <f t="shared" si="145"/>
        <v>211.84</v>
      </c>
      <c r="Q2331" t="s">
        <v>8335</v>
      </c>
      <c r="R2331" t="s">
        <v>8351</v>
      </c>
      <c r="S2331" s="10">
        <f t="shared" si="146"/>
        <v>41807.416041666664</v>
      </c>
      <c r="T2331" s="10">
        <f t="shared" si="147"/>
        <v>41837.416041666664</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5">
        <f t="shared" si="145"/>
        <v>219.92638036809817</v>
      </c>
      <c r="Q2332" t="s">
        <v>8335</v>
      </c>
      <c r="R2332" t="s">
        <v>8351</v>
      </c>
      <c r="S2332" s="10">
        <f t="shared" si="146"/>
        <v>42332.691469907404</v>
      </c>
      <c r="T2332" s="10">
        <f t="shared" si="147"/>
        <v>42362.791666666664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5">
        <f t="shared" si="145"/>
        <v>40.795406360424032</v>
      </c>
      <c r="Q2333" t="s">
        <v>8335</v>
      </c>
      <c r="R2333" t="s">
        <v>8351</v>
      </c>
      <c r="S2333" s="10">
        <f t="shared" si="146"/>
        <v>41838.797337962962</v>
      </c>
      <c r="T2333" s="10">
        <f t="shared" si="147"/>
        <v>41868.797337962962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106.30800000000001</v>
      </c>
      <c r="P2334" s="5">
        <f t="shared" si="145"/>
        <v>75.502840909090907</v>
      </c>
      <c r="Q2334" t="s">
        <v>8335</v>
      </c>
      <c r="R2334" t="s">
        <v>8351</v>
      </c>
      <c r="S2334" s="10">
        <f t="shared" si="146"/>
        <v>42011.419803240737</v>
      </c>
      <c r="T2334" s="10">
        <f t="shared" si="147"/>
        <v>42041.419803240737</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5">
        <f t="shared" si="145"/>
        <v>13.542553191489361</v>
      </c>
      <c r="Q2335" t="s">
        <v>8335</v>
      </c>
      <c r="R2335" t="s">
        <v>8351</v>
      </c>
      <c r="S2335" s="10">
        <f t="shared" si="146"/>
        <v>41767.442013888889</v>
      </c>
      <c r="T2335" s="10">
        <f t="shared" si="147"/>
        <v>41788.534722222219</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v>
      </c>
      <c r="P2336" s="5">
        <f t="shared" si="145"/>
        <v>60.865671641791046</v>
      </c>
      <c r="Q2336" t="s">
        <v>8335</v>
      </c>
      <c r="R2336" t="s">
        <v>8351</v>
      </c>
      <c r="S2336" s="10">
        <f t="shared" si="146"/>
        <v>41918.461782407401</v>
      </c>
      <c r="T2336" s="10">
        <f t="shared" si="147"/>
        <v>41948.523611111108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5">
        <f t="shared" si="145"/>
        <v>115.69230769230769</v>
      </c>
      <c r="Q2337" t="s">
        <v>8335</v>
      </c>
      <c r="R2337" t="s">
        <v>8351</v>
      </c>
      <c r="S2337" s="10">
        <f t="shared" si="146"/>
        <v>41771.363923611112</v>
      </c>
      <c r="T2337" s="10">
        <f t="shared" si="147"/>
        <v>41801.363923611112</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520.73254999999995</v>
      </c>
      <c r="P2338" s="5">
        <f t="shared" si="145"/>
        <v>48.104623556581984</v>
      </c>
      <c r="Q2338" t="s">
        <v>8335</v>
      </c>
      <c r="R2338" t="s">
        <v>8351</v>
      </c>
      <c r="S2338" s="10">
        <f t="shared" si="146"/>
        <v>41666.716377314813</v>
      </c>
      <c r="T2338" s="10">
        <f t="shared" si="147"/>
        <v>41706.716377314813</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5">
        <f t="shared" si="145"/>
        <v>74.184357541899445</v>
      </c>
      <c r="Q2339" t="s">
        <v>8335</v>
      </c>
      <c r="R2339" t="s">
        <v>8351</v>
      </c>
      <c r="S2339" s="10">
        <f t="shared" si="146"/>
        <v>41786.432210648149</v>
      </c>
      <c r="T2339" s="10">
        <f t="shared" si="147"/>
        <v>41816.432210648149</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101.14333333333335</v>
      </c>
      <c r="P2340" s="5">
        <f t="shared" si="145"/>
        <v>123.34552845528455</v>
      </c>
      <c r="Q2340" t="s">
        <v>8335</v>
      </c>
      <c r="R2340" t="s">
        <v>8351</v>
      </c>
      <c r="S2340" s="10">
        <f t="shared" si="146"/>
        <v>41789.688472222217</v>
      </c>
      <c r="T2340" s="10">
        <f t="shared" si="147"/>
        <v>41819.688472222217</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294.20799999999997</v>
      </c>
      <c r="P2341" s="5">
        <f t="shared" si="145"/>
        <v>66.623188405797094</v>
      </c>
      <c r="Q2341" t="s">
        <v>8335</v>
      </c>
      <c r="R2341" t="s">
        <v>8351</v>
      </c>
      <c r="S2341" s="10">
        <f t="shared" si="146"/>
        <v>42692.591539351844</v>
      </c>
      <c r="T2341" s="10">
        <f t="shared" si="147"/>
        <v>42723.124305555553</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5">
        <f t="shared" si="145"/>
        <v>104.99007444168734</v>
      </c>
      <c r="Q2342" t="s">
        <v>8335</v>
      </c>
      <c r="R2342" t="s">
        <v>8351</v>
      </c>
      <c r="S2342" s="10">
        <f t="shared" si="146"/>
        <v>42643.434467592589</v>
      </c>
      <c r="T2342" s="10">
        <f t="shared" si="147"/>
        <v>42673.434467592589</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5" t="e">
        <f t="shared" si="145"/>
        <v>#DIV/0!</v>
      </c>
      <c r="Q2343" t="s">
        <v>8319</v>
      </c>
      <c r="R2343" t="s">
        <v>8320</v>
      </c>
      <c r="S2343" s="10">
        <f t="shared" si="146"/>
        <v>42167.605370370373</v>
      </c>
      <c r="T2343" s="10">
        <f t="shared" si="147"/>
        <v>42197.605370370373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5" t="e">
        <f t="shared" si="145"/>
        <v>#DIV/0!</v>
      </c>
      <c r="Q2344" t="s">
        <v>8319</v>
      </c>
      <c r="R2344" t="s">
        <v>8320</v>
      </c>
      <c r="S2344" s="10">
        <f t="shared" si="146"/>
        <v>41897.49386574074</v>
      </c>
      <c r="T2344" s="10">
        <f t="shared" si="147"/>
        <v>41918</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3</v>
      </c>
      <c r="P2345" s="5">
        <f t="shared" si="145"/>
        <v>300</v>
      </c>
      <c r="Q2345" t="s">
        <v>8319</v>
      </c>
      <c r="R2345" t="s">
        <v>8320</v>
      </c>
      <c r="S2345" s="10">
        <f t="shared" si="146"/>
        <v>42327.616956018515</v>
      </c>
      <c r="T2345" s="10">
        <f t="shared" si="147"/>
        <v>42377.615972222215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0.1</v>
      </c>
      <c r="P2346" s="5">
        <f t="shared" si="145"/>
        <v>1</v>
      </c>
      <c r="Q2346" t="s">
        <v>8319</v>
      </c>
      <c r="R2346" t="s">
        <v>8320</v>
      </c>
      <c r="S2346" s="10">
        <f t="shared" si="146"/>
        <v>42515.519317129627</v>
      </c>
      <c r="T2346" s="10">
        <f t="shared" si="147"/>
        <v>42545.519317129627</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5" t="e">
        <f t="shared" si="145"/>
        <v>#DIV/0!</v>
      </c>
      <c r="Q2347" t="s">
        <v>8319</v>
      </c>
      <c r="R2347" t="s">
        <v>8320</v>
      </c>
      <c r="S2347" s="10">
        <f t="shared" si="146"/>
        <v>42059.79347222222</v>
      </c>
      <c r="T2347" s="10">
        <f t="shared" si="147"/>
        <v>42094.777083333327</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6.5000000000000002E-2</v>
      </c>
      <c r="P2348" s="5">
        <f t="shared" si="145"/>
        <v>13</v>
      </c>
      <c r="Q2348" t="s">
        <v>8319</v>
      </c>
      <c r="R2348" t="s">
        <v>8320</v>
      </c>
      <c r="S2348" s="10">
        <f t="shared" si="146"/>
        <v>42615.590636574074</v>
      </c>
      <c r="T2348" s="10">
        <f t="shared" si="147"/>
        <v>42660.590636574074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1.5</v>
      </c>
      <c r="P2349" s="5">
        <f t="shared" si="145"/>
        <v>15</v>
      </c>
      <c r="Q2349" t="s">
        <v>8319</v>
      </c>
      <c r="R2349" t="s">
        <v>8320</v>
      </c>
      <c r="S2349" s="10">
        <f t="shared" si="146"/>
        <v>42577.399027777778</v>
      </c>
      <c r="T2349" s="10">
        <f t="shared" si="147"/>
        <v>42607.399027777778</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0.38571428571428573</v>
      </c>
      <c r="P2350" s="5">
        <f t="shared" si="145"/>
        <v>54</v>
      </c>
      <c r="Q2350" t="s">
        <v>8319</v>
      </c>
      <c r="R2350" t="s">
        <v>8320</v>
      </c>
      <c r="S2350" s="10">
        <f t="shared" si="146"/>
        <v>42360.723819444444</v>
      </c>
      <c r="T2350" s="10">
        <f t="shared" si="147"/>
        <v>42420.723819444444</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5" t="e">
        <f t="shared" si="145"/>
        <v>#DIV/0!</v>
      </c>
      <c r="Q2351" t="s">
        <v>8319</v>
      </c>
      <c r="R2351" t="s">
        <v>8320</v>
      </c>
      <c r="S2351" s="10">
        <f t="shared" si="146"/>
        <v>42198.567453703705</v>
      </c>
      <c r="T2351" s="10">
        <f t="shared" si="147"/>
        <v>42227.567453703705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5" t="e">
        <f t="shared" si="145"/>
        <v>#DIV/0!</v>
      </c>
      <c r="Q2352" t="s">
        <v>8319</v>
      </c>
      <c r="R2352" t="s">
        <v>8320</v>
      </c>
      <c r="S2352" s="10">
        <f t="shared" si="146"/>
        <v>42708.633912037032</v>
      </c>
      <c r="T2352" s="10">
        <f t="shared" si="147"/>
        <v>42738.633912037032</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0.5714285714285714</v>
      </c>
      <c r="P2353" s="5">
        <f t="shared" si="145"/>
        <v>15.428571428571429</v>
      </c>
      <c r="Q2353" t="s">
        <v>8319</v>
      </c>
      <c r="R2353" t="s">
        <v>8320</v>
      </c>
      <c r="S2353" s="10">
        <f t="shared" si="146"/>
        <v>42093.892812500002</v>
      </c>
      <c r="T2353" s="10">
        <f t="shared" si="147"/>
        <v>42123.892812500002</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5" t="e">
        <f t="shared" si="145"/>
        <v>#DIV/0!</v>
      </c>
      <c r="Q2354" t="s">
        <v>8319</v>
      </c>
      <c r="R2354" t="s">
        <v>8320</v>
      </c>
      <c r="S2354" s="10">
        <f t="shared" si="146"/>
        <v>42101.425370370365</v>
      </c>
      <c r="T2354" s="10">
        <f t="shared" si="147"/>
        <v>42161.425370370365</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5" t="e">
        <f t="shared" si="145"/>
        <v>#DIV/0!</v>
      </c>
      <c r="Q2355" t="s">
        <v>8319</v>
      </c>
      <c r="R2355" t="s">
        <v>8320</v>
      </c>
      <c r="S2355" s="10">
        <f t="shared" si="146"/>
        <v>42103.467847222222</v>
      </c>
      <c r="T2355" s="10">
        <f t="shared" si="147"/>
        <v>42115.467847222222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7.1428571428571425E-2</v>
      </c>
      <c r="P2356" s="5">
        <f t="shared" si="145"/>
        <v>25</v>
      </c>
      <c r="Q2356" t="s">
        <v>8319</v>
      </c>
      <c r="R2356" t="s">
        <v>8320</v>
      </c>
      <c r="S2356" s="10">
        <f t="shared" si="146"/>
        <v>41954.51458333333</v>
      </c>
      <c r="T2356" s="10">
        <f t="shared" si="147"/>
        <v>42014.51458333333</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0.6875</v>
      </c>
      <c r="P2357" s="5">
        <f t="shared" si="145"/>
        <v>27.5</v>
      </c>
      <c r="Q2357" t="s">
        <v>8319</v>
      </c>
      <c r="R2357" t="s">
        <v>8320</v>
      </c>
      <c r="S2357" s="10">
        <f t="shared" si="146"/>
        <v>42096.709907407399</v>
      </c>
      <c r="T2357" s="10">
        <f t="shared" si="147"/>
        <v>42126.709907407399</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5" t="e">
        <f t="shared" si="145"/>
        <v>#DIV/0!</v>
      </c>
      <c r="Q2358" t="s">
        <v>8319</v>
      </c>
      <c r="R2358" t="s">
        <v>8320</v>
      </c>
      <c r="S2358" s="10">
        <f t="shared" si="146"/>
        <v>42130.575277777774</v>
      </c>
      <c r="T2358" s="10">
        <f t="shared" si="147"/>
        <v>42160.575277777774</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5" t="e">
        <f t="shared" si="145"/>
        <v>#DIV/0!</v>
      </c>
      <c r="Q2359" t="s">
        <v>8319</v>
      </c>
      <c r="R2359" t="s">
        <v>8320</v>
      </c>
      <c r="S2359" s="10">
        <f t="shared" si="146"/>
        <v>42264.411782407398</v>
      </c>
      <c r="T2359" s="10">
        <f t="shared" si="147"/>
        <v>42294.411782407398</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5" t="e">
        <f t="shared" si="145"/>
        <v>#DIV/0!</v>
      </c>
      <c r="Q2360" t="s">
        <v>8319</v>
      </c>
      <c r="R2360" t="s">
        <v>8320</v>
      </c>
      <c r="S2360" s="10">
        <f t="shared" si="146"/>
        <v>41978.722638888888</v>
      </c>
      <c r="T2360" s="10">
        <f t="shared" si="147"/>
        <v>42034.818749999999</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14.680000000000001</v>
      </c>
      <c r="P2361" s="5">
        <f t="shared" si="145"/>
        <v>367</v>
      </c>
      <c r="Q2361" t="s">
        <v>8319</v>
      </c>
      <c r="R2361" t="s">
        <v>8320</v>
      </c>
      <c r="S2361" s="10">
        <f t="shared" si="146"/>
        <v>42159.441249999996</v>
      </c>
      <c r="T2361" s="10">
        <f t="shared" si="147"/>
        <v>42219.441249999996</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0.04</v>
      </c>
      <c r="P2362" s="5">
        <f t="shared" si="145"/>
        <v>2</v>
      </c>
      <c r="Q2362" t="s">
        <v>8319</v>
      </c>
      <c r="R2362" t="s">
        <v>8320</v>
      </c>
      <c r="S2362" s="10">
        <f t="shared" si="146"/>
        <v>42377.498611111114</v>
      </c>
      <c r="T2362" s="10">
        <f t="shared" si="147"/>
        <v>42407.498611111114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5" t="e">
        <f t="shared" si="145"/>
        <v>#DIV/0!</v>
      </c>
      <c r="Q2363" t="s">
        <v>8319</v>
      </c>
      <c r="R2363" t="s">
        <v>8320</v>
      </c>
      <c r="S2363" s="10">
        <f t="shared" si="146"/>
        <v>42466.650555555556</v>
      </c>
      <c r="T2363" s="10">
        <f t="shared" si="147"/>
        <v>42490.708333333336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28.571428571428569</v>
      </c>
      <c r="P2364" s="5">
        <f t="shared" si="145"/>
        <v>60</v>
      </c>
      <c r="Q2364" t="s">
        <v>8319</v>
      </c>
      <c r="R2364" t="s">
        <v>8320</v>
      </c>
      <c r="S2364" s="10">
        <f t="shared" si="146"/>
        <v>41954.47997685185</v>
      </c>
      <c r="T2364" s="10">
        <f t="shared" si="147"/>
        <v>41984.47997685185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5" t="e">
        <f t="shared" si="145"/>
        <v>#DIV/0!</v>
      </c>
      <c r="Q2365" t="s">
        <v>8319</v>
      </c>
      <c r="R2365" t="s">
        <v>8320</v>
      </c>
      <c r="S2365" s="10">
        <f t="shared" si="146"/>
        <v>42321.803240740737</v>
      </c>
      <c r="T2365" s="10">
        <f t="shared" si="147"/>
        <v>42366.803240740737</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5" t="e">
        <f t="shared" si="145"/>
        <v>#DIV/0!</v>
      </c>
      <c r="Q2366" t="s">
        <v>8319</v>
      </c>
      <c r="R2366" t="s">
        <v>8320</v>
      </c>
      <c r="S2366" s="10">
        <f t="shared" si="146"/>
        <v>42248.726342592585</v>
      </c>
      <c r="T2366" s="10">
        <f t="shared" si="147"/>
        <v>42303.726342592585</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5" t="e">
        <f t="shared" si="145"/>
        <v>#DIV/0!</v>
      </c>
      <c r="Q2367" t="s">
        <v>8319</v>
      </c>
      <c r="R2367" t="s">
        <v>8320</v>
      </c>
      <c r="S2367" s="10">
        <f t="shared" si="146"/>
        <v>42346.528067129628</v>
      </c>
      <c r="T2367" s="10">
        <f t="shared" si="147"/>
        <v>42386.749999999993</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10.52</v>
      </c>
      <c r="P2368" s="5">
        <f t="shared" si="145"/>
        <v>97.407407407407405</v>
      </c>
      <c r="Q2368" t="s">
        <v>8319</v>
      </c>
      <c r="R2368" t="s">
        <v>8320</v>
      </c>
      <c r="S2368" s="10">
        <f t="shared" si="146"/>
        <v>42268.323298611103</v>
      </c>
      <c r="T2368" s="10">
        <f t="shared" si="147"/>
        <v>42298.323298611103</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v>
      </c>
      <c r="P2369" s="5">
        <f t="shared" si="145"/>
        <v>47.857142857142854</v>
      </c>
      <c r="Q2369" t="s">
        <v>8319</v>
      </c>
      <c r="R2369" t="s">
        <v>8320</v>
      </c>
      <c r="S2369" s="10">
        <f t="shared" si="146"/>
        <v>42425.761759259258</v>
      </c>
      <c r="T2369" s="10">
        <f t="shared" si="147"/>
        <v>42485.720092592594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0.25</v>
      </c>
      <c r="P2370" s="5">
        <f t="shared" si="145"/>
        <v>50</v>
      </c>
      <c r="Q2370" t="s">
        <v>8319</v>
      </c>
      <c r="R2370" t="s">
        <v>8320</v>
      </c>
      <c r="S2370" s="10">
        <f t="shared" si="146"/>
        <v>42063.513483796291</v>
      </c>
      <c r="T2370" s="10">
        <f t="shared" si="147"/>
        <v>42108.471817129634</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((E2371/D2371)*100)</f>
        <v>0</v>
      </c>
      <c r="P2371" s="5" t="e">
        <f t="shared" ref="P2371:P2434" si="149">AVERAGE(E2371/L2371)</f>
        <v>#DIV/0!</v>
      </c>
      <c r="Q2371" t="s">
        <v>8319</v>
      </c>
      <c r="R2371" t="s">
        <v>8320</v>
      </c>
      <c r="S2371" s="10">
        <f t="shared" ref="S2371:S2434" si="150">(((J2371/60)/60)/24)+DATE(1970,1,1)+(-5/24)</f>
        <v>42380.60429398148</v>
      </c>
      <c r="T2371" s="10">
        <f t="shared" ref="T2371:T2434" si="151">(((I2371/60)/60)/24)+DATE(1970,1,1)+(-5/24)</f>
        <v>42410.60429398148</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0.32800000000000001</v>
      </c>
      <c r="P2372" s="5">
        <f t="shared" si="149"/>
        <v>20.5</v>
      </c>
      <c r="Q2372" t="s">
        <v>8319</v>
      </c>
      <c r="R2372" t="s">
        <v>8320</v>
      </c>
      <c r="S2372" s="10">
        <f t="shared" si="150"/>
        <v>41960.980798611105</v>
      </c>
      <c r="T2372" s="10">
        <f t="shared" si="151"/>
        <v>41990.980798611105</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5" t="e">
        <f t="shared" si="149"/>
        <v>#DIV/0!</v>
      </c>
      <c r="Q2373" t="s">
        <v>8319</v>
      </c>
      <c r="R2373" t="s">
        <v>8320</v>
      </c>
      <c r="S2373" s="10">
        <f t="shared" si="150"/>
        <v>42150.569398148145</v>
      </c>
      <c r="T2373" s="10">
        <f t="shared" si="151"/>
        <v>42180.569398148145</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3.2727272727272729</v>
      </c>
      <c r="P2374" s="5">
        <f t="shared" si="149"/>
        <v>30</v>
      </c>
      <c r="Q2374" t="s">
        <v>8319</v>
      </c>
      <c r="R2374" t="s">
        <v>8320</v>
      </c>
      <c r="S2374" s="10">
        <f t="shared" si="150"/>
        <v>42087.860775462956</v>
      </c>
      <c r="T2374" s="10">
        <f t="shared" si="151"/>
        <v>42117.860775462956</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5.8823529411764705E-3</v>
      </c>
      <c r="P2375" s="5">
        <f t="shared" si="149"/>
        <v>50</v>
      </c>
      <c r="Q2375" t="s">
        <v>8319</v>
      </c>
      <c r="R2375" t="s">
        <v>8320</v>
      </c>
      <c r="S2375" s="10">
        <f t="shared" si="150"/>
        <v>42215.453981481485</v>
      </c>
      <c r="T2375" s="10">
        <f t="shared" si="151"/>
        <v>42245.453981481485</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4.5454545454545456E-2</v>
      </c>
      <c r="P2376" s="5">
        <f t="shared" si="149"/>
        <v>10</v>
      </c>
      <c r="Q2376" t="s">
        <v>8319</v>
      </c>
      <c r="R2376" t="s">
        <v>8320</v>
      </c>
      <c r="S2376" s="10">
        <f t="shared" si="150"/>
        <v>42017.634953703695</v>
      </c>
      <c r="T2376" s="10">
        <f t="shared" si="151"/>
        <v>42047.634953703695</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5" t="e">
        <f t="shared" si="149"/>
        <v>#DIV/0!</v>
      </c>
      <c r="Q2377" t="s">
        <v>8319</v>
      </c>
      <c r="R2377" t="s">
        <v>8320</v>
      </c>
      <c r="S2377" s="10">
        <f t="shared" si="150"/>
        <v>42592.627743055556</v>
      </c>
      <c r="T2377" s="10">
        <f t="shared" si="151"/>
        <v>42622.627743055556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10.877666666666666</v>
      </c>
      <c r="P2378" s="5">
        <f t="shared" si="149"/>
        <v>81.582499999999996</v>
      </c>
      <c r="Q2378" t="s">
        <v>8319</v>
      </c>
      <c r="R2378" t="s">
        <v>8320</v>
      </c>
      <c r="S2378" s="10">
        <f t="shared" si="150"/>
        <v>42318.717199074068</v>
      </c>
      <c r="T2378" s="10">
        <f t="shared" si="151"/>
        <v>42348.717199074068</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5" t="e">
        <f t="shared" si="149"/>
        <v>#DIV/0!</v>
      </c>
      <c r="Q2379" t="s">
        <v>8319</v>
      </c>
      <c r="R2379" t="s">
        <v>8320</v>
      </c>
      <c r="S2379" s="10">
        <f t="shared" si="150"/>
        <v>42669.661840277775</v>
      </c>
      <c r="T2379" s="10">
        <f t="shared" si="151"/>
        <v>42699.703506944446</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5" t="e">
        <f t="shared" si="149"/>
        <v>#DIV/0!</v>
      </c>
      <c r="Q2380" t="s">
        <v>8319</v>
      </c>
      <c r="R2380" t="s">
        <v>8320</v>
      </c>
      <c r="S2380" s="10">
        <f t="shared" si="150"/>
        <v>42212.804745370369</v>
      </c>
      <c r="T2380" s="10">
        <f t="shared" si="151"/>
        <v>42241.804745370369</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5" t="e">
        <f t="shared" si="149"/>
        <v>#DIV/0!</v>
      </c>
      <c r="Q2381" t="s">
        <v>8319</v>
      </c>
      <c r="R2381" t="s">
        <v>8320</v>
      </c>
      <c r="S2381" s="10">
        <f t="shared" si="150"/>
        <v>42236.808055555557</v>
      </c>
      <c r="T2381" s="10">
        <f t="shared" si="151"/>
        <v>42281.808055555557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0.36666666666666664</v>
      </c>
      <c r="P2382" s="5">
        <f t="shared" si="149"/>
        <v>18.333333333333332</v>
      </c>
      <c r="Q2382" t="s">
        <v>8319</v>
      </c>
      <c r="R2382" t="s">
        <v>8320</v>
      </c>
      <c r="S2382" s="10">
        <f t="shared" si="150"/>
        <v>42248.584976851846</v>
      </c>
      <c r="T2382" s="10">
        <f t="shared" si="151"/>
        <v>42278.584976851846</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v>
      </c>
      <c r="P2383" s="5">
        <f t="shared" si="149"/>
        <v>224.42857142857142</v>
      </c>
      <c r="Q2383" t="s">
        <v>8319</v>
      </c>
      <c r="R2383" t="s">
        <v>8320</v>
      </c>
      <c r="S2383" s="10">
        <f t="shared" si="150"/>
        <v>42074.727407407401</v>
      </c>
      <c r="T2383" s="10">
        <f t="shared" si="151"/>
        <v>42104.727407407401</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v>
      </c>
      <c r="P2384" s="5">
        <f t="shared" si="149"/>
        <v>37.5</v>
      </c>
      <c r="Q2384" t="s">
        <v>8319</v>
      </c>
      <c r="R2384" t="s">
        <v>8320</v>
      </c>
      <c r="S2384" s="10">
        <f t="shared" si="150"/>
        <v>42194.979201388887</v>
      </c>
      <c r="T2384" s="10">
        <f t="shared" si="151"/>
        <v>42219.979201388887</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4.3499999999999996</v>
      </c>
      <c r="P2385" s="5">
        <f t="shared" si="149"/>
        <v>145</v>
      </c>
      <c r="Q2385" t="s">
        <v>8319</v>
      </c>
      <c r="R2385" t="s">
        <v>8320</v>
      </c>
      <c r="S2385" s="10">
        <f t="shared" si="150"/>
        <v>42026.848460648143</v>
      </c>
      <c r="T2385" s="10">
        <f t="shared" si="151"/>
        <v>42056.848460648143</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0.8</v>
      </c>
      <c r="P2386" s="5">
        <f t="shared" si="149"/>
        <v>1</v>
      </c>
      <c r="Q2386" t="s">
        <v>8319</v>
      </c>
      <c r="R2386" t="s">
        <v>8320</v>
      </c>
      <c r="S2386" s="10">
        <f t="shared" si="150"/>
        <v>41926.859293981477</v>
      </c>
      <c r="T2386" s="10">
        <f t="shared" si="151"/>
        <v>41956.900960648149</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1.2123076923076923</v>
      </c>
      <c r="P2387" s="5">
        <f t="shared" si="149"/>
        <v>112.57142857142857</v>
      </c>
      <c r="Q2387" t="s">
        <v>8319</v>
      </c>
      <c r="R2387" t="s">
        <v>8320</v>
      </c>
      <c r="S2387" s="10">
        <f t="shared" si="150"/>
        <v>42191.493425925924</v>
      </c>
      <c r="T2387" s="10">
        <f t="shared" si="151"/>
        <v>42221.493425925924</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5" t="e">
        <f t="shared" si="149"/>
        <v>#DIV/0!</v>
      </c>
      <c r="Q2388" t="s">
        <v>8319</v>
      </c>
      <c r="R2388" t="s">
        <v>8320</v>
      </c>
      <c r="S2388" s="10">
        <f t="shared" si="150"/>
        <v>41954.629907407405</v>
      </c>
      <c r="T2388" s="10">
        <f t="shared" si="151"/>
        <v>42014.629907407405</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0.68399999999999994</v>
      </c>
      <c r="P2389" s="5">
        <f t="shared" si="149"/>
        <v>342</v>
      </c>
      <c r="Q2389" t="s">
        <v>8319</v>
      </c>
      <c r="R2389" t="s">
        <v>8320</v>
      </c>
      <c r="S2389" s="10">
        <f t="shared" si="150"/>
        <v>42528.418287037035</v>
      </c>
      <c r="T2389" s="10">
        <f t="shared" si="151"/>
        <v>42573.418287037035</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1.2513513513513512</v>
      </c>
      <c r="P2390" s="5">
        <f t="shared" si="149"/>
        <v>57.875</v>
      </c>
      <c r="Q2390" t="s">
        <v>8319</v>
      </c>
      <c r="R2390" t="s">
        <v>8320</v>
      </c>
      <c r="S2390" s="10">
        <f t="shared" si="150"/>
        <v>41989.645358796297</v>
      </c>
      <c r="T2390" s="10">
        <f t="shared" si="151"/>
        <v>42019.603472222218</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0.1875</v>
      </c>
      <c r="P2391" s="5">
        <f t="shared" si="149"/>
        <v>30</v>
      </c>
      <c r="Q2391" t="s">
        <v>8319</v>
      </c>
      <c r="R2391" t="s">
        <v>8320</v>
      </c>
      <c r="S2391" s="10">
        <f t="shared" si="150"/>
        <v>42179.445046296292</v>
      </c>
      <c r="T2391" s="10">
        <f t="shared" si="151"/>
        <v>42210.707638888889</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5" t="e">
        <f t="shared" si="149"/>
        <v>#DIV/0!</v>
      </c>
      <c r="Q2392" t="s">
        <v>8319</v>
      </c>
      <c r="R2392" t="s">
        <v>8320</v>
      </c>
      <c r="S2392" s="10">
        <f t="shared" si="150"/>
        <v>41968.053981481477</v>
      </c>
      <c r="T2392" s="10">
        <f t="shared" si="151"/>
        <v>42008.053981481477</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0.125</v>
      </c>
      <c r="P2393" s="5">
        <f t="shared" si="149"/>
        <v>25</v>
      </c>
      <c r="Q2393" t="s">
        <v>8319</v>
      </c>
      <c r="R2393" t="s">
        <v>8320</v>
      </c>
      <c r="S2393" s="10">
        <f t="shared" si="150"/>
        <v>42064.586157407401</v>
      </c>
      <c r="T2393" s="10">
        <f t="shared" si="151"/>
        <v>42094.544490740744</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5" t="e">
        <f t="shared" si="149"/>
        <v>#DIV/0!</v>
      </c>
      <c r="Q2394" t="s">
        <v>8319</v>
      </c>
      <c r="R2394" t="s">
        <v>8320</v>
      </c>
      <c r="S2394" s="10">
        <f t="shared" si="150"/>
        <v>42275.912303240737</v>
      </c>
      <c r="T2394" s="10">
        <f t="shared" si="151"/>
        <v>42305.912303240737</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0.05</v>
      </c>
      <c r="P2395" s="5">
        <f t="shared" si="149"/>
        <v>50</v>
      </c>
      <c r="Q2395" t="s">
        <v>8319</v>
      </c>
      <c r="R2395" t="s">
        <v>8320</v>
      </c>
      <c r="S2395" s="10">
        <f t="shared" si="150"/>
        <v>42194.440011574072</v>
      </c>
      <c r="T2395" s="10">
        <f t="shared" si="151"/>
        <v>42224.440011574072</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0.06</v>
      </c>
      <c r="P2396" s="5">
        <f t="shared" si="149"/>
        <v>1.5</v>
      </c>
      <c r="Q2396" t="s">
        <v>8319</v>
      </c>
      <c r="R2396" t="s">
        <v>8320</v>
      </c>
      <c r="S2396" s="10">
        <f t="shared" si="150"/>
        <v>42031.15385416666</v>
      </c>
      <c r="T2396" s="10">
        <f t="shared" si="151"/>
        <v>42061.15385416666</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5" t="e">
        <f t="shared" si="149"/>
        <v>#DIV/0!</v>
      </c>
      <c r="Q2397" t="s">
        <v>8319</v>
      </c>
      <c r="R2397" t="s">
        <v>8320</v>
      </c>
      <c r="S2397" s="10">
        <f t="shared" si="150"/>
        <v>42716.913043981483</v>
      </c>
      <c r="T2397" s="10">
        <f t="shared" si="151"/>
        <v>42745.164583333331</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0.2</v>
      </c>
      <c r="P2398" s="5">
        <f t="shared" si="149"/>
        <v>10</v>
      </c>
      <c r="Q2398" t="s">
        <v>8319</v>
      </c>
      <c r="R2398" t="s">
        <v>8320</v>
      </c>
      <c r="S2398" s="10">
        <f t="shared" si="150"/>
        <v>42262.640717592592</v>
      </c>
      <c r="T2398" s="10">
        <f t="shared" si="151"/>
        <v>42292.640717592592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5" t="e">
        <f t="shared" si="149"/>
        <v>#DIV/0!</v>
      </c>
      <c r="Q2399" t="s">
        <v>8319</v>
      </c>
      <c r="R2399" t="s">
        <v>8320</v>
      </c>
      <c r="S2399" s="10">
        <f t="shared" si="150"/>
        <v>41976.676574074074</v>
      </c>
      <c r="T2399" s="10">
        <f t="shared" si="151"/>
        <v>42006.676574074074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5" t="e">
        <f t="shared" si="149"/>
        <v>#DIV/0!</v>
      </c>
      <c r="Q2400" t="s">
        <v>8319</v>
      </c>
      <c r="R2400" t="s">
        <v>8320</v>
      </c>
      <c r="S2400" s="10">
        <f t="shared" si="150"/>
        <v>42157.708148148151</v>
      </c>
      <c r="T2400" s="10">
        <f t="shared" si="151"/>
        <v>42187.708148148151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5" t="e">
        <f t="shared" si="149"/>
        <v>#DIV/0!</v>
      </c>
      <c r="Q2401" t="s">
        <v>8319</v>
      </c>
      <c r="R2401" t="s">
        <v>8320</v>
      </c>
      <c r="S2401" s="10">
        <f t="shared" si="150"/>
        <v>41956.644745370366</v>
      </c>
      <c r="T2401" s="10">
        <f t="shared" si="151"/>
        <v>41991.644745370366</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5" t="e">
        <f t="shared" si="149"/>
        <v>#DIV/0!</v>
      </c>
      <c r="Q2402" t="s">
        <v>8319</v>
      </c>
      <c r="R2402" t="s">
        <v>8320</v>
      </c>
      <c r="S2402" s="10">
        <f t="shared" si="150"/>
        <v>42444.059768518513</v>
      </c>
      <c r="T2402" s="10">
        <f t="shared" si="151"/>
        <v>42474.059768518513</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0.71785714285714286</v>
      </c>
      <c r="P2403" s="5">
        <f t="shared" si="149"/>
        <v>22.333333333333332</v>
      </c>
      <c r="Q2403" t="s">
        <v>8335</v>
      </c>
      <c r="R2403" t="s">
        <v>8336</v>
      </c>
      <c r="S2403" s="10">
        <f t="shared" si="150"/>
        <v>42374.614537037036</v>
      </c>
      <c r="T2403" s="10">
        <f t="shared" si="151"/>
        <v>42434.614537037036</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0.43333333333333329</v>
      </c>
      <c r="P2404" s="5">
        <f t="shared" si="149"/>
        <v>52</v>
      </c>
      <c r="Q2404" t="s">
        <v>8335</v>
      </c>
      <c r="R2404" t="s">
        <v>8336</v>
      </c>
      <c r="S2404" s="10">
        <f t="shared" si="150"/>
        <v>42107.47142361111</v>
      </c>
      <c r="T2404" s="10">
        <f t="shared" si="151"/>
        <v>42137.47142361111</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16.833333333333332</v>
      </c>
      <c r="P2405" s="5">
        <f t="shared" si="149"/>
        <v>16.833333333333332</v>
      </c>
      <c r="Q2405" t="s">
        <v>8335</v>
      </c>
      <c r="R2405" t="s">
        <v>8336</v>
      </c>
      <c r="S2405" s="10">
        <f t="shared" si="150"/>
        <v>42399.674282407403</v>
      </c>
      <c r="T2405" s="10">
        <f t="shared" si="151"/>
        <v>42459.632615740738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5" t="e">
        <f t="shared" si="149"/>
        <v>#DIV/0!</v>
      </c>
      <c r="Q2406" t="s">
        <v>8335</v>
      </c>
      <c r="R2406" t="s">
        <v>8336</v>
      </c>
      <c r="S2406" s="10">
        <f t="shared" si="150"/>
        <v>42341.831099537034</v>
      </c>
      <c r="T2406" s="10">
        <f t="shared" si="151"/>
        <v>42371.831099537034</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22.52</v>
      </c>
      <c r="P2407" s="5">
        <f t="shared" si="149"/>
        <v>56.3</v>
      </c>
      <c r="Q2407" t="s">
        <v>8335</v>
      </c>
      <c r="R2407" t="s">
        <v>8336</v>
      </c>
      <c r="S2407" s="10">
        <f t="shared" si="150"/>
        <v>42595.377025462956</v>
      </c>
      <c r="T2407" s="10">
        <f t="shared" si="151"/>
        <v>42616.377025462956</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41.384615384615387</v>
      </c>
      <c r="P2408" s="5">
        <f t="shared" si="149"/>
        <v>84.0625</v>
      </c>
      <c r="Q2408" t="s">
        <v>8335</v>
      </c>
      <c r="R2408" t="s">
        <v>8336</v>
      </c>
      <c r="S2408" s="10">
        <f t="shared" si="150"/>
        <v>41982.902662037035</v>
      </c>
      <c r="T2408" s="10">
        <f t="shared" si="151"/>
        <v>42022.902662037035</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25.259090909090908</v>
      </c>
      <c r="P2409" s="5">
        <f t="shared" si="149"/>
        <v>168.39393939393941</v>
      </c>
      <c r="Q2409" t="s">
        <v>8335</v>
      </c>
      <c r="R2409" t="s">
        <v>8336</v>
      </c>
      <c r="S2409" s="10">
        <f t="shared" si="150"/>
        <v>42082.367222222216</v>
      </c>
      <c r="T2409" s="10">
        <f t="shared" si="151"/>
        <v>42105.041666666664</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0.2</v>
      </c>
      <c r="P2410" s="5">
        <f t="shared" si="149"/>
        <v>15</v>
      </c>
      <c r="Q2410" t="s">
        <v>8335</v>
      </c>
      <c r="R2410" t="s">
        <v>8336</v>
      </c>
      <c r="S2410" s="10">
        <f t="shared" si="150"/>
        <v>41918.93237268518</v>
      </c>
      <c r="T2410" s="10">
        <f t="shared" si="151"/>
        <v>41948.974039351851</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1.8399999999999999</v>
      </c>
      <c r="P2411" s="5">
        <f t="shared" si="149"/>
        <v>76.666666666666671</v>
      </c>
      <c r="Q2411" t="s">
        <v>8335</v>
      </c>
      <c r="R2411" t="s">
        <v>8336</v>
      </c>
      <c r="S2411" s="10">
        <f t="shared" si="150"/>
        <v>42204.667534722219</v>
      </c>
      <c r="T2411" s="10">
        <f t="shared" si="151"/>
        <v>42234.667534722219</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5" t="e">
        <f t="shared" si="149"/>
        <v>#DIV/0!</v>
      </c>
      <c r="Q2412" t="s">
        <v>8335</v>
      </c>
      <c r="R2412" t="s">
        <v>8336</v>
      </c>
      <c r="S2412" s="10">
        <f t="shared" si="150"/>
        <v>42224.199942129628</v>
      </c>
      <c r="T2412" s="10">
        <f t="shared" si="151"/>
        <v>42254.199942129628</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0.60399999999999998</v>
      </c>
      <c r="P2413" s="5">
        <f t="shared" si="149"/>
        <v>50.333333333333336</v>
      </c>
      <c r="Q2413" t="s">
        <v>8335</v>
      </c>
      <c r="R2413" t="s">
        <v>8336</v>
      </c>
      <c r="S2413" s="10">
        <f t="shared" si="150"/>
        <v>42211.524097222216</v>
      </c>
      <c r="T2413" s="10">
        <f t="shared" si="151"/>
        <v>42241.524097222216</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5" t="e">
        <f t="shared" si="149"/>
        <v>#DIV/0!</v>
      </c>
      <c r="Q2414" t="s">
        <v>8335</v>
      </c>
      <c r="R2414" t="s">
        <v>8336</v>
      </c>
      <c r="S2414" s="10">
        <f t="shared" si="150"/>
        <v>42655.528622685182</v>
      </c>
      <c r="T2414" s="10">
        <f t="shared" si="151"/>
        <v>42700.570289351854</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0.83333333333333337</v>
      </c>
      <c r="P2415" s="5">
        <f t="shared" si="149"/>
        <v>8.3333333333333339</v>
      </c>
      <c r="Q2415" t="s">
        <v>8335</v>
      </c>
      <c r="R2415" t="s">
        <v>8336</v>
      </c>
      <c r="S2415" s="10">
        <f t="shared" si="150"/>
        <v>41759.901412037034</v>
      </c>
      <c r="T2415" s="10">
        <f t="shared" si="151"/>
        <v>41790.770833333328</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3.0666666666666664</v>
      </c>
      <c r="P2416" s="5">
        <f t="shared" si="149"/>
        <v>35.384615384615387</v>
      </c>
      <c r="Q2416" t="s">
        <v>8335</v>
      </c>
      <c r="R2416" t="s">
        <v>8336</v>
      </c>
      <c r="S2416" s="10">
        <f t="shared" si="150"/>
        <v>42198.486805555549</v>
      </c>
      <c r="T2416" s="10">
        <f t="shared" si="151"/>
        <v>42237.957638888889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0.55833333333333335</v>
      </c>
      <c r="P2417" s="5">
        <f t="shared" si="149"/>
        <v>55.833333333333336</v>
      </c>
      <c r="Q2417" t="s">
        <v>8335</v>
      </c>
      <c r="R2417" t="s">
        <v>8336</v>
      </c>
      <c r="S2417" s="10">
        <f t="shared" si="150"/>
        <v>42536.654467592591</v>
      </c>
      <c r="T2417" s="10">
        <f t="shared" si="151"/>
        <v>42566.654467592591</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2.5000000000000001E-2</v>
      </c>
      <c r="P2418" s="5">
        <f t="shared" si="149"/>
        <v>5</v>
      </c>
      <c r="Q2418" t="s">
        <v>8335</v>
      </c>
      <c r="R2418" t="s">
        <v>8336</v>
      </c>
      <c r="S2418" s="10">
        <f t="shared" si="150"/>
        <v>42019.529432870368</v>
      </c>
      <c r="T2418" s="10">
        <f t="shared" si="151"/>
        <v>42077.416666666664</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5" t="e">
        <f t="shared" si="149"/>
        <v>#DIV/0!</v>
      </c>
      <c r="Q2419" t="s">
        <v>8335</v>
      </c>
      <c r="R2419" t="s">
        <v>8336</v>
      </c>
      <c r="S2419" s="10">
        <f t="shared" si="150"/>
        <v>41831.675775462958</v>
      </c>
      <c r="T2419" s="10">
        <f t="shared" si="151"/>
        <v>41861.675775462958</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0.02</v>
      </c>
      <c r="P2420" s="5">
        <f t="shared" si="149"/>
        <v>1</v>
      </c>
      <c r="Q2420" t="s">
        <v>8335</v>
      </c>
      <c r="R2420" t="s">
        <v>8336</v>
      </c>
      <c r="S2420" s="10">
        <f t="shared" si="150"/>
        <v>42027.648657407401</v>
      </c>
      <c r="T2420" s="10">
        <f t="shared" si="151"/>
        <v>42087.606990740744</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5" t="e">
        <f t="shared" si="149"/>
        <v>#DIV/0!</v>
      </c>
      <c r="Q2421" t="s">
        <v>8335</v>
      </c>
      <c r="R2421" t="s">
        <v>8336</v>
      </c>
      <c r="S2421" s="10">
        <f t="shared" si="150"/>
        <v>41993.529965277768</v>
      </c>
      <c r="T2421" s="10">
        <f t="shared" si="151"/>
        <v>42053.529965277768</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14.825133372851216</v>
      </c>
      <c r="P2422" s="5">
        <f t="shared" si="149"/>
        <v>69.472222222222229</v>
      </c>
      <c r="Q2422" t="s">
        <v>8335</v>
      </c>
      <c r="R2422" t="s">
        <v>8336</v>
      </c>
      <c r="S2422" s="10">
        <f t="shared" si="150"/>
        <v>41892.820543981477</v>
      </c>
      <c r="T2422" s="10">
        <f t="shared" si="151"/>
        <v>41952.862210648142</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1.6666666666666666E-2</v>
      </c>
      <c r="P2423" s="5">
        <f t="shared" si="149"/>
        <v>1</v>
      </c>
      <c r="Q2423" t="s">
        <v>8335</v>
      </c>
      <c r="R2423" t="s">
        <v>8336</v>
      </c>
      <c r="S2423" s="10">
        <f t="shared" si="150"/>
        <v>42026.479120370372</v>
      </c>
      <c r="T2423" s="10">
        <f t="shared" si="151"/>
        <v>42056.479120370372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0.2</v>
      </c>
      <c r="P2424" s="5">
        <f t="shared" si="149"/>
        <v>1</v>
      </c>
      <c r="Q2424" t="s">
        <v>8335</v>
      </c>
      <c r="R2424" t="s">
        <v>8336</v>
      </c>
      <c r="S2424" s="10">
        <f t="shared" si="150"/>
        <v>42044.516620370363</v>
      </c>
      <c r="T2424" s="10">
        <f t="shared" si="151"/>
        <v>42074.474953703706</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1.3333333333333334E-2</v>
      </c>
      <c r="P2425" s="5">
        <f t="shared" si="149"/>
        <v>8</v>
      </c>
      <c r="Q2425" t="s">
        <v>8335</v>
      </c>
      <c r="R2425" t="s">
        <v>8336</v>
      </c>
      <c r="S2425" s="10">
        <f t="shared" si="150"/>
        <v>41974.496412037035</v>
      </c>
      <c r="T2425" s="10">
        <f t="shared" si="151"/>
        <v>42004.496412037035</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v>
      </c>
      <c r="P2426" s="5">
        <f t="shared" si="149"/>
        <v>34.444444444444443</v>
      </c>
      <c r="Q2426" t="s">
        <v>8335</v>
      </c>
      <c r="R2426" t="s">
        <v>8336</v>
      </c>
      <c r="S2426" s="10">
        <f t="shared" si="150"/>
        <v>41909.684120370366</v>
      </c>
      <c r="T2426" s="10">
        <f t="shared" si="151"/>
        <v>41939.684120370366</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2.8571428571428574E-2</v>
      </c>
      <c r="P2427" s="5">
        <f t="shared" si="149"/>
        <v>1</v>
      </c>
      <c r="Q2427" t="s">
        <v>8335</v>
      </c>
      <c r="R2427" t="s">
        <v>8336</v>
      </c>
      <c r="S2427" s="10">
        <f t="shared" si="150"/>
        <v>42502.705428240741</v>
      </c>
      <c r="T2427" s="10">
        <f t="shared" si="151"/>
        <v>42517.711111111108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5" t="e">
        <f t="shared" si="149"/>
        <v>#DIV/0!</v>
      </c>
      <c r="Q2428" t="s">
        <v>8335</v>
      </c>
      <c r="R2428" t="s">
        <v>8336</v>
      </c>
      <c r="S2428" s="10">
        <f t="shared" si="150"/>
        <v>42163.961712962955</v>
      </c>
      <c r="T2428" s="10">
        <f t="shared" si="151"/>
        <v>42223.961712962955</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2E-3</v>
      </c>
      <c r="P2429" s="5">
        <f t="shared" si="149"/>
        <v>1</v>
      </c>
      <c r="Q2429" t="s">
        <v>8335</v>
      </c>
      <c r="R2429" t="s">
        <v>8336</v>
      </c>
      <c r="S2429" s="10">
        <f t="shared" si="150"/>
        <v>42412.11033564814</v>
      </c>
      <c r="T2429" s="10">
        <f t="shared" si="151"/>
        <v>42452.068668981483</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2.8571428571428571E-3</v>
      </c>
      <c r="P2430" s="5">
        <f t="shared" si="149"/>
        <v>1</v>
      </c>
      <c r="Q2430" t="s">
        <v>8335</v>
      </c>
      <c r="R2430" t="s">
        <v>8336</v>
      </c>
      <c r="S2430" s="10">
        <f t="shared" si="150"/>
        <v>42045.575821759259</v>
      </c>
      <c r="T2430" s="10">
        <f t="shared" si="151"/>
        <v>42075.534155092588</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v>
      </c>
      <c r="P2431" s="5">
        <f t="shared" si="149"/>
        <v>501.25</v>
      </c>
      <c r="Q2431" t="s">
        <v>8335</v>
      </c>
      <c r="R2431" t="s">
        <v>8336</v>
      </c>
      <c r="S2431" s="10">
        <f t="shared" si="150"/>
        <v>42734.670902777776</v>
      </c>
      <c r="T2431" s="10">
        <f t="shared" si="151"/>
        <v>42771.488888888889</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0.70000000000000007</v>
      </c>
      <c r="P2432" s="5">
        <f t="shared" si="149"/>
        <v>10.5</v>
      </c>
      <c r="Q2432" t="s">
        <v>8335</v>
      </c>
      <c r="R2432" t="s">
        <v>8336</v>
      </c>
      <c r="S2432" s="10">
        <f t="shared" si="150"/>
        <v>42381.922499999993</v>
      </c>
      <c r="T2432" s="10">
        <f t="shared" si="151"/>
        <v>42411.922499999993</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2E-3</v>
      </c>
      <c r="P2433" s="5">
        <f t="shared" si="149"/>
        <v>1</v>
      </c>
      <c r="Q2433" t="s">
        <v>8335</v>
      </c>
      <c r="R2433" t="s">
        <v>8336</v>
      </c>
      <c r="S2433" s="10">
        <f t="shared" si="150"/>
        <v>42488.891354166662</v>
      </c>
      <c r="T2433" s="10">
        <f t="shared" si="151"/>
        <v>42548.891354166662</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1.4285714285714287E-2</v>
      </c>
      <c r="P2434" s="5">
        <f t="shared" si="149"/>
        <v>1</v>
      </c>
      <c r="Q2434" t="s">
        <v>8335</v>
      </c>
      <c r="R2434" t="s">
        <v>8336</v>
      </c>
      <c r="S2434" s="10">
        <f t="shared" si="150"/>
        <v>42041.010381944441</v>
      </c>
      <c r="T2434" s="10">
        <f t="shared" si="151"/>
        <v>42071.010381944441</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((E2435/D2435)*100)</f>
        <v>0</v>
      </c>
      <c r="P2435" s="5" t="e">
        <f t="shared" ref="P2435:P2498" si="153">AVERAGE(E2435/L2435)</f>
        <v>#DIV/0!</v>
      </c>
      <c r="Q2435" t="s">
        <v>8335</v>
      </c>
      <c r="R2435" t="s">
        <v>8336</v>
      </c>
      <c r="S2435" s="10">
        <f t="shared" ref="S2435:S2498" si="154">(((J2435/60)/60)/24)+DATE(1970,1,1)+(-5/24)</f>
        <v>42397.691469907404</v>
      </c>
      <c r="T2435" s="10">
        <f t="shared" ref="T2435:T2498" si="155">(((I2435/60)/60)/24)+DATE(1970,1,1)+(-5/24)</f>
        <v>42427.691469907404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0.13</v>
      </c>
      <c r="P2436" s="5">
        <f t="shared" si="153"/>
        <v>13</v>
      </c>
      <c r="Q2436" t="s">
        <v>8335</v>
      </c>
      <c r="R2436" t="s">
        <v>8336</v>
      </c>
      <c r="S2436" s="10">
        <f t="shared" si="154"/>
        <v>42179.977708333325</v>
      </c>
      <c r="T2436" s="10">
        <f t="shared" si="155"/>
        <v>42219.977708333325</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0.48960000000000004</v>
      </c>
      <c r="P2437" s="5">
        <f t="shared" si="153"/>
        <v>306</v>
      </c>
      <c r="Q2437" t="s">
        <v>8335</v>
      </c>
      <c r="R2437" t="s">
        <v>8336</v>
      </c>
      <c r="S2437" s="10">
        <f t="shared" si="154"/>
        <v>42252.069282407399</v>
      </c>
      <c r="T2437" s="10">
        <f t="shared" si="155"/>
        <v>42282.069282407399</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3.8461538461538464E-2</v>
      </c>
      <c r="P2438" s="5">
        <f t="shared" si="153"/>
        <v>22.5</v>
      </c>
      <c r="Q2438" t="s">
        <v>8335</v>
      </c>
      <c r="R2438" t="s">
        <v>8336</v>
      </c>
      <c r="S2438" s="10">
        <f t="shared" si="154"/>
        <v>42338.407060185178</v>
      </c>
      <c r="T2438" s="10">
        <f t="shared" si="155"/>
        <v>42398.407060185178</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5" t="e">
        <f t="shared" si="153"/>
        <v>#DIV/0!</v>
      </c>
      <c r="Q2439" t="s">
        <v>8335</v>
      </c>
      <c r="R2439" t="s">
        <v>8336</v>
      </c>
      <c r="S2439" s="10">
        <f t="shared" si="154"/>
        <v>42031.756805555553</v>
      </c>
      <c r="T2439" s="10">
        <f t="shared" si="155"/>
        <v>42080.541666666664</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0.33333333333333337</v>
      </c>
      <c r="P2440" s="5">
        <f t="shared" si="153"/>
        <v>50</v>
      </c>
      <c r="Q2440" t="s">
        <v>8335</v>
      </c>
      <c r="R2440" t="s">
        <v>8336</v>
      </c>
      <c r="S2440" s="10">
        <f t="shared" si="154"/>
        <v>42285.706736111104</v>
      </c>
      <c r="T2440" s="10">
        <f t="shared" si="155"/>
        <v>42345.748402777775</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5" t="e">
        <f t="shared" si="153"/>
        <v>#DIV/0!</v>
      </c>
      <c r="Q2441" t="s">
        <v>8335</v>
      </c>
      <c r="R2441" t="s">
        <v>8336</v>
      </c>
      <c r="S2441" s="10">
        <f t="shared" si="154"/>
        <v>42265.610289351847</v>
      </c>
      <c r="T2441" s="10">
        <f t="shared" si="155"/>
        <v>42295.610289351847</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0.2</v>
      </c>
      <c r="P2442" s="5">
        <f t="shared" si="153"/>
        <v>5</v>
      </c>
      <c r="Q2442" t="s">
        <v>8335</v>
      </c>
      <c r="R2442" t="s">
        <v>8336</v>
      </c>
      <c r="S2442" s="10">
        <f t="shared" si="154"/>
        <v>42383.691122685181</v>
      </c>
      <c r="T2442" s="10">
        <f t="shared" si="155"/>
        <v>42413.691122685181</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5">
        <f t="shared" si="153"/>
        <v>74.22935779816514</v>
      </c>
      <c r="Q2443" t="s">
        <v>8335</v>
      </c>
      <c r="R2443" t="s">
        <v>8351</v>
      </c>
      <c r="S2443" s="10">
        <f t="shared" si="154"/>
        <v>42186.917291666665</v>
      </c>
      <c r="T2443" s="10">
        <f t="shared" si="155"/>
        <v>42207.999305555553</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5">
        <f t="shared" si="153"/>
        <v>81.252688172043008</v>
      </c>
      <c r="Q2444" t="s">
        <v>8335</v>
      </c>
      <c r="R2444" t="s">
        <v>8351</v>
      </c>
      <c r="S2444" s="10">
        <f t="shared" si="154"/>
        <v>42052.458657407398</v>
      </c>
      <c r="T2444" s="10">
        <f t="shared" si="155"/>
        <v>42082.416990740741</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202.51495</v>
      </c>
      <c r="P2445" s="5">
        <f t="shared" si="153"/>
        <v>130.23469453376205</v>
      </c>
      <c r="Q2445" t="s">
        <v>8335</v>
      </c>
      <c r="R2445" t="s">
        <v>8351</v>
      </c>
      <c r="S2445" s="10">
        <f t="shared" si="154"/>
        <v>41836.416921296295</v>
      </c>
      <c r="T2445" s="10">
        <f t="shared" si="155"/>
        <v>41866.416921296295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5">
        <f t="shared" si="153"/>
        <v>53.409836065573771</v>
      </c>
      <c r="Q2446" t="s">
        <v>8335</v>
      </c>
      <c r="R2446" t="s">
        <v>8351</v>
      </c>
      <c r="S2446" s="10">
        <f t="shared" si="154"/>
        <v>42485.54619212963</v>
      </c>
      <c r="T2446" s="10">
        <f t="shared" si="155"/>
        <v>42515.54619212963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5">
        <f t="shared" si="153"/>
        <v>75.130434782608702</v>
      </c>
      <c r="Q2447" t="s">
        <v>8335</v>
      </c>
      <c r="R2447" t="s">
        <v>8351</v>
      </c>
      <c r="S2447" s="10">
        <f t="shared" si="154"/>
        <v>42242.981724537036</v>
      </c>
      <c r="T2447" s="10">
        <f t="shared" si="155"/>
        <v>42272.981724537036</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5">
        <f t="shared" si="153"/>
        <v>75.666666666666671</v>
      </c>
      <c r="Q2448" t="s">
        <v>8335</v>
      </c>
      <c r="R2448" t="s">
        <v>8351</v>
      </c>
      <c r="S2448" s="10">
        <f t="shared" si="154"/>
        <v>42670.394340277773</v>
      </c>
      <c r="T2448" s="10">
        <f t="shared" si="155"/>
        <v>42700.436006944445</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427.20000000000005</v>
      </c>
      <c r="P2449" s="5">
        <f t="shared" si="153"/>
        <v>31.691394658753708</v>
      </c>
      <c r="Q2449" t="s">
        <v>8335</v>
      </c>
      <c r="R2449" t="s">
        <v>8351</v>
      </c>
      <c r="S2449" s="10">
        <f t="shared" si="154"/>
        <v>42654.26149305555</v>
      </c>
      <c r="T2449" s="10">
        <f t="shared" si="155"/>
        <v>42685.958333333336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5">
        <f t="shared" si="153"/>
        <v>47.777777777777779</v>
      </c>
      <c r="Q2450" t="s">
        <v>8335</v>
      </c>
      <c r="R2450" t="s">
        <v>8351</v>
      </c>
      <c r="S2450" s="10">
        <f t="shared" si="154"/>
        <v>42607.107789351845</v>
      </c>
      <c r="T2450" s="10">
        <f t="shared" si="155"/>
        <v>42613.025000000001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5">
        <f t="shared" si="153"/>
        <v>90</v>
      </c>
      <c r="Q2451" t="s">
        <v>8335</v>
      </c>
      <c r="R2451" t="s">
        <v>8351</v>
      </c>
      <c r="S2451" s="10">
        <f t="shared" si="154"/>
        <v>41942.934201388889</v>
      </c>
      <c r="T2451" s="10">
        <f t="shared" si="155"/>
        <v>41972.975868055553</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5">
        <f t="shared" si="153"/>
        <v>149.31401960784314</v>
      </c>
      <c r="Q2452" t="s">
        <v>8335</v>
      </c>
      <c r="R2452" t="s">
        <v>8351</v>
      </c>
      <c r="S2452" s="10">
        <f t="shared" si="154"/>
        <v>41901.864074074074</v>
      </c>
      <c r="T2452" s="10">
        <f t="shared" si="155"/>
        <v>41939.924305555556</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v>
      </c>
      <c r="P2453" s="5">
        <f t="shared" si="153"/>
        <v>62.06989247311828</v>
      </c>
      <c r="Q2453" t="s">
        <v>8335</v>
      </c>
      <c r="R2453" t="s">
        <v>8351</v>
      </c>
      <c r="S2453" s="10">
        <f t="shared" si="154"/>
        <v>42779.700115740743</v>
      </c>
      <c r="T2453" s="10">
        <f t="shared" si="155"/>
        <v>42799.700115740743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5">
        <f t="shared" si="153"/>
        <v>53.4</v>
      </c>
      <c r="Q2454" t="s">
        <v>8335</v>
      </c>
      <c r="R2454" t="s">
        <v>8351</v>
      </c>
      <c r="S2454" s="10">
        <f t="shared" si="154"/>
        <v>42338.635416666664</v>
      </c>
      <c r="T2454" s="10">
        <f t="shared" si="155"/>
        <v>42367.749999999993</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5">
        <f t="shared" si="153"/>
        <v>69.268656716417908</v>
      </c>
      <c r="Q2455" t="s">
        <v>8335</v>
      </c>
      <c r="R2455" t="s">
        <v>8351</v>
      </c>
      <c r="S2455" s="10">
        <f t="shared" si="154"/>
        <v>42738.483900462961</v>
      </c>
      <c r="T2455" s="10">
        <f t="shared" si="155"/>
        <v>42768.483900462961</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5">
        <f t="shared" si="153"/>
        <v>271.50769230769231</v>
      </c>
      <c r="Q2456" t="s">
        <v>8335</v>
      </c>
      <c r="R2456" t="s">
        <v>8351</v>
      </c>
      <c r="S2456" s="10">
        <f t="shared" si="154"/>
        <v>42769.99314814814</v>
      </c>
      <c r="T2456" s="10">
        <f t="shared" si="155"/>
        <v>42804.99314814814</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5">
        <f t="shared" si="153"/>
        <v>34.125</v>
      </c>
      <c r="Q2457" t="s">
        <v>8335</v>
      </c>
      <c r="R2457" t="s">
        <v>8351</v>
      </c>
      <c r="S2457" s="10">
        <f t="shared" si="154"/>
        <v>42452.573495370372</v>
      </c>
      <c r="T2457" s="10">
        <f t="shared" si="155"/>
        <v>42480.573495370372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180.86666666666667</v>
      </c>
      <c r="P2458" s="5">
        <f t="shared" si="153"/>
        <v>40.492537313432834</v>
      </c>
      <c r="Q2458" t="s">
        <v>8335</v>
      </c>
      <c r="R2458" t="s">
        <v>8351</v>
      </c>
      <c r="S2458" s="10">
        <f t="shared" si="154"/>
        <v>42761.752766203703</v>
      </c>
      <c r="T2458" s="10">
        <f t="shared" si="155"/>
        <v>42791.752766203703</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5">
        <f t="shared" si="153"/>
        <v>189.75806451612902</v>
      </c>
      <c r="Q2459" t="s">
        <v>8335</v>
      </c>
      <c r="R2459" t="s">
        <v>8351</v>
      </c>
      <c r="S2459" s="10">
        <f t="shared" si="154"/>
        <v>42423.394166666665</v>
      </c>
      <c r="T2459" s="10">
        <f t="shared" si="155"/>
        <v>42453.352500000001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5">
        <f t="shared" si="153"/>
        <v>68.862499999999997</v>
      </c>
      <c r="Q2460" t="s">
        <v>8335</v>
      </c>
      <c r="R2460" t="s">
        <v>8351</v>
      </c>
      <c r="S2460" s="10">
        <f t="shared" si="154"/>
        <v>42495.663402777776</v>
      </c>
      <c r="T2460" s="10">
        <f t="shared" si="155"/>
        <v>42530.583333333336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5">
        <f t="shared" si="153"/>
        <v>108.77659574468085</v>
      </c>
      <c r="Q2461" t="s">
        <v>8335</v>
      </c>
      <c r="R2461" t="s">
        <v>8351</v>
      </c>
      <c r="S2461" s="10">
        <f t="shared" si="154"/>
        <v>42407.429224537038</v>
      </c>
      <c r="T2461" s="10">
        <f t="shared" si="155"/>
        <v>42452.387557870366</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100.78823529411764</v>
      </c>
      <c r="P2462" s="5">
        <f t="shared" si="153"/>
        <v>125.98529411764706</v>
      </c>
      <c r="Q2462" t="s">
        <v>8335</v>
      </c>
      <c r="R2462" t="s">
        <v>8351</v>
      </c>
      <c r="S2462" s="10">
        <f t="shared" si="154"/>
        <v>42703.978784722225</v>
      </c>
      <c r="T2462" s="10">
        <f t="shared" si="155"/>
        <v>42737.970138888886</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5">
        <f t="shared" si="153"/>
        <v>90.523255813953483</v>
      </c>
      <c r="Q2463" t="s">
        <v>8325</v>
      </c>
      <c r="R2463" t="s">
        <v>8329</v>
      </c>
      <c r="S2463" s="10">
        <f t="shared" si="154"/>
        <v>40783.804363425923</v>
      </c>
      <c r="T2463" s="10">
        <f t="shared" si="155"/>
        <v>40816.916666666664</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5">
        <f t="shared" si="153"/>
        <v>28.880434782608695</v>
      </c>
      <c r="Q2464" t="s">
        <v>8325</v>
      </c>
      <c r="R2464" t="s">
        <v>8329</v>
      </c>
      <c r="S2464" s="10">
        <f t="shared" si="154"/>
        <v>41088.977962962963</v>
      </c>
      <c r="T2464" s="10">
        <f t="shared" si="155"/>
        <v>41108.977962962963</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5">
        <f t="shared" si="153"/>
        <v>31</v>
      </c>
      <c r="Q2465" t="s">
        <v>8325</v>
      </c>
      <c r="R2465" t="s">
        <v>8329</v>
      </c>
      <c r="S2465" s="10">
        <f t="shared" si="154"/>
        <v>41340.903067129628</v>
      </c>
      <c r="T2465" s="10">
        <f t="shared" si="155"/>
        <v>41380.583333333328</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5">
        <f t="shared" si="153"/>
        <v>51.674418604651166</v>
      </c>
      <c r="Q2466" t="s">
        <v>8325</v>
      </c>
      <c r="R2466" t="s">
        <v>8329</v>
      </c>
      <c r="S2466" s="10">
        <f t="shared" si="154"/>
        <v>42248.692094907405</v>
      </c>
      <c r="T2466" s="10">
        <f t="shared" si="155"/>
        <v>42277.603472222218</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5">
        <f t="shared" si="153"/>
        <v>26.270833333333332</v>
      </c>
      <c r="Q2467" t="s">
        <v>8325</v>
      </c>
      <c r="R2467" t="s">
        <v>8329</v>
      </c>
      <c r="S2467" s="10">
        <f t="shared" si="154"/>
        <v>41145.510972222219</v>
      </c>
      <c r="T2467" s="10">
        <f t="shared" si="155"/>
        <v>41175.510972222219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100</v>
      </c>
      <c r="P2468" s="5">
        <f t="shared" si="153"/>
        <v>48.07692307692308</v>
      </c>
      <c r="Q2468" t="s">
        <v>8325</v>
      </c>
      <c r="R2468" t="s">
        <v>8329</v>
      </c>
      <c r="S2468" s="10">
        <f t="shared" si="154"/>
        <v>41372.894131944442</v>
      </c>
      <c r="T2468" s="10">
        <f t="shared" si="155"/>
        <v>41402.894131944442</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v>
      </c>
      <c r="P2469" s="5">
        <f t="shared" si="153"/>
        <v>27.558139534883722</v>
      </c>
      <c r="Q2469" t="s">
        <v>8325</v>
      </c>
      <c r="R2469" t="s">
        <v>8329</v>
      </c>
      <c r="S2469" s="10">
        <f t="shared" si="154"/>
        <v>41025.665868055556</v>
      </c>
      <c r="T2469" s="10">
        <f t="shared" si="155"/>
        <v>41039.5</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5">
        <f t="shared" si="153"/>
        <v>36.97137931034483</v>
      </c>
      <c r="Q2470" t="s">
        <v>8325</v>
      </c>
      <c r="R2470" t="s">
        <v>8329</v>
      </c>
      <c r="S2470" s="10">
        <f t="shared" si="154"/>
        <v>41173.945844907401</v>
      </c>
      <c r="T2470" s="10">
        <f t="shared" si="155"/>
        <v>41210</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5">
        <f t="shared" si="153"/>
        <v>29.021276595744681</v>
      </c>
      <c r="Q2471" t="s">
        <v>8325</v>
      </c>
      <c r="R2471" t="s">
        <v>8329</v>
      </c>
      <c r="S2471" s="10">
        <f t="shared" si="154"/>
        <v>40557.221400462957</v>
      </c>
      <c r="T2471" s="10">
        <f t="shared" si="155"/>
        <v>40582.221400462957</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103.16400000000002</v>
      </c>
      <c r="P2472" s="5">
        <f t="shared" si="153"/>
        <v>28.65666666666667</v>
      </c>
      <c r="Q2472" t="s">
        <v>8325</v>
      </c>
      <c r="R2472" t="s">
        <v>8329</v>
      </c>
      <c r="S2472" s="10">
        <f t="shared" si="154"/>
        <v>41022.866377314815</v>
      </c>
      <c r="T2472" s="10">
        <f t="shared" si="155"/>
        <v>41052.866377314815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5">
        <f t="shared" si="153"/>
        <v>37.647058823529413</v>
      </c>
      <c r="Q2473" t="s">
        <v>8325</v>
      </c>
      <c r="R2473" t="s">
        <v>8329</v>
      </c>
      <c r="S2473" s="10">
        <f t="shared" si="154"/>
        <v>40893.784629629627</v>
      </c>
      <c r="T2473" s="10">
        <f t="shared" si="155"/>
        <v>40933.784629629627</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5">
        <f t="shared" si="153"/>
        <v>97.904038461538462</v>
      </c>
      <c r="Q2474" t="s">
        <v>8325</v>
      </c>
      <c r="R2474" t="s">
        <v>8329</v>
      </c>
      <c r="S2474" s="10">
        <f t="shared" si="154"/>
        <v>40353.907175925924</v>
      </c>
      <c r="T2474" s="10">
        <f t="shared" si="155"/>
        <v>40424.835416666661</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100</v>
      </c>
      <c r="P2475" s="5">
        <f t="shared" si="153"/>
        <v>42.553191489361701</v>
      </c>
      <c r="Q2475" t="s">
        <v>8325</v>
      </c>
      <c r="R2475" t="s">
        <v>8329</v>
      </c>
      <c r="S2475" s="10">
        <f t="shared" si="154"/>
        <v>41193.540150462963</v>
      </c>
      <c r="T2475" s="10">
        <f t="shared" si="155"/>
        <v>41223.581817129627</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100.00360000000002</v>
      </c>
      <c r="P2476" s="5">
        <f t="shared" si="153"/>
        <v>131.58368421052631</v>
      </c>
      <c r="Q2476" t="s">
        <v>8325</v>
      </c>
      <c r="R2476" t="s">
        <v>8329</v>
      </c>
      <c r="S2476" s="10">
        <f t="shared" si="154"/>
        <v>40416.80296296296</v>
      </c>
      <c r="T2476" s="10">
        <f t="shared" si="155"/>
        <v>40461.80296296296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104.71999999999998</v>
      </c>
      <c r="P2477" s="5">
        <f t="shared" si="153"/>
        <v>32.320987654320987</v>
      </c>
      <c r="Q2477" t="s">
        <v>8325</v>
      </c>
      <c r="R2477" t="s">
        <v>8329</v>
      </c>
      <c r="S2477" s="10">
        <f t="shared" si="154"/>
        <v>40310.079340277778</v>
      </c>
      <c r="T2477" s="10">
        <f t="shared" si="155"/>
        <v>40369.708333333328</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105.02249999999999</v>
      </c>
      <c r="P2478" s="5">
        <f t="shared" si="153"/>
        <v>61.103999999999999</v>
      </c>
      <c r="Q2478" t="s">
        <v>8325</v>
      </c>
      <c r="R2478" t="s">
        <v>8329</v>
      </c>
      <c r="S2478" s="10">
        <f t="shared" si="154"/>
        <v>41913.120023148142</v>
      </c>
      <c r="T2478" s="10">
        <f t="shared" si="155"/>
        <v>41946.161689814813</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5">
        <f t="shared" si="153"/>
        <v>31.341463414634145</v>
      </c>
      <c r="Q2479" t="s">
        <v>8325</v>
      </c>
      <c r="R2479" t="s">
        <v>8329</v>
      </c>
      <c r="S2479" s="10">
        <f t="shared" si="154"/>
        <v>41088.483159722222</v>
      </c>
      <c r="T2479" s="10">
        <f t="shared" si="155"/>
        <v>41133.483159722222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5">
        <f t="shared" si="153"/>
        <v>129.1139240506329</v>
      </c>
      <c r="Q2480" t="s">
        <v>8325</v>
      </c>
      <c r="R2480" t="s">
        <v>8329</v>
      </c>
      <c r="S2480" s="10">
        <f t="shared" si="154"/>
        <v>41257.742048611108</v>
      </c>
      <c r="T2480" s="10">
        <f t="shared" si="155"/>
        <v>41287.742048611108</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133.44333333333333</v>
      </c>
      <c r="P2481" s="5">
        <f t="shared" si="153"/>
        <v>25.020624999999999</v>
      </c>
      <c r="Q2481" t="s">
        <v>8325</v>
      </c>
      <c r="R2481" t="s">
        <v>8329</v>
      </c>
      <c r="S2481" s="10">
        <f t="shared" si="154"/>
        <v>41107.518449074072</v>
      </c>
      <c r="T2481" s="10">
        <f t="shared" si="155"/>
        <v>41117.875</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100</v>
      </c>
      <c r="P2482" s="5">
        <f t="shared" si="153"/>
        <v>250</v>
      </c>
      <c r="Q2482" t="s">
        <v>8325</v>
      </c>
      <c r="R2482" t="s">
        <v>8329</v>
      </c>
      <c r="S2482" s="10">
        <f t="shared" si="154"/>
        <v>42227.727824074071</v>
      </c>
      <c r="T2482" s="10">
        <f t="shared" si="155"/>
        <v>42287.727824074071</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112.91099999999999</v>
      </c>
      <c r="P2483" s="5">
        <f t="shared" si="153"/>
        <v>47.541473684210523</v>
      </c>
      <c r="Q2483" t="s">
        <v>8325</v>
      </c>
      <c r="R2483" t="s">
        <v>8329</v>
      </c>
      <c r="S2483" s="10">
        <f t="shared" si="154"/>
        <v>40999.437592592592</v>
      </c>
      <c r="T2483" s="10">
        <f t="shared" si="155"/>
        <v>41029.437592592592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100.1</v>
      </c>
      <c r="P2484" s="5">
        <f t="shared" si="153"/>
        <v>40.04</v>
      </c>
      <c r="Q2484" t="s">
        <v>8325</v>
      </c>
      <c r="R2484" t="s">
        <v>8329</v>
      </c>
      <c r="S2484" s="10">
        <f t="shared" si="154"/>
        <v>40711.573877314811</v>
      </c>
      <c r="T2484" s="10">
        <f t="shared" si="155"/>
        <v>40756.573877314811</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5">
        <f t="shared" si="153"/>
        <v>65.84210526315789</v>
      </c>
      <c r="Q2485" t="s">
        <v>8325</v>
      </c>
      <c r="R2485" t="s">
        <v>8329</v>
      </c>
      <c r="S2485" s="10">
        <f t="shared" si="154"/>
        <v>40970.541701388887</v>
      </c>
      <c r="T2485" s="10">
        <f t="shared" si="155"/>
        <v>41030.500034722223</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5">
        <f t="shared" si="153"/>
        <v>46.401222222222216</v>
      </c>
      <c r="Q2486" t="s">
        <v>8325</v>
      </c>
      <c r="R2486" t="s">
        <v>8329</v>
      </c>
      <c r="S2486" s="10">
        <f t="shared" si="154"/>
        <v>40771.708368055552</v>
      </c>
      <c r="T2486" s="10">
        <f t="shared" si="155"/>
        <v>40801.708368055552</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5">
        <f t="shared" si="153"/>
        <v>50.365853658536587</v>
      </c>
      <c r="Q2487" t="s">
        <v>8325</v>
      </c>
      <c r="R2487" t="s">
        <v>8329</v>
      </c>
      <c r="S2487" s="10">
        <f t="shared" si="154"/>
        <v>40793.790266203701</v>
      </c>
      <c r="T2487" s="10">
        <f t="shared" si="155"/>
        <v>40828.790266203701</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265.66666666666669</v>
      </c>
      <c r="P2488" s="5">
        <f t="shared" si="153"/>
        <v>26.566666666666666</v>
      </c>
      <c r="Q2488" t="s">
        <v>8325</v>
      </c>
      <c r="R2488" t="s">
        <v>8329</v>
      </c>
      <c r="S2488" s="10">
        <f t="shared" si="154"/>
        <v>40991.499722222223</v>
      </c>
      <c r="T2488" s="10">
        <f t="shared" si="155"/>
        <v>41021.499722222223</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5">
        <f t="shared" si="153"/>
        <v>39.493684210526318</v>
      </c>
      <c r="Q2489" t="s">
        <v>8325</v>
      </c>
      <c r="R2489" t="s">
        <v>8329</v>
      </c>
      <c r="S2489" s="10">
        <f t="shared" si="154"/>
        <v>41025.874965277777</v>
      </c>
      <c r="T2489" s="10">
        <f t="shared" si="155"/>
        <v>41055.874965277777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5">
        <f t="shared" si="153"/>
        <v>49.246153846153845</v>
      </c>
      <c r="Q2490" t="s">
        <v>8325</v>
      </c>
      <c r="R2490" t="s">
        <v>8329</v>
      </c>
      <c r="S2490" s="10">
        <f t="shared" si="154"/>
        <v>40833.424861111111</v>
      </c>
      <c r="T2490" s="10">
        <f t="shared" si="155"/>
        <v>40863.466527777775</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133.67142857142858</v>
      </c>
      <c r="P2491" s="5">
        <f t="shared" si="153"/>
        <v>62.38</v>
      </c>
      <c r="Q2491" t="s">
        <v>8325</v>
      </c>
      <c r="R2491" t="s">
        <v>8329</v>
      </c>
      <c r="S2491" s="10">
        <f t="shared" si="154"/>
        <v>41373.481932870367</v>
      </c>
      <c r="T2491" s="10">
        <f t="shared" si="155"/>
        <v>41403.481932870367</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121.39999999999999</v>
      </c>
      <c r="P2492" s="5">
        <f t="shared" si="153"/>
        <v>37.9375</v>
      </c>
      <c r="Q2492" t="s">
        <v>8325</v>
      </c>
      <c r="R2492" t="s">
        <v>8329</v>
      </c>
      <c r="S2492" s="10">
        <f t="shared" si="154"/>
        <v>41023.019398148142</v>
      </c>
      <c r="T2492" s="10">
        <f t="shared" si="155"/>
        <v>41083.019398148142</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5">
        <f t="shared" si="153"/>
        <v>51.6</v>
      </c>
      <c r="Q2493" t="s">
        <v>8325</v>
      </c>
      <c r="R2493" t="s">
        <v>8329</v>
      </c>
      <c r="S2493" s="10">
        <f t="shared" si="154"/>
        <v>40542.630949074075</v>
      </c>
      <c r="T2493" s="10">
        <f t="shared" si="155"/>
        <v>40558.868749999994</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5">
        <f t="shared" si="153"/>
        <v>27.777777777777779</v>
      </c>
      <c r="Q2494" t="s">
        <v>8325</v>
      </c>
      <c r="R2494" t="s">
        <v>8329</v>
      </c>
      <c r="S2494" s="10">
        <f t="shared" si="154"/>
        <v>41024.777638888889</v>
      </c>
      <c r="T2494" s="10">
        <f t="shared" si="155"/>
        <v>41076.207638888889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5">
        <f t="shared" si="153"/>
        <v>99.382239382239376</v>
      </c>
      <c r="Q2495" t="s">
        <v>8325</v>
      </c>
      <c r="R2495" t="s">
        <v>8329</v>
      </c>
      <c r="S2495" s="10">
        <f t="shared" si="154"/>
        <v>41347.959953703699</v>
      </c>
      <c r="T2495" s="10">
        <f t="shared" si="155"/>
        <v>41392.959953703699</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101.00533333333333</v>
      </c>
      <c r="P2496" s="5">
        <f t="shared" si="153"/>
        <v>38.848205128205123</v>
      </c>
      <c r="Q2496" t="s">
        <v>8325</v>
      </c>
      <c r="R2496" t="s">
        <v>8329</v>
      </c>
      <c r="S2496" s="10">
        <f t="shared" si="154"/>
        <v>41022.436851851846</v>
      </c>
      <c r="T2496" s="10">
        <f t="shared" si="155"/>
        <v>41052.436851851846</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5">
        <f t="shared" si="153"/>
        <v>45.548809523809524</v>
      </c>
      <c r="Q2497" t="s">
        <v>8325</v>
      </c>
      <c r="R2497" t="s">
        <v>8329</v>
      </c>
      <c r="S2497" s="10">
        <f t="shared" si="154"/>
        <v>41036.738136574073</v>
      </c>
      <c r="T2497" s="10">
        <f t="shared" si="155"/>
        <v>41066.738136574073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100</v>
      </c>
      <c r="P2498" s="5">
        <f t="shared" si="153"/>
        <v>600</v>
      </c>
      <c r="Q2498" t="s">
        <v>8325</v>
      </c>
      <c r="R2498" t="s">
        <v>8329</v>
      </c>
      <c r="S2498" s="10">
        <f t="shared" si="154"/>
        <v>41327.788101851853</v>
      </c>
      <c r="T2498" s="10">
        <f t="shared" si="155"/>
        <v>41362.746435185181</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((E2499/D2499)*100)</f>
        <v>112.7715</v>
      </c>
      <c r="P2499" s="5">
        <f t="shared" ref="P2499:P2562" si="157">AVERAGE(E2499/L2499)</f>
        <v>80.551071428571419</v>
      </c>
      <c r="Q2499" t="s">
        <v>8325</v>
      </c>
      <c r="R2499" t="s">
        <v>8329</v>
      </c>
      <c r="S2499" s="10">
        <f t="shared" ref="S2499:S2562" si="158">(((J2499/60)/60)/24)+DATE(1970,1,1)+(-5/24)</f>
        <v>40730.670578703699</v>
      </c>
      <c r="T2499" s="10">
        <f t="shared" ref="T2499:T2562" si="159">(((I2499/60)/60)/24)+DATE(1970,1,1)+(-5/24)</f>
        <v>40760.670578703699</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105.60000000000001</v>
      </c>
      <c r="P2500" s="5">
        <f t="shared" si="157"/>
        <v>52.8</v>
      </c>
      <c r="Q2500" t="s">
        <v>8325</v>
      </c>
      <c r="R2500" t="s">
        <v>8329</v>
      </c>
      <c r="S2500" s="10">
        <f t="shared" si="158"/>
        <v>42017.759108796294</v>
      </c>
      <c r="T2500" s="10">
        <f t="shared" si="159"/>
        <v>42031.759108796294</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v>
      </c>
      <c r="P2501" s="5">
        <f t="shared" si="157"/>
        <v>47.676470588235297</v>
      </c>
      <c r="Q2501" t="s">
        <v>8325</v>
      </c>
      <c r="R2501" t="s">
        <v>8329</v>
      </c>
      <c r="S2501" s="10">
        <f t="shared" si="158"/>
        <v>41226.440243055549</v>
      </c>
      <c r="T2501" s="10">
        <f t="shared" si="159"/>
        <v>41274.541666666664</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5">
        <f t="shared" si="157"/>
        <v>23.448275862068964</v>
      </c>
      <c r="Q2502" t="s">
        <v>8325</v>
      </c>
      <c r="R2502" t="s">
        <v>8329</v>
      </c>
      <c r="S2502" s="10">
        <f t="shared" si="158"/>
        <v>41053.564525462964</v>
      </c>
      <c r="T2502" s="10">
        <f t="shared" si="159"/>
        <v>41083.564525462964</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2.5545454545454547</v>
      </c>
      <c r="P2503" s="5">
        <f t="shared" si="157"/>
        <v>40.142857142857146</v>
      </c>
      <c r="Q2503" t="s">
        <v>8335</v>
      </c>
      <c r="R2503" t="s">
        <v>8352</v>
      </c>
      <c r="S2503" s="10">
        <f t="shared" si="158"/>
        <v>42244.568333333329</v>
      </c>
      <c r="T2503" s="10">
        <f t="shared" si="159"/>
        <v>42274.568333333329</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7.8181818181818186E-2</v>
      </c>
      <c r="P2504" s="5">
        <f t="shared" si="157"/>
        <v>17.2</v>
      </c>
      <c r="Q2504" t="s">
        <v>8335</v>
      </c>
      <c r="R2504" t="s">
        <v>8352</v>
      </c>
      <c r="S2504" s="10">
        <f t="shared" si="158"/>
        <v>41858.617106481477</v>
      </c>
      <c r="T2504" s="10">
        <f t="shared" si="159"/>
        <v>41903.617106481477</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5" t="e">
        <f t="shared" si="157"/>
        <v>#DIV/0!</v>
      </c>
      <c r="Q2505" t="s">
        <v>8335</v>
      </c>
      <c r="R2505" t="s">
        <v>8352</v>
      </c>
      <c r="S2505" s="10">
        <f t="shared" si="158"/>
        <v>42498.691064814811</v>
      </c>
      <c r="T2505" s="10">
        <f t="shared" si="159"/>
        <v>42528.67083333333</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5" t="e">
        <f t="shared" si="157"/>
        <v>#DIV/0!</v>
      </c>
      <c r="Q2506" t="s">
        <v>8335</v>
      </c>
      <c r="R2506" t="s">
        <v>8352</v>
      </c>
      <c r="S2506" s="10">
        <f t="shared" si="158"/>
        <v>41927.807106481479</v>
      </c>
      <c r="T2506" s="10">
        <f t="shared" si="159"/>
        <v>41957.848773148151</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5" t="e">
        <f t="shared" si="157"/>
        <v>#DIV/0!</v>
      </c>
      <c r="Q2507" t="s">
        <v>8335</v>
      </c>
      <c r="R2507" t="s">
        <v>8352</v>
      </c>
      <c r="S2507" s="10">
        <f t="shared" si="158"/>
        <v>42046.847407407404</v>
      </c>
      <c r="T2507" s="10">
        <f t="shared" si="159"/>
        <v>42076.80574074074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0.6</v>
      </c>
      <c r="P2508" s="5">
        <f t="shared" si="157"/>
        <v>15</v>
      </c>
      <c r="Q2508" t="s">
        <v>8335</v>
      </c>
      <c r="R2508" t="s">
        <v>8352</v>
      </c>
      <c r="S2508" s="10">
        <f t="shared" si="158"/>
        <v>42258.088761574072</v>
      </c>
      <c r="T2508" s="10">
        <f t="shared" si="159"/>
        <v>42280.666666666664</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5" t="e">
        <f t="shared" si="157"/>
        <v>#DIV/0!</v>
      </c>
      <c r="Q2509" t="s">
        <v>8335</v>
      </c>
      <c r="R2509" t="s">
        <v>8352</v>
      </c>
      <c r="S2509" s="10">
        <f t="shared" si="158"/>
        <v>42104.864629629628</v>
      </c>
      <c r="T2509" s="10">
        <f t="shared" si="159"/>
        <v>42134.864629629628</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5" t="e">
        <f t="shared" si="157"/>
        <v>#DIV/0!</v>
      </c>
      <c r="Q2510" t="s">
        <v>8335</v>
      </c>
      <c r="R2510" t="s">
        <v>8352</v>
      </c>
      <c r="S2510" s="10">
        <f t="shared" si="158"/>
        <v>41835.743449074071</v>
      </c>
      <c r="T2510" s="10">
        <f t="shared" si="159"/>
        <v>41865.743449074071</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v>
      </c>
      <c r="P2511" s="5">
        <f t="shared" si="157"/>
        <v>35.714285714285715</v>
      </c>
      <c r="Q2511" t="s">
        <v>8335</v>
      </c>
      <c r="R2511" t="s">
        <v>8352</v>
      </c>
      <c r="S2511" s="10">
        <f t="shared" si="158"/>
        <v>42058.601261574069</v>
      </c>
      <c r="T2511" s="10">
        <f t="shared" si="159"/>
        <v>42114.559594907405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0.15</v>
      </c>
      <c r="P2512" s="5">
        <f t="shared" si="157"/>
        <v>37.5</v>
      </c>
      <c r="Q2512" t="s">
        <v>8335</v>
      </c>
      <c r="R2512" t="s">
        <v>8352</v>
      </c>
      <c r="S2512" s="10">
        <f t="shared" si="158"/>
        <v>42078.78902777777</v>
      </c>
      <c r="T2512" s="10">
        <f t="shared" si="159"/>
        <v>42138.78902777777</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5" t="e">
        <f t="shared" si="157"/>
        <v>#DIV/0!</v>
      </c>
      <c r="Q2513" t="s">
        <v>8335</v>
      </c>
      <c r="R2513" t="s">
        <v>8352</v>
      </c>
      <c r="S2513" s="10">
        <f t="shared" si="158"/>
        <v>42371.238576388881</v>
      </c>
      <c r="T2513" s="10">
        <f t="shared" si="159"/>
        <v>42401.238576388881</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5" t="e">
        <f t="shared" si="157"/>
        <v>#DIV/0!</v>
      </c>
      <c r="Q2514" t="s">
        <v>8335</v>
      </c>
      <c r="R2514" t="s">
        <v>8352</v>
      </c>
      <c r="S2514" s="10">
        <f t="shared" si="158"/>
        <v>41971.668530092589</v>
      </c>
      <c r="T2514" s="10">
        <f t="shared" si="159"/>
        <v>41986.668530092589</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5" t="e">
        <f t="shared" si="157"/>
        <v>#DIV/0!</v>
      </c>
      <c r="Q2515" t="s">
        <v>8335</v>
      </c>
      <c r="R2515" t="s">
        <v>8352</v>
      </c>
      <c r="S2515" s="10">
        <f t="shared" si="158"/>
        <v>42731.798483796294</v>
      </c>
      <c r="T2515" s="10">
        <f t="shared" si="159"/>
        <v>42791.798483796294</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v>
      </c>
      <c r="P2516" s="5">
        <f t="shared" si="157"/>
        <v>52.5</v>
      </c>
      <c r="Q2516" t="s">
        <v>8335</v>
      </c>
      <c r="R2516" t="s">
        <v>8352</v>
      </c>
      <c r="S2516" s="10">
        <f t="shared" si="158"/>
        <v>41854.181446759256</v>
      </c>
      <c r="T2516" s="10">
        <f t="shared" si="159"/>
        <v>41871.181446759256</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18.600000000000001</v>
      </c>
      <c r="P2517" s="5">
        <f t="shared" si="157"/>
        <v>77.5</v>
      </c>
      <c r="Q2517" t="s">
        <v>8335</v>
      </c>
      <c r="R2517" t="s">
        <v>8352</v>
      </c>
      <c r="S2517" s="10">
        <f t="shared" si="158"/>
        <v>42027.63140046296</v>
      </c>
      <c r="T2517" s="10">
        <f t="shared" si="159"/>
        <v>42057.63140046296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5" t="e">
        <f t="shared" si="157"/>
        <v>#DIV/0!</v>
      </c>
      <c r="Q2518" t="s">
        <v>8335</v>
      </c>
      <c r="R2518" t="s">
        <v>8352</v>
      </c>
      <c r="S2518" s="10">
        <f t="shared" si="158"/>
        <v>41942.445046296292</v>
      </c>
      <c r="T2518" s="10">
        <f t="shared" si="159"/>
        <v>41972.486712962964</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9.8166666666666664</v>
      </c>
      <c r="P2519" s="5">
        <f t="shared" si="157"/>
        <v>53.545454545454547</v>
      </c>
      <c r="Q2519" t="s">
        <v>8335</v>
      </c>
      <c r="R2519" t="s">
        <v>8352</v>
      </c>
      <c r="S2519" s="10">
        <f t="shared" si="158"/>
        <v>42052.594097222223</v>
      </c>
      <c r="T2519" s="10">
        <f t="shared" si="159"/>
        <v>42082.552430555552</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5" t="e">
        <f t="shared" si="157"/>
        <v>#DIV/0!</v>
      </c>
      <c r="Q2520" t="s">
        <v>8335</v>
      </c>
      <c r="R2520" t="s">
        <v>8352</v>
      </c>
      <c r="S2520" s="10">
        <f t="shared" si="158"/>
        <v>41926.472546296296</v>
      </c>
      <c r="T2520" s="10">
        <f t="shared" si="159"/>
        <v>41956.51421296296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4.3333333333333335E-2</v>
      </c>
      <c r="P2521" s="5">
        <f t="shared" si="157"/>
        <v>16.25</v>
      </c>
      <c r="Q2521" t="s">
        <v>8335</v>
      </c>
      <c r="R2521" t="s">
        <v>8352</v>
      </c>
      <c r="S2521" s="10">
        <f t="shared" si="158"/>
        <v>41808.946805555555</v>
      </c>
      <c r="T2521" s="10">
        <f t="shared" si="159"/>
        <v>41838.946805555555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5" t="e">
        <f t="shared" si="157"/>
        <v>#DIV/0!</v>
      </c>
      <c r="Q2522" t="s">
        <v>8335</v>
      </c>
      <c r="R2522" t="s">
        <v>8352</v>
      </c>
      <c r="S2522" s="10">
        <f t="shared" si="158"/>
        <v>42612.392187500001</v>
      </c>
      <c r="T2522" s="10">
        <f t="shared" si="159"/>
        <v>42658.597916666658</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v>
      </c>
      <c r="P2523" s="5">
        <f t="shared" si="157"/>
        <v>103.68174242424243</v>
      </c>
      <c r="Q2523" t="s">
        <v>8325</v>
      </c>
      <c r="R2523" t="s">
        <v>8353</v>
      </c>
      <c r="S2523" s="10">
        <f t="shared" si="158"/>
        <v>42269.75950231481</v>
      </c>
      <c r="T2523" s="10">
        <f t="shared" si="159"/>
        <v>42290.75950231481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100</v>
      </c>
      <c r="P2524" s="5">
        <f t="shared" si="157"/>
        <v>185.18518518518519</v>
      </c>
      <c r="Q2524" t="s">
        <v>8325</v>
      </c>
      <c r="R2524" t="s">
        <v>8353</v>
      </c>
      <c r="S2524" s="10">
        <f t="shared" si="158"/>
        <v>42460.365277777775</v>
      </c>
      <c r="T2524" s="10">
        <f t="shared" si="159"/>
        <v>42482.411111111105</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156.44444444444446</v>
      </c>
      <c r="P2525" s="5">
        <f t="shared" si="157"/>
        <v>54.153846153846153</v>
      </c>
      <c r="Q2525" t="s">
        <v>8325</v>
      </c>
      <c r="R2525" t="s">
        <v>8353</v>
      </c>
      <c r="S2525" s="10">
        <f t="shared" si="158"/>
        <v>41930.767268518517</v>
      </c>
      <c r="T2525" s="10">
        <f t="shared" si="159"/>
        <v>41960.808935185189</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5">
        <f t="shared" si="157"/>
        <v>177.2093023255814</v>
      </c>
      <c r="Q2526" t="s">
        <v>8325</v>
      </c>
      <c r="R2526" t="s">
        <v>8353</v>
      </c>
      <c r="S2526" s="10">
        <f t="shared" si="158"/>
        <v>41961.599039351851</v>
      </c>
      <c r="T2526" s="10">
        <f t="shared" si="159"/>
        <v>41993.979166666664</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5">
        <f t="shared" si="157"/>
        <v>100.325</v>
      </c>
      <c r="Q2527" t="s">
        <v>8325</v>
      </c>
      <c r="R2527" t="s">
        <v>8353</v>
      </c>
      <c r="S2527" s="10">
        <f t="shared" si="158"/>
        <v>41058.636238425926</v>
      </c>
      <c r="T2527" s="10">
        <f t="shared" si="159"/>
        <v>41088.636238425926</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5">
        <f t="shared" si="157"/>
        <v>136.90909090909091</v>
      </c>
      <c r="Q2528" t="s">
        <v>8325</v>
      </c>
      <c r="R2528" t="s">
        <v>8353</v>
      </c>
      <c r="S2528" s="10">
        <f t="shared" si="158"/>
        <v>41952.882800925923</v>
      </c>
      <c r="T2528" s="10">
        <f t="shared" si="159"/>
        <v>41980.999305555553</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5">
        <f t="shared" si="157"/>
        <v>57.535211267605632</v>
      </c>
      <c r="Q2529" t="s">
        <v>8325</v>
      </c>
      <c r="R2529" t="s">
        <v>8353</v>
      </c>
      <c r="S2529" s="10">
        <f t="shared" si="158"/>
        <v>41546.542719907404</v>
      </c>
      <c r="T2529" s="10">
        <f t="shared" si="159"/>
        <v>41564.957638888889</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5">
        <f t="shared" si="157"/>
        <v>52.962839506172834</v>
      </c>
      <c r="Q2530" t="s">
        <v>8325</v>
      </c>
      <c r="R2530" t="s">
        <v>8353</v>
      </c>
      <c r="S2530" s="10">
        <f t="shared" si="158"/>
        <v>42217.626192129632</v>
      </c>
      <c r="T2530" s="10">
        <f t="shared" si="159"/>
        <v>42236.249999999993</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5">
        <f t="shared" si="157"/>
        <v>82.328947368421055</v>
      </c>
      <c r="Q2531" t="s">
        <v>8325</v>
      </c>
      <c r="R2531" t="s">
        <v>8353</v>
      </c>
      <c r="S2531" s="10">
        <f t="shared" si="158"/>
        <v>40947.872395833328</v>
      </c>
      <c r="T2531" s="10">
        <f t="shared" si="159"/>
        <v>40992.830729166664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100</v>
      </c>
      <c r="P2532" s="5">
        <f t="shared" si="157"/>
        <v>135.41666666666666</v>
      </c>
      <c r="Q2532" t="s">
        <v>8325</v>
      </c>
      <c r="R2532" t="s">
        <v>8353</v>
      </c>
      <c r="S2532" s="10">
        <f t="shared" si="158"/>
        <v>42081.656307870369</v>
      </c>
      <c r="T2532" s="10">
        <f t="shared" si="159"/>
        <v>42113.993055555555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5">
        <f t="shared" si="157"/>
        <v>74.06557377049181</v>
      </c>
      <c r="Q2533" t="s">
        <v>8325</v>
      </c>
      <c r="R2533" t="s">
        <v>8353</v>
      </c>
      <c r="S2533" s="10">
        <f t="shared" si="158"/>
        <v>42208.471689814811</v>
      </c>
      <c r="T2533" s="10">
        <f t="shared" si="159"/>
        <v>42230.957638888889</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5">
        <f t="shared" si="157"/>
        <v>84.083333333333329</v>
      </c>
      <c r="Q2534" t="s">
        <v>8325</v>
      </c>
      <c r="R2534" t="s">
        <v>8353</v>
      </c>
      <c r="S2534" s="10">
        <f t="shared" si="158"/>
        <v>41107.640810185185</v>
      </c>
      <c r="T2534" s="10">
        <f t="shared" si="159"/>
        <v>41137.640810185185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5">
        <f t="shared" si="157"/>
        <v>61.029411764705884</v>
      </c>
      <c r="Q2535" t="s">
        <v>8325</v>
      </c>
      <c r="R2535" t="s">
        <v>8353</v>
      </c>
      <c r="S2535" s="10">
        <f t="shared" si="158"/>
        <v>41304.542951388888</v>
      </c>
      <c r="T2535" s="10">
        <f t="shared" si="159"/>
        <v>41334.542453703703</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5">
        <f t="shared" si="157"/>
        <v>150</v>
      </c>
      <c r="Q2536" t="s">
        <v>8325</v>
      </c>
      <c r="R2536" t="s">
        <v>8353</v>
      </c>
      <c r="S2536" s="10">
        <f t="shared" si="158"/>
        <v>40127.492037037038</v>
      </c>
      <c r="T2536" s="10">
        <f t="shared" si="159"/>
        <v>40179.041666666664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103.77499999999999</v>
      </c>
      <c r="P2537" s="5">
        <f t="shared" si="157"/>
        <v>266.08974358974359</v>
      </c>
      <c r="Q2537" t="s">
        <v>8325</v>
      </c>
      <c r="R2537" t="s">
        <v>8353</v>
      </c>
      <c r="S2537" s="10">
        <f t="shared" si="158"/>
        <v>41943.582696759258</v>
      </c>
      <c r="T2537" s="10">
        <f t="shared" si="159"/>
        <v>41974.624363425923</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5">
        <f t="shared" si="157"/>
        <v>7.25</v>
      </c>
      <c r="Q2538" t="s">
        <v>8325</v>
      </c>
      <c r="R2538" t="s">
        <v>8353</v>
      </c>
      <c r="S2538" s="10">
        <f t="shared" si="158"/>
        <v>41463.89775462963</v>
      </c>
      <c r="T2538" s="10">
        <f t="shared" si="159"/>
        <v>41484.89775462963</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5">
        <f t="shared" si="157"/>
        <v>100</v>
      </c>
      <c r="Q2539" t="s">
        <v>8325</v>
      </c>
      <c r="R2539" t="s">
        <v>8353</v>
      </c>
      <c r="S2539" s="10">
        <f t="shared" si="158"/>
        <v>40696.440451388888</v>
      </c>
      <c r="T2539" s="10">
        <f t="shared" si="159"/>
        <v>40756.440451388888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113.01761111111111</v>
      </c>
      <c r="P2540" s="5">
        <f t="shared" si="157"/>
        <v>109.96308108108107</v>
      </c>
      <c r="Q2540" t="s">
        <v>8325</v>
      </c>
      <c r="R2540" t="s">
        <v>8353</v>
      </c>
      <c r="S2540" s="10">
        <f t="shared" si="158"/>
        <v>41298.301631944443</v>
      </c>
      <c r="T2540" s="10">
        <f t="shared" si="159"/>
        <v>41328.999305555553</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100.25</v>
      </c>
      <c r="P2541" s="5">
        <f t="shared" si="157"/>
        <v>169.91525423728814</v>
      </c>
      <c r="Q2541" t="s">
        <v>8325</v>
      </c>
      <c r="R2541" t="s">
        <v>8353</v>
      </c>
      <c r="S2541" s="10">
        <f t="shared" si="158"/>
        <v>41977.693888888891</v>
      </c>
      <c r="T2541" s="10">
        <f t="shared" si="159"/>
        <v>42037.693888888891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5">
        <f t="shared" si="157"/>
        <v>95.740740740740748</v>
      </c>
      <c r="Q2542" t="s">
        <v>8325</v>
      </c>
      <c r="R2542" t="s">
        <v>8353</v>
      </c>
      <c r="S2542" s="10">
        <f t="shared" si="158"/>
        <v>40785.466678240737</v>
      </c>
      <c r="T2542" s="10">
        <f t="shared" si="159"/>
        <v>40845.466678240737</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107.02857142857142</v>
      </c>
      <c r="P2543" s="5">
        <f t="shared" si="157"/>
        <v>59.460317460317462</v>
      </c>
      <c r="Q2543" t="s">
        <v>8325</v>
      </c>
      <c r="R2543" t="s">
        <v>8353</v>
      </c>
      <c r="S2543" s="10">
        <f t="shared" si="158"/>
        <v>41483.240949074068</v>
      </c>
      <c r="T2543" s="10">
        <f t="shared" si="159"/>
        <v>41543.240949074068</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5">
        <f t="shared" si="157"/>
        <v>55.769230769230766</v>
      </c>
      <c r="Q2544" t="s">
        <v>8325</v>
      </c>
      <c r="R2544" t="s">
        <v>8353</v>
      </c>
      <c r="S2544" s="10">
        <f t="shared" si="158"/>
        <v>41509.218252314815</v>
      </c>
      <c r="T2544" s="10">
        <f t="shared" si="159"/>
        <v>41547.957638888889</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v>
      </c>
      <c r="P2545" s="5">
        <f t="shared" si="157"/>
        <v>30.076923076923077</v>
      </c>
      <c r="Q2545" t="s">
        <v>8325</v>
      </c>
      <c r="R2545" t="s">
        <v>8353</v>
      </c>
      <c r="S2545" s="10">
        <f t="shared" si="158"/>
        <v>40513.899282407401</v>
      </c>
      <c r="T2545" s="10">
        <f t="shared" si="159"/>
        <v>40544.916666666664</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5">
        <f t="shared" si="157"/>
        <v>88.438596491228068</v>
      </c>
      <c r="Q2546" t="s">
        <v>8325</v>
      </c>
      <c r="R2546" t="s">
        <v>8353</v>
      </c>
      <c r="S2546" s="10">
        <f t="shared" si="158"/>
        <v>41068.3121412037</v>
      </c>
      <c r="T2546" s="10">
        <f t="shared" si="159"/>
        <v>41098.3121412037</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v>
      </c>
      <c r="P2547" s="5">
        <f t="shared" si="157"/>
        <v>64.032786885245898</v>
      </c>
      <c r="Q2547" t="s">
        <v>8325</v>
      </c>
      <c r="R2547" t="s">
        <v>8353</v>
      </c>
      <c r="S2547" s="10">
        <f t="shared" si="158"/>
        <v>42026.929837962954</v>
      </c>
      <c r="T2547" s="10">
        <f t="shared" si="159"/>
        <v>42061.812499999993</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5">
        <f t="shared" si="157"/>
        <v>60.153846153846153</v>
      </c>
      <c r="Q2548" t="s">
        <v>8325</v>
      </c>
      <c r="R2548" t="s">
        <v>8353</v>
      </c>
      <c r="S2548" s="10">
        <f t="shared" si="158"/>
        <v>41524.650219907402</v>
      </c>
      <c r="T2548" s="10">
        <f t="shared" si="159"/>
        <v>41552</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5">
        <f t="shared" si="157"/>
        <v>49.194029850746269</v>
      </c>
      <c r="Q2549" t="s">
        <v>8325</v>
      </c>
      <c r="R2549" t="s">
        <v>8353</v>
      </c>
      <c r="S2549" s="10">
        <f t="shared" si="158"/>
        <v>40973.564849537033</v>
      </c>
      <c r="T2549" s="10">
        <f t="shared" si="159"/>
        <v>41003.523182870369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5">
        <f t="shared" si="157"/>
        <v>165.16216216216216</v>
      </c>
      <c r="Q2550" t="s">
        <v>8325</v>
      </c>
      <c r="R2550" t="s">
        <v>8353</v>
      </c>
      <c r="S2550" s="10">
        <f t="shared" si="158"/>
        <v>42618.417094907411</v>
      </c>
      <c r="T2550" s="10">
        <f t="shared" si="159"/>
        <v>42642.977083333331</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5">
        <f t="shared" si="157"/>
        <v>43.621621621621621</v>
      </c>
      <c r="Q2551" t="s">
        <v>8325</v>
      </c>
      <c r="R2551" t="s">
        <v>8353</v>
      </c>
      <c r="S2551" s="10">
        <f t="shared" si="158"/>
        <v>41390.549421296295</v>
      </c>
      <c r="T2551" s="10">
        <f t="shared" si="159"/>
        <v>41425.5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5">
        <f t="shared" si="157"/>
        <v>43.7</v>
      </c>
      <c r="Q2552" t="s">
        <v>8325</v>
      </c>
      <c r="R2552" t="s">
        <v>8353</v>
      </c>
      <c r="S2552" s="10">
        <f t="shared" si="158"/>
        <v>42228.425995370366</v>
      </c>
      <c r="T2552" s="10">
        <f t="shared" si="159"/>
        <v>42284.957638888889</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102.73469387755102</v>
      </c>
      <c r="P2553" s="5">
        <f t="shared" si="157"/>
        <v>67.419642857142861</v>
      </c>
      <c r="Q2553" t="s">
        <v>8325</v>
      </c>
      <c r="R2553" t="s">
        <v>8353</v>
      </c>
      <c r="S2553" s="10">
        <f t="shared" si="158"/>
        <v>40961.043807870366</v>
      </c>
      <c r="T2553" s="10">
        <f t="shared" si="159"/>
        <v>40989.658333333333</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106.5</v>
      </c>
      <c r="P2554" s="5">
        <f t="shared" si="157"/>
        <v>177.5</v>
      </c>
      <c r="Q2554" t="s">
        <v>8325</v>
      </c>
      <c r="R2554" t="s">
        <v>8353</v>
      </c>
      <c r="S2554" s="10">
        <f t="shared" si="158"/>
        <v>42769.601631944439</v>
      </c>
      <c r="T2554" s="10">
        <f t="shared" si="159"/>
        <v>42799.601631944439</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155.53333333333333</v>
      </c>
      <c r="P2555" s="5">
        <f t="shared" si="157"/>
        <v>38.883333333333333</v>
      </c>
      <c r="Q2555" t="s">
        <v>8325</v>
      </c>
      <c r="R2555" t="s">
        <v>8353</v>
      </c>
      <c r="S2555" s="10">
        <f t="shared" si="158"/>
        <v>41112.99082175926</v>
      </c>
      <c r="T2555" s="10">
        <f t="shared" si="159"/>
        <v>41172.99082175926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5">
        <f t="shared" si="157"/>
        <v>54.985074626865675</v>
      </c>
      <c r="Q2556" t="s">
        <v>8325</v>
      </c>
      <c r="R2556" t="s">
        <v>8353</v>
      </c>
      <c r="S2556" s="10">
        <f t="shared" si="158"/>
        <v>42124.869942129626</v>
      </c>
      <c r="T2556" s="10">
        <f t="shared" si="159"/>
        <v>42155.957638888889</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107.35</v>
      </c>
      <c r="P2557" s="5">
        <f t="shared" si="157"/>
        <v>61.342857142857142</v>
      </c>
      <c r="Q2557" t="s">
        <v>8325</v>
      </c>
      <c r="R2557" t="s">
        <v>8353</v>
      </c>
      <c r="S2557" s="10">
        <f t="shared" si="158"/>
        <v>41026.44667824074</v>
      </c>
      <c r="T2557" s="10">
        <f t="shared" si="159"/>
        <v>41057.44667824074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5">
        <f t="shared" si="157"/>
        <v>23.117647058823529</v>
      </c>
      <c r="Q2558" t="s">
        <v>8325</v>
      </c>
      <c r="R2558" t="s">
        <v>8353</v>
      </c>
      <c r="S2558" s="10">
        <f t="shared" si="158"/>
        <v>41222.783067129625</v>
      </c>
      <c r="T2558" s="10">
        <f t="shared" si="159"/>
        <v>41267.783067129625</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5">
        <f t="shared" si="157"/>
        <v>29.611111111111111</v>
      </c>
      <c r="Q2559" t="s">
        <v>8325</v>
      </c>
      <c r="R2559" t="s">
        <v>8353</v>
      </c>
      <c r="S2559" s="10">
        <f t="shared" si="158"/>
        <v>41744.536874999998</v>
      </c>
      <c r="T2559" s="10">
        <f t="shared" si="159"/>
        <v>41774.536874999998</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5">
        <f t="shared" si="157"/>
        <v>75.611111111111114</v>
      </c>
      <c r="Q2560" t="s">
        <v>8325</v>
      </c>
      <c r="R2560" t="s">
        <v>8353</v>
      </c>
      <c r="S2560" s="10">
        <f t="shared" si="158"/>
        <v>42093.651689814818</v>
      </c>
      <c r="T2560" s="10">
        <f t="shared" si="159"/>
        <v>42125.374305555553</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5">
        <f t="shared" si="157"/>
        <v>35.6</v>
      </c>
      <c r="Q2561" t="s">
        <v>8325</v>
      </c>
      <c r="R2561" t="s">
        <v>8353</v>
      </c>
      <c r="S2561" s="10">
        <f t="shared" si="158"/>
        <v>40829.665324074071</v>
      </c>
      <c r="T2561" s="10">
        <f t="shared" si="159"/>
        <v>40862.609027777777</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100.1</v>
      </c>
      <c r="P2562" s="5">
        <f t="shared" si="157"/>
        <v>143</v>
      </c>
      <c r="Q2562" t="s">
        <v>8325</v>
      </c>
      <c r="R2562" t="s">
        <v>8353</v>
      </c>
      <c r="S2562" s="10">
        <f t="shared" si="158"/>
        <v>42039.742754629631</v>
      </c>
      <c r="T2562" s="10">
        <f t="shared" si="159"/>
        <v>42069.742754629631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((E2563/D2563)*100)</f>
        <v>0</v>
      </c>
      <c r="P2563" s="5" t="e">
        <f t="shared" ref="P2563:P2626" si="161">AVERAGE(E2563/L2563)</f>
        <v>#DIV/0!</v>
      </c>
      <c r="Q2563" t="s">
        <v>8335</v>
      </c>
      <c r="R2563" t="s">
        <v>8336</v>
      </c>
      <c r="S2563" s="10">
        <f t="shared" ref="S2563:S2626" si="162">(((J2563/60)/60)/24)+DATE(1970,1,1)+(-5/24)</f>
        <v>42260.320474537039</v>
      </c>
      <c r="T2563" s="10">
        <f t="shared" ref="T2563:T2626" si="163">(((I2563/60)/60)/24)+DATE(1970,1,1)+(-5/24)</f>
        <v>42290.320474537039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0.75</v>
      </c>
      <c r="P2564" s="5">
        <f t="shared" si="161"/>
        <v>25</v>
      </c>
      <c r="Q2564" t="s">
        <v>8335</v>
      </c>
      <c r="R2564" t="s">
        <v>8336</v>
      </c>
      <c r="S2564" s="10">
        <f t="shared" si="162"/>
        <v>42594.316423611112</v>
      </c>
      <c r="T2564" s="10">
        <f t="shared" si="163"/>
        <v>42654.316423611112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5" t="e">
        <f t="shared" si="161"/>
        <v>#DIV/0!</v>
      </c>
      <c r="Q2565" t="s">
        <v>8335</v>
      </c>
      <c r="R2565" t="s">
        <v>8336</v>
      </c>
      <c r="S2565" s="10">
        <f t="shared" si="162"/>
        <v>42154.931145833332</v>
      </c>
      <c r="T2565" s="10">
        <f t="shared" si="163"/>
        <v>42214.931145833332</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5" t="e">
        <f t="shared" si="161"/>
        <v>#DIV/0!</v>
      </c>
      <c r="Q2566" t="s">
        <v>8335</v>
      </c>
      <c r="R2566" t="s">
        <v>8336</v>
      </c>
      <c r="S2566" s="10">
        <f t="shared" si="162"/>
        <v>41821.83216435185</v>
      </c>
      <c r="T2566" s="10">
        <f t="shared" si="163"/>
        <v>41851.83216435185</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1</v>
      </c>
      <c r="P2567" s="5">
        <f t="shared" si="161"/>
        <v>100</v>
      </c>
      <c r="Q2567" t="s">
        <v>8335</v>
      </c>
      <c r="R2567" t="s">
        <v>8336</v>
      </c>
      <c r="S2567" s="10">
        <f t="shared" si="162"/>
        <v>42440.442002314812</v>
      </c>
      <c r="T2567" s="10">
        <f t="shared" si="163"/>
        <v>42499.659722222219</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5" t="e">
        <f t="shared" si="161"/>
        <v>#DIV/0!</v>
      </c>
      <c r="Q2568" t="s">
        <v>8335</v>
      </c>
      <c r="R2568" t="s">
        <v>8336</v>
      </c>
      <c r="S2568" s="10">
        <f t="shared" si="162"/>
        <v>41842.772546296292</v>
      </c>
      <c r="T2568" s="10">
        <f t="shared" si="163"/>
        <v>41872.772546296292</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0.26666666666666666</v>
      </c>
      <c r="P2569" s="5">
        <f t="shared" si="161"/>
        <v>60</v>
      </c>
      <c r="Q2569" t="s">
        <v>8335</v>
      </c>
      <c r="R2569" t="s">
        <v>8336</v>
      </c>
      <c r="S2569" s="10">
        <f t="shared" si="162"/>
        <v>42087.670578703699</v>
      </c>
      <c r="T2569" s="10">
        <f t="shared" si="163"/>
        <v>42117.670578703699</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0.5</v>
      </c>
      <c r="P2570" s="5">
        <f t="shared" si="161"/>
        <v>50</v>
      </c>
      <c r="Q2570" t="s">
        <v>8335</v>
      </c>
      <c r="R2570" t="s">
        <v>8336</v>
      </c>
      <c r="S2570" s="10">
        <f t="shared" si="162"/>
        <v>42584.45826388889</v>
      </c>
      <c r="T2570" s="10">
        <f t="shared" si="163"/>
        <v>42614.45826388889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2.2307692307692308</v>
      </c>
      <c r="P2571" s="5">
        <f t="shared" si="161"/>
        <v>72.5</v>
      </c>
      <c r="Q2571" t="s">
        <v>8335</v>
      </c>
      <c r="R2571" t="s">
        <v>8336</v>
      </c>
      <c r="S2571" s="10">
        <f t="shared" si="162"/>
        <v>42233.897129629629</v>
      </c>
      <c r="T2571" s="10">
        <f t="shared" si="163"/>
        <v>42263.897129629629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0.84285714285714297</v>
      </c>
      <c r="P2572" s="5">
        <f t="shared" si="161"/>
        <v>29.5</v>
      </c>
      <c r="Q2572" t="s">
        <v>8335</v>
      </c>
      <c r="R2572" t="s">
        <v>8336</v>
      </c>
      <c r="S2572" s="10">
        <f t="shared" si="162"/>
        <v>42744.694849537038</v>
      </c>
      <c r="T2572" s="10">
        <f t="shared" si="163"/>
        <v>42774.694849537038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0.25</v>
      </c>
      <c r="P2573" s="5">
        <f t="shared" si="161"/>
        <v>62.5</v>
      </c>
      <c r="Q2573" t="s">
        <v>8335</v>
      </c>
      <c r="R2573" t="s">
        <v>8336</v>
      </c>
      <c r="S2573" s="10">
        <f t="shared" si="162"/>
        <v>42449.133344907408</v>
      </c>
      <c r="T2573" s="10">
        <f t="shared" si="163"/>
        <v>42509.133344907408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5" t="e">
        <f t="shared" si="161"/>
        <v>#DIV/0!</v>
      </c>
      <c r="Q2574" t="s">
        <v>8335</v>
      </c>
      <c r="R2574" t="s">
        <v>8336</v>
      </c>
      <c r="S2574" s="10">
        <f t="shared" si="162"/>
        <v>42076.911076388882</v>
      </c>
      <c r="T2574" s="10">
        <f t="shared" si="163"/>
        <v>42106.911076388882</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5" t="e">
        <f t="shared" si="161"/>
        <v>#DIV/0!</v>
      </c>
      <c r="Q2575" t="s">
        <v>8335</v>
      </c>
      <c r="R2575" t="s">
        <v>8336</v>
      </c>
      <c r="S2575" s="10">
        <f t="shared" si="162"/>
        <v>41829.383668981478</v>
      </c>
      <c r="T2575" s="10">
        <f t="shared" si="163"/>
        <v>41874.383668981478</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5" t="e">
        <f t="shared" si="161"/>
        <v>#DIV/0!</v>
      </c>
      <c r="Q2576" t="s">
        <v>8335</v>
      </c>
      <c r="R2576" t="s">
        <v>8336</v>
      </c>
      <c r="S2576" s="10">
        <f t="shared" si="162"/>
        <v>42487.617418981477</v>
      </c>
      <c r="T2576" s="10">
        <f t="shared" si="163"/>
        <v>42508.617418981477</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5" t="e">
        <f t="shared" si="161"/>
        <v>#DIV/0!</v>
      </c>
      <c r="Q2577" t="s">
        <v>8335</v>
      </c>
      <c r="R2577" t="s">
        <v>8336</v>
      </c>
      <c r="S2577" s="10">
        <f t="shared" si="162"/>
        <v>41985.90039351851</v>
      </c>
      <c r="T2577" s="10">
        <f t="shared" si="163"/>
        <v>42015.90039351851</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5" t="e">
        <f t="shared" si="161"/>
        <v>#DIV/0!</v>
      </c>
      <c r="Q2578" t="s">
        <v>8335</v>
      </c>
      <c r="R2578" t="s">
        <v>8336</v>
      </c>
      <c r="S2578" s="10">
        <f t="shared" si="162"/>
        <v>42059.801469907405</v>
      </c>
      <c r="T2578" s="10">
        <f t="shared" si="163"/>
        <v>42104.759803240733</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5" t="e">
        <f t="shared" si="161"/>
        <v>#DIV/0!</v>
      </c>
      <c r="Q2579" t="s">
        <v>8335</v>
      </c>
      <c r="R2579" t="s">
        <v>8336</v>
      </c>
      <c r="S2579" s="10">
        <f t="shared" si="162"/>
        <v>41830.612233796295</v>
      </c>
      <c r="T2579" s="10">
        <f t="shared" si="163"/>
        <v>41855.612233796295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5" t="e">
        <f t="shared" si="161"/>
        <v>#DIV/0!</v>
      </c>
      <c r="Q2580" t="s">
        <v>8335</v>
      </c>
      <c r="R2580" t="s">
        <v>8336</v>
      </c>
      <c r="S2580" s="10">
        <f t="shared" si="162"/>
        <v>42237.814571759263</v>
      </c>
      <c r="T2580" s="10">
        <f t="shared" si="163"/>
        <v>42286.499999999993</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0.13849999999999998</v>
      </c>
      <c r="P2581" s="5">
        <f t="shared" si="161"/>
        <v>23.083333333333332</v>
      </c>
      <c r="Q2581" t="s">
        <v>8335</v>
      </c>
      <c r="R2581" t="s">
        <v>8336</v>
      </c>
      <c r="S2581" s="10">
        <f t="shared" si="162"/>
        <v>41837.621562499997</v>
      </c>
      <c r="T2581" s="10">
        <f t="shared" si="163"/>
        <v>41897.621562499997</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0.6</v>
      </c>
      <c r="P2582" s="5">
        <f t="shared" si="161"/>
        <v>25.5</v>
      </c>
      <c r="Q2582" t="s">
        <v>8335</v>
      </c>
      <c r="R2582" t="s">
        <v>8336</v>
      </c>
      <c r="S2582" s="10">
        <f t="shared" si="162"/>
        <v>42110.118090277778</v>
      </c>
      <c r="T2582" s="10">
        <f t="shared" si="163"/>
        <v>42139.916666666664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10.6</v>
      </c>
      <c r="P2583" s="5">
        <f t="shared" si="161"/>
        <v>48.18181818181818</v>
      </c>
      <c r="Q2583" t="s">
        <v>8335</v>
      </c>
      <c r="R2583" t="s">
        <v>8336</v>
      </c>
      <c r="S2583" s="10">
        <f t="shared" si="162"/>
        <v>42294.420115740737</v>
      </c>
      <c r="T2583" s="10">
        <f t="shared" si="163"/>
        <v>42324.461782407401</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1.1111111111111111E-3</v>
      </c>
      <c r="P2584" s="5">
        <f t="shared" si="161"/>
        <v>1</v>
      </c>
      <c r="Q2584" t="s">
        <v>8335</v>
      </c>
      <c r="R2584" t="s">
        <v>8336</v>
      </c>
      <c r="S2584" s="10">
        <f t="shared" si="162"/>
        <v>42642.780486111107</v>
      </c>
      <c r="T2584" s="10">
        <f t="shared" si="163"/>
        <v>42672.780486111107</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0.5</v>
      </c>
      <c r="P2585" s="5">
        <f t="shared" si="161"/>
        <v>1</v>
      </c>
      <c r="Q2585" t="s">
        <v>8335</v>
      </c>
      <c r="R2585" t="s">
        <v>8336</v>
      </c>
      <c r="S2585" s="10">
        <f t="shared" si="162"/>
        <v>42019.561111111114</v>
      </c>
      <c r="T2585" s="10">
        <f t="shared" si="163"/>
        <v>42079.519444444442</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5" t="e">
        <f t="shared" si="161"/>
        <v>#DIV/0!</v>
      </c>
      <c r="Q2586" t="s">
        <v>8335</v>
      </c>
      <c r="R2586" t="s">
        <v>8336</v>
      </c>
      <c r="S2586" s="10">
        <f t="shared" si="162"/>
        <v>42139.964918981481</v>
      </c>
      <c r="T2586" s="10">
        <f t="shared" si="163"/>
        <v>42169.964918981481</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0.16666666666666669</v>
      </c>
      <c r="P2587" s="5">
        <f t="shared" si="161"/>
        <v>50</v>
      </c>
      <c r="Q2587" t="s">
        <v>8335</v>
      </c>
      <c r="R2587" t="s">
        <v>8336</v>
      </c>
      <c r="S2587" s="10">
        <f t="shared" si="162"/>
        <v>41795.754999999997</v>
      </c>
      <c r="T2587" s="10">
        <f t="shared" si="163"/>
        <v>41825.754999999997</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0.16666666666666669</v>
      </c>
      <c r="P2588" s="5">
        <f t="shared" si="161"/>
        <v>5</v>
      </c>
      <c r="Q2588" t="s">
        <v>8335</v>
      </c>
      <c r="R2588" t="s">
        <v>8336</v>
      </c>
      <c r="S2588" s="10">
        <f t="shared" si="162"/>
        <v>42333.121944444443</v>
      </c>
      <c r="T2588" s="10">
        <f t="shared" si="163"/>
        <v>42363.121944444443</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2.4340000000000002</v>
      </c>
      <c r="P2589" s="5">
        <f t="shared" si="161"/>
        <v>202.83333333333334</v>
      </c>
      <c r="Q2589" t="s">
        <v>8335</v>
      </c>
      <c r="R2589" t="s">
        <v>8336</v>
      </c>
      <c r="S2589" s="10">
        <f t="shared" si="162"/>
        <v>42338.467048611106</v>
      </c>
      <c r="T2589" s="10">
        <f t="shared" si="163"/>
        <v>42368.467048611106</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3.8833333333333329</v>
      </c>
      <c r="P2590" s="5">
        <f t="shared" si="161"/>
        <v>29.125</v>
      </c>
      <c r="Q2590" t="s">
        <v>8335</v>
      </c>
      <c r="R2590" t="s">
        <v>8336</v>
      </c>
      <c r="S2590" s="10">
        <f t="shared" si="162"/>
        <v>42042.467893518515</v>
      </c>
      <c r="T2590" s="10">
        <f t="shared" si="163"/>
        <v>42094.343055555553</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0.01</v>
      </c>
      <c r="P2591" s="5">
        <f t="shared" si="161"/>
        <v>5</v>
      </c>
      <c r="Q2591" t="s">
        <v>8335</v>
      </c>
      <c r="R2591" t="s">
        <v>8336</v>
      </c>
      <c r="S2591" s="10">
        <f t="shared" si="162"/>
        <v>42422.327858796292</v>
      </c>
      <c r="T2591" s="10">
        <f t="shared" si="163"/>
        <v>42452.286192129628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5" t="e">
        <f t="shared" si="161"/>
        <v>#DIV/0!</v>
      </c>
      <c r="Q2592" t="s">
        <v>8335</v>
      </c>
      <c r="R2592" t="s">
        <v>8336</v>
      </c>
      <c r="S2592" s="10">
        <f t="shared" si="162"/>
        <v>42388.380752314813</v>
      </c>
      <c r="T2592" s="10">
        <f t="shared" si="163"/>
        <v>42395.380752314813</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1.7333333333333332</v>
      </c>
      <c r="P2593" s="5">
        <f t="shared" si="161"/>
        <v>13</v>
      </c>
      <c r="Q2593" t="s">
        <v>8335</v>
      </c>
      <c r="R2593" t="s">
        <v>8336</v>
      </c>
      <c r="S2593" s="10">
        <f t="shared" si="162"/>
        <v>42382.698194444441</v>
      </c>
      <c r="T2593" s="10">
        <f t="shared" si="163"/>
        <v>42442.656527777777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0.16666666666666669</v>
      </c>
      <c r="P2594" s="5">
        <f t="shared" si="161"/>
        <v>50</v>
      </c>
      <c r="Q2594" t="s">
        <v>8335</v>
      </c>
      <c r="R2594" t="s">
        <v>8336</v>
      </c>
      <c r="S2594" s="10">
        <f t="shared" si="162"/>
        <v>41887.592835648145</v>
      </c>
      <c r="T2594" s="10">
        <f t="shared" si="163"/>
        <v>41917.592835648145</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5" t="e">
        <f t="shared" si="161"/>
        <v>#DIV/0!</v>
      </c>
      <c r="Q2595" t="s">
        <v>8335</v>
      </c>
      <c r="R2595" t="s">
        <v>8336</v>
      </c>
      <c r="S2595" s="10">
        <f t="shared" si="162"/>
        <v>42089.636875000004</v>
      </c>
      <c r="T2595" s="10">
        <f t="shared" si="163"/>
        <v>42119.636875000004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1.25E-3</v>
      </c>
      <c r="P2596" s="5">
        <f t="shared" si="161"/>
        <v>1</v>
      </c>
      <c r="Q2596" t="s">
        <v>8335</v>
      </c>
      <c r="R2596" t="s">
        <v>8336</v>
      </c>
      <c r="S2596" s="10">
        <f t="shared" si="162"/>
        <v>41828.759583333333</v>
      </c>
      <c r="T2596" s="10">
        <f t="shared" si="163"/>
        <v>41858.759583333333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12.166666666666668</v>
      </c>
      <c r="P2597" s="5">
        <f t="shared" si="161"/>
        <v>96.05263157894737</v>
      </c>
      <c r="Q2597" t="s">
        <v>8335</v>
      </c>
      <c r="R2597" t="s">
        <v>8336</v>
      </c>
      <c r="S2597" s="10">
        <f t="shared" si="162"/>
        <v>42760.035879629628</v>
      </c>
      <c r="T2597" s="10">
        <f t="shared" si="163"/>
        <v>42790.035879629628</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23.588571428571427</v>
      </c>
      <c r="P2598" s="5">
        <f t="shared" si="161"/>
        <v>305.77777777777777</v>
      </c>
      <c r="Q2598" t="s">
        <v>8335</v>
      </c>
      <c r="R2598" t="s">
        <v>8336</v>
      </c>
      <c r="S2598" s="10">
        <f t="shared" si="162"/>
        <v>41828.45612268518</v>
      </c>
      <c r="T2598" s="10">
        <f t="shared" si="163"/>
        <v>41858.45612268518</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5.6666666666666661</v>
      </c>
      <c r="P2599" s="5">
        <f t="shared" si="161"/>
        <v>12.142857142857142</v>
      </c>
      <c r="Q2599" t="s">
        <v>8335</v>
      </c>
      <c r="R2599" t="s">
        <v>8336</v>
      </c>
      <c r="S2599" s="10">
        <f t="shared" si="162"/>
        <v>42510.133298611108</v>
      </c>
      <c r="T2599" s="10">
        <f t="shared" si="163"/>
        <v>42540.133298611108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39</v>
      </c>
      <c r="P2600" s="5">
        <f t="shared" si="161"/>
        <v>83.571428571428569</v>
      </c>
      <c r="Q2600" t="s">
        <v>8335</v>
      </c>
      <c r="R2600" t="s">
        <v>8336</v>
      </c>
      <c r="S2600" s="10">
        <f t="shared" si="162"/>
        <v>42240.631956018515</v>
      </c>
      <c r="T2600" s="10">
        <f t="shared" si="163"/>
        <v>42270.631956018515</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0.99546510341776351</v>
      </c>
      <c r="P2601" s="5">
        <f t="shared" si="161"/>
        <v>18</v>
      </c>
      <c r="Q2601" t="s">
        <v>8335</v>
      </c>
      <c r="R2601" t="s">
        <v>8336</v>
      </c>
      <c r="S2601" s="10">
        <f t="shared" si="162"/>
        <v>41809.545682870368</v>
      </c>
      <c r="T2601" s="10">
        <f t="shared" si="163"/>
        <v>41854.545682870368</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6.9320000000000004</v>
      </c>
      <c r="P2602" s="5">
        <f t="shared" si="161"/>
        <v>115.53333333333333</v>
      </c>
      <c r="Q2602" t="s">
        <v>8335</v>
      </c>
      <c r="R2602" t="s">
        <v>8336</v>
      </c>
      <c r="S2602" s="10">
        <f t="shared" si="162"/>
        <v>42394.692129629628</v>
      </c>
      <c r="T2602" s="10">
        <f t="shared" si="163"/>
        <v>42454.650462962956</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661.4</v>
      </c>
      <c r="P2603" s="5">
        <f t="shared" si="161"/>
        <v>21.900662251655628</v>
      </c>
      <c r="Q2603" t="s">
        <v>8319</v>
      </c>
      <c r="R2603" t="s">
        <v>8354</v>
      </c>
      <c r="S2603" s="10">
        <f t="shared" si="162"/>
        <v>41150.69385416666</v>
      </c>
      <c r="T2603" s="10">
        <f t="shared" si="163"/>
        <v>41164.957638888889</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326.0916666666667</v>
      </c>
      <c r="P2604" s="5">
        <f t="shared" si="161"/>
        <v>80.022494887525568</v>
      </c>
      <c r="Q2604" t="s">
        <v>8319</v>
      </c>
      <c r="R2604" t="s">
        <v>8354</v>
      </c>
      <c r="S2604" s="10">
        <f t="shared" si="162"/>
        <v>41915.538981481477</v>
      </c>
      <c r="T2604" s="10">
        <f t="shared" si="163"/>
        <v>41955.680555555555</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5">
        <f t="shared" si="161"/>
        <v>35.520000000000003</v>
      </c>
      <c r="Q2605" t="s">
        <v>8319</v>
      </c>
      <c r="R2605" t="s">
        <v>8354</v>
      </c>
      <c r="S2605" s="10">
        <f t="shared" si="162"/>
        <v>41617.704328703701</v>
      </c>
      <c r="T2605" s="10">
        <f t="shared" si="163"/>
        <v>41631.704328703701</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5">
        <f t="shared" si="161"/>
        <v>64.933333333333323</v>
      </c>
      <c r="Q2606" t="s">
        <v>8319</v>
      </c>
      <c r="R2606" t="s">
        <v>8354</v>
      </c>
      <c r="S2606" s="10">
        <f t="shared" si="162"/>
        <v>40997.842858796292</v>
      </c>
      <c r="T2606" s="10">
        <f t="shared" si="163"/>
        <v>41027.842858796292</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107.42157000000002</v>
      </c>
      <c r="P2607" s="5">
        <f t="shared" si="161"/>
        <v>60.965703745743475</v>
      </c>
      <c r="Q2607" t="s">
        <v>8319</v>
      </c>
      <c r="R2607" t="s">
        <v>8354</v>
      </c>
      <c r="S2607" s="10">
        <f t="shared" si="162"/>
        <v>42508.33321759259</v>
      </c>
      <c r="T2607" s="10">
        <f t="shared" si="163"/>
        <v>42538.33321759259</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5">
        <f t="shared" si="161"/>
        <v>31.444155844155844</v>
      </c>
      <c r="Q2608" t="s">
        <v>8319</v>
      </c>
      <c r="R2608" t="s">
        <v>8354</v>
      </c>
      <c r="S2608" s="10">
        <f t="shared" si="162"/>
        <v>41726.504421296297</v>
      </c>
      <c r="T2608" s="10">
        <f t="shared" si="163"/>
        <v>41758.504421296297</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5">
        <f t="shared" si="161"/>
        <v>81.949748743718587</v>
      </c>
      <c r="Q2609" t="s">
        <v>8319</v>
      </c>
      <c r="R2609" t="s">
        <v>8354</v>
      </c>
      <c r="S2609" s="10">
        <f t="shared" si="162"/>
        <v>42184.666342592587</v>
      </c>
      <c r="T2609" s="10">
        <f t="shared" si="163"/>
        <v>42227.874999999993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223.92500000000001</v>
      </c>
      <c r="P2610" s="5">
        <f t="shared" si="161"/>
        <v>58.92763157894737</v>
      </c>
      <c r="Q2610" t="s">
        <v>8319</v>
      </c>
      <c r="R2610" t="s">
        <v>8354</v>
      </c>
      <c r="S2610" s="10">
        <f t="shared" si="162"/>
        <v>42767.593379629623</v>
      </c>
      <c r="T2610" s="10">
        <f t="shared" si="163"/>
        <v>42808.791666666664</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303.80111428571428</v>
      </c>
      <c r="P2611" s="5">
        <f t="shared" si="161"/>
        <v>157.29347633136095</v>
      </c>
      <c r="Q2611" t="s">
        <v>8319</v>
      </c>
      <c r="R2611" t="s">
        <v>8354</v>
      </c>
      <c r="S2611" s="10">
        <f t="shared" si="162"/>
        <v>41075.02952546296</v>
      </c>
      <c r="T2611" s="10">
        <f t="shared" si="163"/>
        <v>41105.02952546296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141.3251043268175</v>
      </c>
      <c r="P2612" s="5">
        <f t="shared" si="161"/>
        <v>55.758509532062391</v>
      </c>
      <c r="Q2612" t="s">
        <v>8319</v>
      </c>
      <c r="R2612" t="s">
        <v>8354</v>
      </c>
      <c r="S2612" s="10">
        <f t="shared" si="162"/>
        <v>42564.672743055555</v>
      </c>
      <c r="T2612" s="10">
        <f t="shared" si="163"/>
        <v>42604.082638888889</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2790.6363636363635</v>
      </c>
      <c r="P2613" s="5">
        <f t="shared" si="161"/>
        <v>83.802893802893806</v>
      </c>
      <c r="Q2613" t="s">
        <v>8319</v>
      </c>
      <c r="R2613" t="s">
        <v>8354</v>
      </c>
      <c r="S2613" s="10">
        <f t="shared" si="162"/>
        <v>42704.127476851849</v>
      </c>
      <c r="T2613" s="10">
        <f t="shared" si="163"/>
        <v>42737.749305555553</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5">
        <f t="shared" si="161"/>
        <v>58.422210884353746</v>
      </c>
      <c r="Q2614" t="s">
        <v>8319</v>
      </c>
      <c r="R2614" t="s">
        <v>8354</v>
      </c>
      <c r="S2614" s="10">
        <f t="shared" si="162"/>
        <v>41981.934837962959</v>
      </c>
      <c r="T2614" s="10">
        <f t="shared" si="163"/>
        <v>42012.934837962959</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101.01333333333334</v>
      </c>
      <c r="P2615" s="5">
        <f t="shared" si="161"/>
        <v>270.57142857142856</v>
      </c>
      <c r="Q2615" t="s">
        <v>8319</v>
      </c>
      <c r="R2615" t="s">
        <v>8354</v>
      </c>
      <c r="S2615" s="10">
        <f t="shared" si="162"/>
        <v>41143.609884259255</v>
      </c>
      <c r="T2615" s="10">
        <f t="shared" si="163"/>
        <v>41173.609884259255</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5">
        <f t="shared" si="161"/>
        <v>107.1</v>
      </c>
      <c r="Q2616" t="s">
        <v>8319</v>
      </c>
      <c r="R2616" t="s">
        <v>8354</v>
      </c>
      <c r="S2616" s="10">
        <f t="shared" si="162"/>
        <v>41730.500138888885</v>
      </c>
      <c r="T2616" s="10">
        <f t="shared" si="163"/>
        <v>41759</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5">
        <f t="shared" si="161"/>
        <v>47.180555555555557</v>
      </c>
      <c r="Q2617" t="s">
        <v>8319</v>
      </c>
      <c r="R2617" t="s">
        <v>8354</v>
      </c>
      <c r="S2617" s="10">
        <f t="shared" si="162"/>
        <v>42453.288935185185</v>
      </c>
      <c r="T2617" s="10">
        <f t="shared" si="163"/>
        <v>42490.291666666664</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114.53400000000001</v>
      </c>
      <c r="P2618" s="5">
        <f t="shared" si="161"/>
        <v>120.30882352941177</v>
      </c>
      <c r="Q2618" t="s">
        <v>8319</v>
      </c>
      <c r="R2618" t="s">
        <v>8354</v>
      </c>
      <c r="S2618" s="10">
        <f t="shared" si="162"/>
        <v>42211.786215277774</v>
      </c>
      <c r="T2618" s="10">
        <f t="shared" si="163"/>
        <v>42241.786215277774</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877.6</v>
      </c>
      <c r="P2619" s="5">
        <f t="shared" si="161"/>
        <v>27.59748427672956</v>
      </c>
      <c r="Q2619" t="s">
        <v>8319</v>
      </c>
      <c r="R2619" t="s">
        <v>8354</v>
      </c>
      <c r="S2619" s="10">
        <f t="shared" si="162"/>
        <v>41902.666099537033</v>
      </c>
      <c r="T2619" s="10">
        <f t="shared" si="163"/>
        <v>41932.666099537033</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5">
        <f t="shared" si="161"/>
        <v>205.2987012987013</v>
      </c>
      <c r="Q2620" t="s">
        <v>8319</v>
      </c>
      <c r="R2620" t="s">
        <v>8354</v>
      </c>
      <c r="S2620" s="10">
        <f t="shared" si="162"/>
        <v>42279.584039351852</v>
      </c>
      <c r="T2620" s="10">
        <f t="shared" si="163"/>
        <v>42339.625706018516</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188.39999999999998</v>
      </c>
      <c r="P2621" s="5">
        <f t="shared" si="161"/>
        <v>35.547169811320757</v>
      </c>
      <c r="Q2621" t="s">
        <v>8319</v>
      </c>
      <c r="R2621" t="s">
        <v>8354</v>
      </c>
      <c r="S2621" s="10">
        <f t="shared" si="162"/>
        <v>42273.67597222222</v>
      </c>
      <c r="T2621" s="10">
        <f t="shared" si="163"/>
        <v>42300.249999999993</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143.65230769230772</v>
      </c>
      <c r="P2622" s="5">
        <f t="shared" si="161"/>
        <v>74.639488409272587</v>
      </c>
      <c r="Q2622" t="s">
        <v>8319</v>
      </c>
      <c r="R2622" t="s">
        <v>8354</v>
      </c>
      <c r="S2622" s="10">
        <f t="shared" si="162"/>
        <v>42250.958819444444</v>
      </c>
      <c r="T2622" s="10">
        <f t="shared" si="163"/>
        <v>42287.833333333336</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v>
      </c>
      <c r="P2623" s="5">
        <f t="shared" si="161"/>
        <v>47.058064516129029</v>
      </c>
      <c r="Q2623" t="s">
        <v>8319</v>
      </c>
      <c r="R2623" t="s">
        <v>8354</v>
      </c>
      <c r="S2623" s="10">
        <f t="shared" si="162"/>
        <v>42115.539212962954</v>
      </c>
      <c r="T2623" s="10">
        <f t="shared" si="163"/>
        <v>42145.539212962954</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131.184</v>
      </c>
      <c r="P2624" s="5">
        <f t="shared" si="161"/>
        <v>26.591351351351353</v>
      </c>
      <c r="Q2624" t="s">
        <v>8319</v>
      </c>
      <c r="R2624" t="s">
        <v>8354</v>
      </c>
      <c r="S2624" s="10">
        <f t="shared" si="162"/>
        <v>42689.534907407404</v>
      </c>
      <c r="T2624" s="10">
        <f t="shared" si="163"/>
        <v>42734.534907407404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5">
        <f t="shared" si="161"/>
        <v>36.774193548387096</v>
      </c>
      <c r="Q2625" t="s">
        <v>8319</v>
      </c>
      <c r="R2625" t="s">
        <v>8354</v>
      </c>
      <c r="S2625" s="10">
        <f t="shared" si="162"/>
        <v>42692.048217592594</v>
      </c>
      <c r="T2625" s="10">
        <f t="shared" si="163"/>
        <v>42706.048217592594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1379.4206249999997</v>
      </c>
      <c r="P2626" s="5">
        <f t="shared" si="161"/>
        <v>31.820544982698959</v>
      </c>
      <c r="Q2626" t="s">
        <v>8319</v>
      </c>
      <c r="R2626" t="s">
        <v>8354</v>
      </c>
      <c r="S2626" s="10">
        <f t="shared" si="162"/>
        <v>41144.213217592594</v>
      </c>
      <c r="T2626" s="10">
        <f t="shared" si="163"/>
        <v>41165.213217592594</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((E2627/D2627)*100)</f>
        <v>956</v>
      </c>
      <c r="P2627" s="5">
        <f t="shared" ref="P2627:P2690" si="165">AVERAGE(E2627/L2627)</f>
        <v>27.576923076923077</v>
      </c>
      <c r="Q2627" t="s">
        <v>8319</v>
      </c>
      <c r="R2627" t="s">
        <v>8354</v>
      </c>
      <c r="S2627" s="10">
        <f t="shared" ref="S2627:S2690" si="166">(((J2627/60)/60)/24)+DATE(1970,1,1)+(-5/24)</f>
        <v>42658.601944444446</v>
      </c>
      <c r="T2627" s="10">
        <f t="shared" ref="T2627:T2690" si="167">(((I2627/60)/60)/24)+DATE(1970,1,1)+(-5/24)</f>
        <v>42683.643611111103</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5">
        <f t="shared" si="165"/>
        <v>56</v>
      </c>
      <c r="Q2628" t="s">
        <v>8319</v>
      </c>
      <c r="R2628" t="s">
        <v>8354</v>
      </c>
      <c r="S2628" s="10">
        <f t="shared" si="166"/>
        <v>42128.41978009259</v>
      </c>
      <c r="T2628" s="10">
        <f t="shared" si="167"/>
        <v>42158.41978009259</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646.66666666666663</v>
      </c>
      <c r="P2629" s="5">
        <f t="shared" si="165"/>
        <v>21.555555555555557</v>
      </c>
      <c r="Q2629" t="s">
        <v>8319</v>
      </c>
      <c r="R2629" t="s">
        <v>8354</v>
      </c>
      <c r="S2629" s="10">
        <f t="shared" si="166"/>
        <v>42304.621076388888</v>
      </c>
      <c r="T2629" s="10">
        <f t="shared" si="167"/>
        <v>42334.66274305556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110.36948748510132</v>
      </c>
      <c r="P2630" s="5">
        <f t="shared" si="165"/>
        <v>44.095238095238095</v>
      </c>
      <c r="Q2630" t="s">
        <v>8319</v>
      </c>
      <c r="R2630" t="s">
        <v>8354</v>
      </c>
      <c r="S2630" s="10">
        <f t="shared" si="166"/>
        <v>41953.757719907408</v>
      </c>
      <c r="T2630" s="10">
        <f t="shared" si="167"/>
        <v>41973.757719907408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5">
        <f t="shared" si="165"/>
        <v>63.87</v>
      </c>
      <c r="Q2631" t="s">
        <v>8319</v>
      </c>
      <c r="R2631" t="s">
        <v>8354</v>
      </c>
      <c r="S2631" s="10">
        <f t="shared" si="166"/>
        <v>42108.330115740733</v>
      </c>
      <c r="T2631" s="10">
        <f t="shared" si="167"/>
        <v>42138.330115740733</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5">
        <f t="shared" si="165"/>
        <v>38.987654320987652</v>
      </c>
      <c r="Q2632" t="s">
        <v>8319</v>
      </c>
      <c r="R2632" t="s">
        <v>8354</v>
      </c>
      <c r="S2632" s="10">
        <f t="shared" si="166"/>
        <v>42523.897129629629</v>
      </c>
      <c r="T2632" s="10">
        <f t="shared" si="167"/>
        <v>42551.208333333336</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5">
        <f t="shared" si="165"/>
        <v>80.185489510489504</v>
      </c>
      <c r="Q2633" t="s">
        <v>8319</v>
      </c>
      <c r="R2633" t="s">
        <v>8354</v>
      </c>
      <c r="S2633" s="10">
        <f t="shared" si="166"/>
        <v>42217.960960648146</v>
      </c>
      <c r="T2633" s="10">
        <f t="shared" si="167"/>
        <v>42245.960960648146</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5">
        <f t="shared" si="165"/>
        <v>34.904761904761905</v>
      </c>
      <c r="Q2634" t="s">
        <v>8319</v>
      </c>
      <c r="R2634" t="s">
        <v>8354</v>
      </c>
      <c r="S2634" s="10">
        <f t="shared" si="166"/>
        <v>42493.853460648148</v>
      </c>
      <c r="T2634" s="10">
        <f t="shared" si="167"/>
        <v>42518.853460648148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354.62</v>
      </c>
      <c r="P2635" s="5">
        <f t="shared" si="165"/>
        <v>89.100502512562812</v>
      </c>
      <c r="Q2635" t="s">
        <v>8319</v>
      </c>
      <c r="R2635" t="s">
        <v>8354</v>
      </c>
      <c r="S2635" s="10">
        <f t="shared" si="166"/>
        <v>41667.614953703705</v>
      </c>
      <c r="T2635" s="10">
        <f t="shared" si="167"/>
        <v>41697.75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5">
        <f t="shared" si="165"/>
        <v>39.44</v>
      </c>
      <c r="Q2636" t="s">
        <v>8319</v>
      </c>
      <c r="R2636" t="s">
        <v>8354</v>
      </c>
      <c r="S2636" s="10">
        <f t="shared" si="166"/>
        <v>42612.448159722226</v>
      </c>
      <c r="T2636" s="10">
        <f t="shared" si="167"/>
        <v>42642.448159722226</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100</v>
      </c>
      <c r="P2637" s="5">
        <f t="shared" si="165"/>
        <v>136.9047619047619</v>
      </c>
      <c r="Q2637" t="s">
        <v>8319</v>
      </c>
      <c r="R2637" t="s">
        <v>8354</v>
      </c>
      <c r="S2637" s="10">
        <f t="shared" si="166"/>
        <v>42037.742604166669</v>
      </c>
      <c r="T2637" s="10">
        <f t="shared" si="167"/>
        <v>42072.700937499998</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5">
        <f t="shared" si="165"/>
        <v>37.46</v>
      </c>
      <c r="Q2638" t="s">
        <v>8319</v>
      </c>
      <c r="R2638" t="s">
        <v>8354</v>
      </c>
      <c r="S2638" s="10">
        <f t="shared" si="166"/>
        <v>42636.406412037039</v>
      </c>
      <c r="T2638" s="10">
        <f t="shared" si="167"/>
        <v>42658.833333333336</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166.2</v>
      </c>
      <c r="P2639" s="5">
        <f t="shared" si="165"/>
        <v>31.96153846153846</v>
      </c>
      <c r="Q2639" t="s">
        <v>8319</v>
      </c>
      <c r="R2639" t="s">
        <v>8354</v>
      </c>
      <c r="S2639" s="10">
        <f t="shared" si="166"/>
        <v>42639.341145833336</v>
      </c>
      <c r="T2639" s="10">
        <f t="shared" si="167"/>
        <v>42655.341145833336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5">
        <f t="shared" si="165"/>
        <v>25.214285714285715</v>
      </c>
      <c r="Q2640" t="s">
        <v>8319</v>
      </c>
      <c r="R2640" t="s">
        <v>8354</v>
      </c>
      <c r="S2640" s="10">
        <f t="shared" si="166"/>
        <v>41989.70480324074</v>
      </c>
      <c r="T2640" s="10">
        <f t="shared" si="167"/>
        <v>42019.70480324074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5">
        <f t="shared" si="165"/>
        <v>10.040816326530612</v>
      </c>
      <c r="Q2641" t="s">
        <v>8319</v>
      </c>
      <c r="R2641" t="s">
        <v>8354</v>
      </c>
      <c r="S2641" s="10">
        <f t="shared" si="166"/>
        <v>42024.656805555554</v>
      </c>
      <c r="T2641" s="10">
        <f t="shared" si="167"/>
        <v>42054.656805555554</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5">
        <f t="shared" si="165"/>
        <v>45.94202898550725</v>
      </c>
      <c r="Q2642" t="s">
        <v>8319</v>
      </c>
      <c r="R2642" t="s">
        <v>8354</v>
      </c>
      <c r="S2642" s="10">
        <f t="shared" si="166"/>
        <v>42102.952245370368</v>
      </c>
      <c r="T2642" s="10">
        <f t="shared" si="167"/>
        <v>42162.952245370368</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1</v>
      </c>
      <c r="P2643" s="5">
        <f t="shared" si="165"/>
        <v>15</v>
      </c>
      <c r="Q2643" t="s">
        <v>8319</v>
      </c>
      <c r="R2643" t="s">
        <v>8354</v>
      </c>
      <c r="S2643" s="10">
        <f t="shared" si="166"/>
        <v>41880.618784722217</v>
      </c>
      <c r="T2643" s="10">
        <f t="shared" si="167"/>
        <v>41897.631249999999</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5" t="e">
        <f t="shared" si="165"/>
        <v>#DIV/0!</v>
      </c>
      <c r="Q2644" t="s">
        <v>8319</v>
      </c>
      <c r="R2644" t="s">
        <v>8354</v>
      </c>
      <c r="S2644" s="10">
        <f t="shared" si="166"/>
        <v>42536.03828703703</v>
      </c>
      <c r="T2644" s="10">
        <f t="shared" si="167"/>
        <v>42566.081249999996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33.559730999999999</v>
      </c>
      <c r="P2645" s="5">
        <f t="shared" si="165"/>
        <v>223.58248500999335</v>
      </c>
      <c r="Q2645" t="s">
        <v>8319</v>
      </c>
      <c r="R2645" t="s">
        <v>8354</v>
      </c>
      <c r="S2645" s="10">
        <f t="shared" si="166"/>
        <v>42689.374016203699</v>
      </c>
      <c r="T2645" s="10">
        <f t="shared" si="167"/>
        <v>42725.124305555553</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2.0529999999999999</v>
      </c>
      <c r="P2646" s="5">
        <f t="shared" si="165"/>
        <v>39.480769230769234</v>
      </c>
      <c r="Q2646" t="s">
        <v>8319</v>
      </c>
      <c r="R2646" t="s">
        <v>8354</v>
      </c>
      <c r="S2646" s="10">
        <f t="shared" si="166"/>
        <v>42774.583738425928</v>
      </c>
      <c r="T2646" s="10">
        <f t="shared" si="167"/>
        <v>42804.583738425928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10.5</v>
      </c>
      <c r="P2647" s="5">
        <f t="shared" si="165"/>
        <v>91.304347826086953</v>
      </c>
      <c r="Q2647" t="s">
        <v>8319</v>
      </c>
      <c r="R2647" t="s">
        <v>8354</v>
      </c>
      <c r="S2647" s="10">
        <f t="shared" si="166"/>
        <v>41921.634293981479</v>
      </c>
      <c r="T2647" s="10">
        <f t="shared" si="167"/>
        <v>41951.675960648143</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8.4172840000000004</v>
      </c>
      <c r="P2648" s="5">
        <f t="shared" si="165"/>
        <v>78.666205607476627</v>
      </c>
      <c r="Q2648" t="s">
        <v>8319</v>
      </c>
      <c r="R2648" t="s">
        <v>8354</v>
      </c>
      <c r="S2648" s="10">
        <f t="shared" si="166"/>
        <v>42226.10496527778</v>
      </c>
      <c r="T2648" s="10">
        <f t="shared" si="167"/>
        <v>42256.10496527778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v>
      </c>
      <c r="P2649" s="5">
        <f t="shared" si="165"/>
        <v>12</v>
      </c>
      <c r="Q2649" t="s">
        <v>8319</v>
      </c>
      <c r="R2649" t="s">
        <v>8354</v>
      </c>
      <c r="S2649" s="10">
        <f t="shared" si="166"/>
        <v>42200.053460648145</v>
      </c>
      <c r="T2649" s="10">
        <f t="shared" si="167"/>
        <v>42230.053460648145</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0.88333333333333341</v>
      </c>
      <c r="P2650" s="5">
        <f t="shared" si="165"/>
        <v>17.666666666666668</v>
      </c>
      <c r="Q2650" t="s">
        <v>8319</v>
      </c>
      <c r="R2650" t="s">
        <v>8354</v>
      </c>
      <c r="S2650" s="10">
        <f t="shared" si="166"/>
        <v>42408.506481481476</v>
      </c>
      <c r="T2650" s="10">
        <f t="shared" si="167"/>
        <v>42438.506481481476</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9.920000000000001E-2</v>
      </c>
      <c r="P2651" s="5">
        <f t="shared" si="165"/>
        <v>41.333333333333336</v>
      </c>
      <c r="Q2651" t="s">
        <v>8319</v>
      </c>
      <c r="R2651" t="s">
        <v>8354</v>
      </c>
      <c r="S2651" s="10">
        <f t="shared" si="166"/>
        <v>42341.788668981484</v>
      </c>
      <c r="T2651" s="10">
        <f t="shared" si="167"/>
        <v>42401.788668981484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0.59666666666666668</v>
      </c>
      <c r="P2652" s="5">
        <f t="shared" si="165"/>
        <v>71.599999999999994</v>
      </c>
      <c r="Q2652" t="s">
        <v>8319</v>
      </c>
      <c r="R2652" t="s">
        <v>8354</v>
      </c>
      <c r="S2652" s="10">
        <f t="shared" si="166"/>
        <v>42695.416006944441</v>
      </c>
      <c r="T2652" s="10">
        <f t="shared" si="167"/>
        <v>42725.416006944441</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1.8689285714285715</v>
      </c>
      <c r="P2653" s="5">
        <f t="shared" si="165"/>
        <v>307.8235294117647</v>
      </c>
      <c r="Q2653" t="s">
        <v>8319</v>
      </c>
      <c r="R2653" t="s">
        <v>8354</v>
      </c>
      <c r="S2653" s="10">
        <f t="shared" si="166"/>
        <v>42327.597326388881</v>
      </c>
      <c r="T2653" s="10">
        <f t="shared" si="167"/>
        <v>42355.597326388881</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0.88500000000000001</v>
      </c>
      <c r="P2654" s="5">
        <f t="shared" si="165"/>
        <v>80.454545454545453</v>
      </c>
      <c r="Q2654" t="s">
        <v>8319</v>
      </c>
      <c r="R2654" t="s">
        <v>8354</v>
      </c>
      <c r="S2654" s="10">
        <f t="shared" si="166"/>
        <v>41952.950520833336</v>
      </c>
      <c r="T2654" s="10">
        <f t="shared" si="167"/>
        <v>41982.950520833336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11.52156862745098</v>
      </c>
      <c r="P2655" s="5">
        <f t="shared" si="165"/>
        <v>83.942857142857136</v>
      </c>
      <c r="Q2655" t="s">
        <v>8319</v>
      </c>
      <c r="R2655" t="s">
        <v>8354</v>
      </c>
      <c r="S2655" s="10">
        <f t="shared" si="166"/>
        <v>41771.443599537037</v>
      </c>
      <c r="T2655" s="10">
        <f t="shared" si="167"/>
        <v>41802.958333333328</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5.1000000000000004E-2</v>
      </c>
      <c r="P2656" s="5">
        <f t="shared" si="165"/>
        <v>8.5</v>
      </c>
      <c r="Q2656" t="s">
        <v>8319</v>
      </c>
      <c r="R2656" t="s">
        <v>8354</v>
      </c>
      <c r="S2656" s="10">
        <f t="shared" si="166"/>
        <v>42055.39266203704</v>
      </c>
      <c r="T2656" s="10">
        <f t="shared" si="167"/>
        <v>42115.350995370369</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21.033333333333335</v>
      </c>
      <c r="P2657" s="5">
        <f t="shared" si="165"/>
        <v>73.372093023255815</v>
      </c>
      <c r="Q2657" t="s">
        <v>8319</v>
      </c>
      <c r="R2657" t="s">
        <v>8354</v>
      </c>
      <c r="S2657" s="10">
        <f t="shared" si="166"/>
        <v>42381.657951388886</v>
      </c>
      <c r="T2657" s="10">
        <f t="shared" si="167"/>
        <v>42409.624999999993</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11.436666666666667</v>
      </c>
      <c r="P2658" s="5">
        <f t="shared" si="165"/>
        <v>112.86184210526316</v>
      </c>
      <c r="Q2658" t="s">
        <v>8319</v>
      </c>
      <c r="R2658" t="s">
        <v>8354</v>
      </c>
      <c r="S2658" s="10">
        <f t="shared" si="166"/>
        <v>42767.480185185181</v>
      </c>
      <c r="T2658" s="10">
        <f t="shared" si="167"/>
        <v>42806.583333333336</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18.737933333333334</v>
      </c>
      <c r="P2659" s="5">
        <f t="shared" si="165"/>
        <v>95.277627118644077</v>
      </c>
      <c r="Q2659" t="s">
        <v>8319</v>
      </c>
      <c r="R2659" t="s">
        <v>8354</v>
      </c>
      <c r="S2659" s="10">
        <f t="shared" si="166"/>
        <v>42551.720520833333</v>
      </c>
      <c r="T2659" s="10">
        <f t="shared" si="167"/>
        <v>42584.854166666664</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9.285714285714286E-2</v>
      </c>
      <c r="P2660" s="5">
        <f t="shared" si="165"/>
        <v>22.75</v>
      </c>
      <c r="Q2660" t="s">
        <v>8319</v>
      </c>
      <c r="R2660" t="s">
        <v>8354</v>
      </c>
      <c r="S2660" s="10">
        <f t="shared" si="166"/>
        <v>42551.675856481481</v>
      </c>
      <c r="T2660" s="10">
        <f t="shared" si="167"/>
        <v>42581.675856481481</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2.7204081632653061</v>
      </c>
      <c r="P2661" s="5">
        <f t="shared" si="165"/>
        <v>133.30000000000001</v>
      </c>
      <c r="Q2661" t="s">
        <v>8319</v>
      </c>
      <c r="R2661" t="s">
        <v>8354</v>
      </c>
      <c r="S2661" s="10">
        <f t="shared" si="166"/>
        <v>42081.861226851855</v>
      </c>
      <c r="T2661" s="10">
        <f t="shared" si="167"/>
        <v>42111.861226851855</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9.5000000000000001E-2</v>
      </c>
      <c r="P2662" s="5">
        <f t="shared" si="165"/>
        <v>3.8</v>
      </c>
      <c r="Q2662" t="s">
        <v>8319</v>
      </c>
      <c r="R2662" t="s">
        <v>8354</v>
      </c>
      <c r="S2662" s="10">
        <f t="shared" si="166"/>
        <v>42272.504837962959</v>
      </c>
      <c r="T2662" s="10">
        <f t="shared" si="167"/>
        <v>42332.546504629623</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5">
        <f t="shared" si="165"/>
        <v>85.75</v>
      </c>
      <c r="Q2663" t="s">
        <v>8319</v>
      </c>
      <c r="R2663" t="s">
        <v>8355</v>
      </c>
      <c r="S2663" s="10">
        <f t="shared" si="166"/>
        <v>41542.750115740739</v>
      </c>
      <c r="T2663" s="10">
        <f t="shared" si="167"/>
        <v>41572.750115740739</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5">
        <f t="shared" si="165"/>
        <v>267</v>
      </c>
      <c r="Q2664" t="s">
        <v>8319</v>
      </c>
      <c r="R2664" t="s">
        <v>8355</v>
      </c>
      <c r="S2664" s="10">
        <f t="shared" si="166"/>
        <v>42207.538344907407</v>
      </c>
      <c r="T2664" s="10">
        <f t="shared" si="167"/>
        <v>42237.538344907407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104.59625</v>
      </c>
      <c r="P2665" s="5">
        <f t="shared" si="165"/>
        <v>373.55803571428572</v>
      </c>
      <c r="Q2665" t="s">
        <v>8319</v>
      </c>
      <c r="R2665" t="s">
        <v>8355</v>
      </c>
      <c r="S2665" s="10">
        <f t="shared" si="166"/>
        <v>42222.41443287037</v>
      </c>
      <c r="T2665" s="10">
        <f t="shared" si="167"/>
        <v>42251.416666666664</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5">
        <f t="shared" si="165"/>
        <v>174.03846153846155</v>
      </c>
      <c r="Q2666" t="s">
        <v>8319</v>
      </c>
      <c r="R2666" t="s">
        <v>8355</v>
      </c>
      <c r="S2666" s="10">
        <f t="shared" si="166"/>
        <v>42312.817094907405</v>
      </c>
      <c r="T2666" s="10">
        <f t="shared" si="167"/>
        <v>42347.082638888889</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5">
        <f t="shared" si="165"/>
        <v>93.695652173913047</v>
      </c>
      <c r="Q2667" t="s">
        <v>8319</v>
      </c>
      <c r="R2667" t="s">
        <v>8355</v>
      </c>
      <c r="S2667" s="10">
        <f t="shared" si="166"/>
        <v>42083.687199074069</v>
      </c>
      <c r="T2667" s="10">
        <f t="shared" si="167"/>
        <v>42128.687199074069</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159.29509999999999</v>
      </c>
      <c r="P2668" s="5">
        <f t="shared" si="165"/>
        <v>77.327718446601949</v>
      </c>
      <c r="Q2668" t="s">
        <v>8319</v>
      </c>
      <c r="R2668" t="s">
        <v>8355</v>
      </c>
      <c r="S2668" s="10">
        <f t="shared" si="166"/>
        <v>42235.55600694444</v>
      </c>
      <c r="T2668" s="10">
        <f t="shared" si="167"/>
        <v>42272.666666666664</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5">
        <f t="shared" si="165"/>
        <v>92.222222222222229</v>
      </c>
      <c r="Q2669" t="s">
        <v>8319</v>
      </c>
      <c r="R2669" t="s">
        <v>8355</v>
      </c>
      <c r="S2669" s="10">
        <f t="shared" si="166"/>
        <v>42380.717777777776</v>
      </c>
      <c r="T2669" s="10">
        <f t="shared" si="167"/>
        <v>42410.717777777776</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170.70000000000002</v>
      </c>
      <c r="P2670" s="5">
        <f t="shared" si="165"/>
        <v>60.964285714285715</v>
      </c>
      <c r="Q2670" t="s">
        <v>8319</v>
      </c>
      <c r="R2670" t="s">
        <v>8355</v>
      </c>
      <c r="S2670" s="10">
        <f t="shared" si="166"/>
        <v>42275.380381944437</v>
      </c>
      <c r="T2670" s="10">
        <f t="shared" si="167"/>
        <v>42317.397222222215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5">
        <f t="shared" si="165"/>
        <v>91</v>
      </c>
      <c r="Q2671" t="s">
        <v>8319</v>
      </c>
      <c r="R2671" t="s">
        <v>8355</v>
      </c>
      <c r="S2671" s="10">
        <f t="shared" si="166"/>
        <v>42318.827499999999</v>
      </c>
      <c r="T2671" s="10">
        <f t="shared" si="167"/>
        <v>42378.827499999999</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6.4158609339642041</v>
      </c>
      <c r="P2672" s="5">
        <f t="shared" si="165"/>
        <v>41.583333333333336</v>
      </c>
      <c r="Q2672" t="s">
        <v>8319</v>
      </c>
      <c r="R2672" t="s">
        <v>8355</v>
      </c>
      <c r="S2672" s="10">
        <f t="shared" si="166"/>
        <v>41820.812268518515</v>
      </c>
      <c r="T2672" s="10">
        <f t="shared" si="167"/>
        <v>41848.812268518515</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11.343999999999999</v>
      </c>
      <c r="P2673" s="5">
        <f t="shared" si="165"/>
        <v>33.761904761904759</v>
      </c>
      <c r="Q2673" t="s">
        <v>8319</v>
      </c>
      <c r="R2673" t="s">
        <v>8355</v>
      </c>
      <c r="S2673" s="10">
        <f t="shared" si="166"/>
        <v>41962.540694444448</v>
      </c>
      <c r="T2673" s="10">
        <f t="shared" si="167"/>
        <v>41992.609722222223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33.19</v>
      </c>
      <c r="P2674" s="5">
        <f t="shared" si="165"/>
        <v>70.61702127659575</v>
      </c>
      <c r="Q2674" t="s">
        <v>8319</v>
      </c>
      <c r="R2674" t="s">
        <v>8355</v>
      </c>
      <c r="S2674" s="10">
        <f t="shared" si="166"/>
        <v>42344.675810185181</v>
      </c>
      <c r="T2674" s="10">
        <f t="shared" si="167"/>
        <v>42366.041666666664</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27.58</v>
      </c>
      <c r="P2675" s="5">
        <f t="shared" si="165"/>
        <v>167.15151515151516</v>
      </c>
      <c r="Q2675" t="s">
        <v>8319</v>
      </c>
      <c r="R2675" t="s">
        <v>8355</v>
      </c>
      <c r="S2675" s="10">
        <f t="shared" si="166"/>
        <v>41912.333321759259</v>
      </c>
      <c r="T2675" s="10">
        <f t="shared" si="167"/>
        <v>41941.739583333328</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62.839999999999996</v>
      </c>
      <c r="P2676" s="5">
        <f t="shared" si="165"/>
        <v>128.61988304093566</v>
      </c>
      <c r="Q2676" t="s">
        <v>8319</v>
      </c>
      <c r="R2676" t="s">
        <v>8355</v>
      </c>
      <c r="S2676" s="10">
        <f t="shared" si="166"/>
        <v>42529.424421296295</v>
      </c>
      <c r="T2676" s="10">
        <f t="shared" si="167"/>
        <v>42555.999305555553</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7.5880000000000001</v>
      </c>
      <c r="P2677" s="5">
        <f t="shared" si="165"/>
        <v>65.41379310344827</v>
      </c>
      <c r="Q2677" t="s">
        <v>8319</v>
      </c>
      <c r="R2677" t="s">
        <v>8355</v>
      </c>
      <c r="S2677" s="10">
        <f t="shared" si="166"/>
        <v>41923.649178240739</v>
      </c>
      <c r="T2677" s="10">
        <f t="shared" si="167"/>
        <v>41953.690844907404</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50.38095238095238</v>
      </c>
      <c r="P2678" s="5">
        <f t="shared" si="165"/>
        <v>117.55555555555556</v>
      </c>
      <c r="Q2678" t="s">
        <v>8319</v>
      </c>
      <c r="R2678" t="s">
        <v>8355</v>
      </c>
      <c r="S2678" s="10">
        <f t="shared" si="166"/>
        <v>42482.416365740741</v>
      </c>
      <c r="T2678" s="10">
        <f t="shared" si="167"/>
        <v>42512.416365740741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17.512820512820511</v>
      </c>
      <c r="P2679" s="5">
        <f t="shared" si="165"/>
        <v>126.48148148148148</v>
      </c>
      <c r="Q2679" t="s">
        <v>8319</v>
      </c>
      <c r="R2679" t="s">
        <v>8355</v>
      </c>
      <c r="S2679" s="10">
        <f t="shared" si="166"/>
        <v>41792.821099537032</v>
      </c>
      <c r="T2679" s="10">
        <f t="shared" si="167"/>
        <v>41822.821099537032</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1.375E-2</v>
      </c>
      <c r="P2680" s="5">
        <f t="shared" si="165"/>
        <v>550</v>
      </c>
      <c r="Q2680" t="s">
        <v>8319</v>
      </c>
      <c r="R2680" t="s">
        <v>8355</v>
      </c>
      <c r="S2680" s="10">
        <f t="shared" si="166"/>
        <v>42241.589872685181</v>
      </c>
      <c r="T2680" s="10">
        <f t="shared" si="167"/>
        <v>42271.589872685181</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0.33</v>
      </c>
      <c r="P2681" s="5">
        <f t="shared" si="165"/>
        <v>44</v>
      </c>
      <c r="Q2681" t="s">
        <v>8319</v>
      </c>
      <c r="R2681" t="s">
        <v>8355</v>
      </c>
      <c r="S2681" s="10">
        <f t="shared" si="166"/>
        <v>42032.792754629627</v>
      </c>
      <c r="T2681" s="10">
        <f t="shared" si="167"/>
        <v>42062.792754629627</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0.86250000000000004</v>
      </c>
      <c r="P2682" s="5">
        <f t="shared" si="165"/>
        <v>69</v>
      </c>
      <c r="Q2682" t="s">
        <v>8319</v>
      </c>
      <c r="R2682" t="s">
        <v>8355</v>
      </c>
      <c r="S2682" s="10">
        <f t="shared" si="166"/>
        <v>42436.003368055557</v>
      </c>
      <c r="T2682" s="10">
        <f t="shared" si="167"/>
        <v>42465.961701388886</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0.6875</v>
      </c>
      <c r="P2683" s="5">
        <f t="shared" si="165"/>
        <v>27.5</v>
      </c>
      <c r="Q2683" t="s">
        <v>8335</v>
      </c>
      <c r="R2683" t="s">
        <v>8336</v>
      </c>
      <c r="S2683" s="10">
        <f t="shared" si="166"/>
        <v>41805.686921296292</v>
      </c>
      <c r="T2683" s="10">
        <f t="shared" si="167"/>
        <v>41830.686921296292</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28.299999999999997</v>
      </c>
      <c r="P2684" s="5">
        <f t="shared" si="165"/>
        <v>84.9</v>
      </c>
      <c r="Q2684" t="s">
        <v>8335</v>
      </c>
      <c r="R2684" t="s">
        <v>8336</v>
      </c>
      <c r="S2684" s="10">
        <f t="shared" si="166"/>
        <v>41932.663657407407</v>
      </c>
      <c r="T2684" s="10">
        <f t="shared" si="167"/>
        <v>41965.040972222218</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0.24</v>
      </c>
      <c r="P2685" s="5">
        <f t="shared" si="165"/>
        <v>12</v>
      </c>
      <c r="Q2685" t="s">
        <v>8335</v>
      </c>
      <c r="R2685" t="s">
        <v>8336</v>
      </c>
      <c r="S2685" s="10">
        <f t="shared" si="166"/>
        <v>42034.546759259254</v>
      </c>
      <c r="T2685" s="10">
        <f t="shared" si="167"/>
        <v>42064.546759259254</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1.1428571428571428</v>
      </c>
      <c r="P2686" s="5">
        <f t="shared" si="165"/>
        <v>200</v>
      </c>
      <c r="Q2686" t="s">
        <v>8335</v>
      </c>
      <c r="R2686" t="s">
        <v>8336</v>
      </c>
      <c r="S2686" s="10">
        <f t="shared" si="166"/>
        <v>41820.706307870365</v>
      </c>
      <c r="T2686" s="10">
        <f t="shared" si="167"/>
        <v>41860.706307870365</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0.02</v>
      </c>
      <c r="P2687" s="5">
        <f t="shared" si="165"/>
        <v>10</v>
      </c>
      <c r="Q2687" t="s">
        <v>8335</v>
      </c>
      <c r="R2687" t="s">
        <v>8336</v>
      </c>
      <c r="S2687" s="10">
        <f t="shared" si="166"/>
        <v>42061.487615740734</v>
      </c>
      <c r="T2687" s="10">
        <f t="shared" si="167"/>
        <v>42121.445949074077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5" t="e">
        <f t="shared" si="165"/>
        <v>#DIV/0!</v>
      </c>
      <c r="Q2688" t="s">
        <v>8335</v>
      </c>
      <c r="R2688" t="s">
        <v>8336</v>
      </c>
      <c r="S2688" s="10">
        <f t="shared" si="166"/>
        <v>41892.766469907401</v>
      </c>
      <c r="T2688" s="10">
        <f t="shared" si="167"/>
        <v>41912.766469907401</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5" t="e">
        <f t="shared" si="165"/>
        <v>#DIV/0!</v>
      </c>
      <c r="Q2689" t="s">
        <v>8335</v>
      </c>
      <c r="R2689" t="s">
        <v>8336</v>
      </c>
      <c r="S2689" s="10">
        <f t="shared" si="166"/>
        <v>42154.431921296295</v>
      </c>
      <c r="T2689" s="10">
        <f t="shared" si="167"/>
        <v>42184.431921296295</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0.14799999999999999</v>
      </c>
      <c r="P2690" s="5">
        <f t="shared" si="165"/>
        <v>5.2857142857142856</v>
      </c>
      <c r="Q2690" t="s">
        <v>8335</v>
      </c>
      <c r="R2690" t="s">
        <v>8336</v>
      </c>
      <c r="S2690" s="10">
        <f t="shared" si="166"/>
        <v>42027.910532407412</v>
      </c>
      <c r="T2690" s="10">
        <f t="shared" si="167"/>
        <v>42058.916666666664</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((E2691/D2691)*100)</f>
        <v>2.8571428571428571E-3</v>
      </c>
      <c r="P2691" s="5">
        <f t="shared" ref="P2691:P2754" si="169">AVERAGE(E2691/L2691)</f>
        <v>1</v>
      </c>
      <c r="Q2691" t="s">
        <v>8335</v>
      </c>
      <c r="R2691" t="s">
        <v>8336</v>
      </c>
      <c r="S2691" s="10">
        <f t="shared" ref="S2691:S2754" si="170">(((J2691/60)/60)/24)+DATE(1970,1,1)+(-5/24)</f>
        <v>42551.753356481473</v>
      </c>
      <c r="T2691" s="10">
        <f t="shared" ref="T2691:T2754" si="171">(((I2691/60)/60)/24)+DATE(1970,1,1)+(-5/24)</f>
        <v>42581.753356481473</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10.7325</v>
      </c>
      <c r="P2692" s="5">
        <f t="shared" si="169"/>
        <v>72.762711864406782</v>
      </c>
      <c r="Q2692" t="s">
        <v>8335</v>
      </c>
      <c r="R2692" t="s">
        <v>8336</v>
      </c>
      <c r="S2692" s="10">
        <f t="shared" si="170"/>
        <v>42112.89671296296</v>
      </c>
      <c r="T2692" s="10">
        <f t="shared" si="171"/>
        <v>42157.89671296296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5.3846153846153842E-2</v>
      </c>
      <c r="P2693" s="5">
        <f t="shared" si="169"/>
        <v>17.5</v>
      </c>
      <c r="Q2693" t="s">
        <v>8335</v>
      </c>
      <c r="R2693" t="s">
        <v>8336</v>
      </c>
      <c r="S2693" s="10">
        <f t="shared" si="170"/>
        <v>42089.515706018516</v>
      </c>
      <c r="T2693" s="10">
        <f t="shared" si="171"/>
        <v>42134.515706018516</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0.7142857142857143</v>
      </c>
      <c r="P2694" s="5">
        <f t="shared" si="169"/>
        <v>25</v>
      </c>
      <c r="Q2694" t="s">
        <v>8335</v>
      </c>
      <c r="R2694" t="s">
        <v>8336</v>
      </c>
      <c r="S2694" s="10">
        <f t="shared" si="170"/>
        <v>42058.125694444439</v>
      </c>
      <c r="T2694" s="10">
        <f t="shared" si="171"/>
        <v>42088.084027777775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0.8</v>
      </c>
      <c r="P2695" s="5">
        <f t="shared" si="169"/>
        <v>13.333333333333334</v>
      </c>
      <c r="Q2695" t="s">
        <v>8335</v>
      </c>
      <c r="R2695" t="s">
        <v>8336</v>
      </c>
      <c r="S2695" s="10">
        <f t="shared" si="170"/>
        <v>41833.930162037032</v>
      </c>
      <c r="T2695" s="10">
        <f t="shared" si="171"/>
        <v>41863.930162037032</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3.3333333333333335E-3</v>
      </c>
      <c r="P2696" s="5">
        <f t="shared" si="169"/>
        <v>1</v>
      </c>
      <c r="Q2696" t="s">
        <v>8335</v>
      </c>
      <c r="R2696" t="s">
        <v>8336</v>
      </c>
      <c r="S2696" s="10">
        <f t="shared" si="170"/>
        <v>41877.932164351849</v>
      </c>
      <c r="T2696" s="10">
        <f t="shared" si="171"/>
        <v>41907.932164351849</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0.47333333333333333</v>
      </c>
      <c r="P2697" s="5">
        <f t="shared" si="169"/>
        <v>23.666666666666668</v>
      </c>
      <c r="Q2697" t="s">
        <v>8335</v>
      </c>
      <c r="R2697" t="s">
        <v>8336</v>
      </c>
      <c r="S2697" s="10">
        <f t="shared" si="170"/>
        <v>42047.973587962959</v>
      </c>
      <c r="T2697" s="10">
        <f t="shared" si="171"/>
        <v>42107.931921296295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v>
      </c>
      <c r="P2698" s="5">
        <f t="shared" si="169"/>
        <v>89.21052631578948</v>
      </c>
      <c r="Q2698" t="s">
        <v>8335</v>
      </c>
      <c r="R2698" t="s">
        <v>8336</v>
      </c>
      <c r="S2698" s="10">
        <f t="shared" si="170"/>
        <v>41964.636111111111</v>
      </c>
      <c r="T2698" s="10">
        <f t="shared" si="171"/>
        <v>41998.636111111111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26.35217391304348</v>
      </c>
      <c r="P2699" s="5">
        <f t="shared" si="169"/>
        <v>116.55769230769231</v>
      </c>
      <c r="Q2699" t="s">
        <v>8335</v>
      </c>
      <c r="R2699" t="s">
        <v>8336</v>
      </c>
      <c r="S2699" s="10">
        <f t="shared" si="170"/>
        <v>42187.731747685182</v>
      </c>
      <c r="T2699" s="10">
        <f t="shared" si="171"/>
        <v>42218.708333333336</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0.325125</v>
      </c>
      <c r="P2700" s="5">
        <f t="shared" si="169"/>
        <v>13.005000000000001</v>
      </c>
      <c r="Q2700" t="s">
        <v>8335</v>
      </c>
      <c r="R2700" t="s">
        <v>8336</v>
      </c>
      <c r="S2700" s="10">
        <f t="shared" si="170"/>
        <v>41787.689907407403</v>
      </c>
      <c r="T2700" s="10">
        <f t="shared" si="171"/>
        <v>41817.689907407403</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5" t="e">
        <f t="shared" si="169"/>
        <v>#DIV/0!</v>
      </c>
      <c r="Q2701" t="s">
        <v>8335</v>
      </c>
      <c r="R2701" t="s">
        <v>8336</v>
      </c>
      <c r="S2701" s="10">
        <f t="shared" si="170"/>
        <v>41829.688229166662</v>
      </c>
      <c r="T2701" s="10">
        <f t="shared" si="171"/>
        <v>41859.688229166662</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0.7000700070007001</v>
      </c>
      <c r="P2702" s="5">
        <f t="shared" si="169"/>
        <v>17.5</v>
      </c>
      <c r="Q2702" t="s">
        <v>8335</v>
      </c>
      <c r="R2702" t="s">
        <v>8336</v>
      </c>
      <c r="S2702" s="10">
        <f t="shared" si="170"/>
        <v>41870.666342592594</v>
      </c>
      <c r="T2702" s="10">
        <f t="shared" si="171"/>
        <v>41900.666342592594</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46.176470588235297</v>
      </c>
      <c r="P2703" s="5">
        <f t="shared" si="169"/>
        <v>34.130434782608695</v>
      </c>
      <c r="Q2703" t="s">
        <v>8317</v>
      </c>
      <c r="R2703" t="s">
        <v>8356</v>
      </c>
      <c r="S2703" s="10">
        <f t="shared" si="170"/>
        <v>42801.566365740735</v>
      </c>
      <c r="T2703" s="10">
        <f t="shared" si="171"/>
        <v>42832.524699074071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34.410000000000004</v>
      </c>
      <c r="P2704" s="5">
        <f t="shared" si="169"/>
        <v>132.34615384615384</v>
      </c>
      <c r="Q2704" t="s">
        <v>8317</v>
      </c>
      <c r="R2704" t="s">
        <v>8356</v>
      </c>
      <c r="S2704" s="10">
        <f t="shared" si="170"/>
        <v>42800.593483796292</v>
      </c>
      <c r="T2704" s="10">
        <f t="shared" si="171"/>
        <v>42830.551817129628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5">
        <f t="shared" si="169"/>
        <v>922.22222222222217</v>
      </c>
      <c r="Q2705" t="s">
        <v>8317</v>
      </c>
      <c r="R2705" t="s">
        <v>8356</v>
      </c>
      <c r="S2705" s="10">
        <f t="shared" si="170"/>
        <v>42756.481828703698</v>
      </c>
      <c r="T2705" s="10">
        <f t="shared" si="171"/>
        <v>42816.440162037034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6.0263157894736841</v>
      </c>
      <c r="P2706" s="5">
        <f t="shared" si="169"/>
        <v>163.57142857142858</v>
      </c>
      <c r="Q2706" t="s">
        <v>8317</v>
      </c>
      <c r="R2706" t="s">
        <v>8356</v>
      </c>
      <c r="S2706" s="10">
        <f t="shared" si="170"/>
        <v>42787.654097222221</v>
      </c>
      <c r="T2706" s="10">
        <f t="shared" si="171"/>
        <v>42830.61243055555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10.539393939393939</v>
      </c>
      <c r="P2707" s="5">
        <f t="shared" si="169"/>
        <v>217.375</v>
      </c>
      <c r="Q2707" t="s">
        <v>8317</v>
      </c>
      <c r="R2707" t="s">
        <v>8356</v>
      </c>
      <c r="S2707" s="10">
        <f t="shared" si="170"/>
        <v>42773.70784722222</v>
      </c>
      <c r="T2707" s="10">
        <f t="shared" si="171"/>
        <v>42818.666180555556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112.29714285714284</v>
      </c>
      <c r="P2708" s="5">
        <f t="shared" si="169"/>
        <v>149.44486692015209</v>
      </c>
      <c r="Q2708" t="s">
        <v>8317</v>
      </c>
      <c r="R2708" t="s">
        <v>8356</v>
      </c>
      <c r="S2708" s="10">
        <f t="shared" si="170"/>
        <v>41899.086608796293</v>
      </c>
      <c r="T2708" s="10">
        <f t="shared" si="171"/>
        <v>41928.082638888889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350.84462500000001</v>
      </c>
      <c r="P2709" s="5">
        <f t="shared" si="169"/>
        <v>71.237487309644663</v>
      </c>
      <c r="Q2709" t="s">
        <v>8317</v>
      </c>
      <c r="R2709" t="s">
        <v>8356</v>
      </c>
      <c r="S2709" s="10">
        <f t="shared" si="170"/>
        <v>41391.574571759258</v>
      </c>
      <c r="T2709" s="10">
        <f t="shared" si="171"/>
        <v>41421.082638888889</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5">
        <f t="shared" si="169"/>
        <v>44.464318398474738</v>
      </c>
      <c r="Q2710" t="s">
        <v>8317</v>
      </c>
      <c r="R2710" t="s">
        <v>8356</v>
      </c>
      <c r="S2710" s="10">
        <f t="shared" si="170"/>
        <v>42512.489884259259</v>
      </c>
      <c r="T2710" s="10">
        <f t="shared" si="171"/>
        <v>42572.489884259259</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101.60599999999999</v>
      </c>
      <c r="P2711" s="5">
        <f t="shared" si="169"/>
        <v>164.94480519480518</v>
      </c>
      <c r="Q2711" t="s">
        <v>8317</v>
      </c>
      <c r="R2711" t="s">
        <v>8356</v>
      </c>
      <c r="S2711" s="10">
        <f t="shared" si="170"/>
        <v>42611.941446759258</v>
      </c>
      <c r="T2711" s="10">
        <f t="shared" si="171"/>
        <v>42646.957638888889</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153.90035000000003</v>
      </c>
      <c r="P2712" s="5">
        <f t="shared" si="169"/>
        <v>84.871516544117654</v>
      </c>
      <c r="Q2712" t="s">
        <v>8317</v>
      </c>
      <c r="R2712" t="s">
        <v>8356</v>
      </c>
      <c r="S2712" s="10">
        <f t="shared" si="170"/>
        <v>41828.021157407406</v>
      </c>
      <c r="T2712" s="10">
        <f t="shared" si="171"/>
        <v>41859.875</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5">
        <f t="shared" si="169"/>
        <v>53.945205479452056</v>
      </c>
      <c r="Q2713" t="s">
        <v>8317</v>
      </c>
      <c r="R2713" t="s">
        <v>8356</v>
      </c>
      <c r="S2713" s="10">
        <f t="shared" si="170"/>
        <v>41780.536921296298</v>
      </c>
      <c r="T2713" s="10">
        <f t="shared" si="171"/>
        <v>41810.709027777775</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5">
        <f t="shared" si="169"/>
        <v>50.531468531468533</v>
      </c>
      <c r="Q2714" t="s">
        <v>8317</v>
      </c>
      <c r="R2714" t="s">
        <v>8356</v>
      </c>
      <c r="S2714" s="10">
        <f t="shared" si="170"/>
        <v>41431.853703703702</v>
      </c>
      <c r="T2714" s="10">
        <f t="shared" si="171"/>
        <v>41468.541666666664</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5">
        <f t="shared" si="169"/>
        <v>108.00140845070422</v>
      </c>
      <c r="Q2715" t="s">
        <v>8317</v>
      </c>
      <c r="R2715" t="s">
        <v>8356</v>
      </c>
      <c r="S2715" s="10">
        <f t="shared" si="170"/>
        <v>42322.445416666662</v>
      </c>
      <c r="T2715" s="10">
        <f t="shared" si="171"/>
        <v>42362.445416666662</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5">
        <f t="shared" si="169"/>
        <v>95.373770491803285</v>
      </c>
      <c r="Q2716" t="s">
        <v>8317</v>
      </c>
      <c r="R2716" t="s">
        <v>8356</v>
      </c>
      <c r="S2716" s="10">
        <f t="shared" si="170"/>
        <v>42629.446712962956</v>
      </c>
      <c r="T2716" s="10">
        <f t="shared" si="171"/>
        <v>42657.749999999993</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264.62241666666665</v>
      </c>
      <c r="P2717" s="5">
        <f t="shared" si="169"/>
        <v>57.631016333938291</v>
      </c>
      <c r="Q2717" t="s">
        <v>8317</v>
      </c>
      <c r="R2717" t="s">
        <v>8356</v>
      </c>
      <c r="S2717" s="10">
        <f t="shared" si="170"/>
        <v>42387.190138888887</v>
      </c>
      <c r="T2717" s="10">
        <f t="shared" si="171"/>
        <v>42421.190138888887</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5">
        <f t="shared" si="169"/>
        <v>64.160481283422456</v>
      </c>
      <c r="Q2718" t="s">
        <v>8317</v>
      </c>
      <c r="R2718" t="s">
        <v>8356</v>
      </c>
      <c r="S2718" s="10">
        <f t="shared" si="170"/>
        <v>42255.124918981477</v>
      </c>
      <c r="T2718" s="10">
        <f t="shared" si="171"/>
        <v>42285.124918981477</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5">
        <f t="shared" si="169"/>
        <v>92.387692307692305</v>
      </c>
      <c r="Q2719" t="s">
        <v>8317</v>
      </c>
      <c r="R2719" t="s">
        <v>8356</v>
      </c>
      <c r="S2719" s="10">
        <f t="shared" si="170"/>
        <v>41934.706585648149</v>
      </c>
      <c r="T2719" s="10">
        <f t="shared" si="171"/>
        <v>41979.748252314814</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5">
        <f t="shared" si="169"/>
        <v>125.97972972972973</v>
      </c>
      <c r="Q2720" t="s">
        <v>8317</v>
      </c>
      <c r="R2720" t="s">
        <v>8356</v>
      </c>
      <c r="S2720" s="10">
        <f t="shared" si="170"/>
        <v>42465.388252314813</v>
      </c>
      <c r="T2720" s="10">
        <f t="shared" si="171"/>
        <v>42493.749999999993</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5">
        <f t="shared" si="169"/>
        <v>94.637681159420296</v>
      </c>
      <c r="Q2721" t="s">
        <v>8317</v>
      </c>
      <c r="R2721" t="s">
        <v>8356</v>
      </c>
      <c r="S2721" s="10">
        <f t="shared" si="170"/>
        <v>42417.822847222218</v>
      </c>
      <c r="T2721" s="10">
        <f t="shared" si="171"/>
        <v>42477.781180555547</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5">
        <f t="shared" si="169"/>
        <v>170.69942196531792</v>
      </c>
      <c r="Q2722" t="s">
        <v>8317</v>
      </c>
      <c r="R2722" t="s">
        <v>8356</v>
      </c>
      <c r="S2722" s="10">
        <f t="shared" si="170"/>
        <v>42655.257557870362</v>
      </c>
      <c r="T2722" s="10">
        <f t="shared" si="171"/>
        <v>42685.299224537033</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5">
        <f t="shared" si="169"/>
        <v>40.762081784386616</v>
      </c>
      <c r="Q2723" t="s">
        <v>8319</v>
      </c>
      <c r="R2723" t="s">
        <v>8348</v>
      </c>
      <c r="S2723" s="10">
        <f t="shared" si="170"/>
        <v>41493.335625</v>
      </c>
      <c r="T2723" s="10">
        <f t="shared" si="171"/>
        <v>41523.583333333328</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252.54</v>
      </c>
      <c r="P2724" s="5">
        <f t="shared" si="169"/>
        <v>68.254054054054052</v>
      </c>
      <c r="Q2724" t="s">
        <v>8319</v>
      </c>
      <c r="R2724" t="s">
        <v>8348</v>
      </c>
      <c r="S2724" s="10">
        <f t="shared" si="170"/>
        <v>42704.64876157407</v>
      </c>
      <c r="T2724" s="10">
        <f t="shared" si="171"/>
        <v>42764.64876157407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5">
        <f t="shared" si="169"/>
        <v>95.48863636363636</v>
      </c>
      <c r="Q2725" t="s">
        <v>8319</v>
      </c>
      <c r="R2725" t="s">
        <v>8348</v>
      </c>
      <c r="S2725" s="10">
        <f t="shared" si="170"/>
        <v>41944.630648148144</v>
      </c>
      <c r="T2725" s="10">
        <f t="shared" si="171"/>
        <v>42004.672314814808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296.87520259319291</v>
      </c>
      <c r="P2726" s="5">
        <f t="shared" si="169"/>
        <v>7.1902649656526005</v>
      </c>
      <c r="Q2726" t="s">
        <v>8319</v>
      </c>
      <c r="R2726" t="s">
        <v>8348</v>
      </c>
      <c r="S2726" s="10">
        <f t="shared" si="170"/>
        <v>42199.118738425925</v>
      </c>
      <c r="T2726" s="10">
        <f t="shared" si="171"/>
        <v>42231.118738425925</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144.54249999999999</v>
      </c>
      <c r="P2727" s="5">
        <f t="shared" si="169"/>
        <v>511.65486725663715</v>
      </c>
      <c r="Q2727" t="s">
        <v>8319</v>
      </c>
      <c r="R2727" t="s">
        <v>8348</v>
      </c>
      <c r="S2727" s="10">
        <f t="shared" si="170"/>
        <v>42745.53628472222</v>
      </c>
      <c r="T2727" s="10">
        <f t="shared" si="171"/>
        <v>42795.53628472222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5">
        <f t="shared" si="169"/>
        <v>261.74504950495049</v>
      </c>
      <c r="Q2728" t="s">
        <v>8319</v>
      </c>
      <c r="R2728" t="s">
        <v>8348</v>
      </c>
      <c r="S2728" s="10">
        <f t="shared" si="170"/>
        <v>42452.371655092589</v>
      </c>
      <c r="T2728" s="10">
        <f t="shared" si="171"/>
        <v>42482.371655092589</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493.21000000000004</v>
      </c>
      <c r="P2729" s="5">
        <f t="shared" si="169"/>
        <v>69.760961810466767</v>
      </c>
      <c r="Q2729" t="s">
        <v>8319</v>
      </c>
      <c r="R2729" t="s">
        <v>8348</v>
      </c>
      <c r="S2729" s="10">
        <f t="shared" si="170"/>
        <v>42198.468321759261</v>
      </c>
      <c r="T2729" s="10">
        <f t="shared" si="171"/>
        <v>42223.468321759261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201.82666666666668</v>
      </c>
      <c r="P2730" s="5">
        <f t="shared" si="169"/>
        <v>77.229591836734699</v>
      </c>
      <c r="Q2730" t="s">
        <v>8319</v>
      </c>
      <c r="R2730" t="s">
        <v>8348</v>
      </c>
      <c r="S2730" s="10">
        <f t="shared" si="170"/>
        <v>42333.391597222224</v>
      </c>
      <c r="T2730" s="10">
        <f t="shared" si="171"/>
        <v>42368.391597222224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5">
        <f t="shared" si="169"/>
        <v>340.56521739130437</v>
      </c>
      <c r="Q2731" t="s">
        <v>8319</v>
      </c>
      <c r="R2731" t="s">
        <v>8348</v>
      </c>
      <c r="S2731" s="10">
        <f t="shared" si="170"/>
        <v>42095.032372685186</v>
      </c>
      <c r="T2731" s="10">
        <f t="shared" si="171"/>
        <v>42125.032372685186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5">
        <f t="shared" si="169"/>
        <v>67.417903225806455</v>
      </c>
      <c r="Q2732" t="s">
        <v>8319</v>
      </c>
      <c r="R2732" t="s">
        <v>8348</v>
      </c>
      <c r="S2732" s="10">
        <f t="shared" si="170"/>
        <v>41351.333043981482</v>
      </c>
      <c r="T2732" s="10">
        <f t="shared" si="171"/>
        <v>41386.333043981482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5">
        <f t="shared" si="169"/>
        <v>845.70270270270271</v>
      </c>
      <c r="Q2733" t="s">
        <v>8319</v>
      </c>
      <c r="R2733" t="s">
        <v>8348</v>
      </c>
      <c r="S2733" s="10">
        <f t="shared" si="170"/>
        <v>41872.317384259259</v>
      </c>
      <c r="T2733" s="10">
        <f t="shared" si="171"/>
        <v>41929.958333333328</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5">
        <f t="shared" si="169"/>
        <v>97.191780821917803</v>
      </c>
      <c r="Q2734" t="s">
        <v>8319</v>
      </c>
      <c r="R2734" t="s">
        <v>8348</v>
      </c>
      <c r="S2734" s="10">
        <f t="shared" si="170"/>
        <v>41389.599861111106</v>
      </c>
      <c r="T2734" s="10">
        <f t="shared" si="171"/>
        <v>41421.791666666664</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5">
        <f t="shared" si="169"/>
        <v>451.84033613445376</v>
      </c>
      <c r="Q2735" t="s">
        <v>8319</v>
      </c>
      <c r="R2735" t="s">
        <v>8348</v>
      </c>
      <c r="S2735" s="10">
        <f t="shared" si="170"/>
        <v>42044.064513888887</v>
      </c>
      <c r="T2735" s="10">
        <f t="shared" si="171"/>
        <v>42104.022847222215</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2260300</v>
      </c>
      <c r="P2736" s="5">
        <f t="shared" si="169"/>
        <v>138.66871165644173</v>
      </c>
      <c r="Q2736" t="s">
        <v>8319</v>
      </c>
      <c r="R2736" t="s">
        <v>8348</v>
      </c>
      <c r="S2736" s="10">
        <f t="shared" si="170"/>
        <v>42626.460555555554</v>
      </c>
      <c r="T2736" s="10">
        <f t="shared" si="171"/>
        <v>42656.707638888889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978.13466666666682</v>
      </c>
      <c r="P2737" s="5">
        <f t="shared" si="169"/>
        <v>21.640147492625371</v>
      </c>
      <c r="Q2737" t="s">
        <v>8319</v>
      </c>
      <c r="R2737" t="s">
        <v>8348</v>
      </c>
      <c r="S2737" s="10">
        <f t="shared" si="170"/>
        <v>41315.912615740737</v>
      </c>
      <c r="T2737" s="10">
        <f t="shared" si="171"/>
        <v>41346.625</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v>
      </c>
      <c r="P2738" s="5">
        <f t="shared" si="169"/>
        <v>169.51724137931035</v>
      </c>
      <c r="Q2738" t="s">
        <v>8319</v>
      </c>
      <c r="R2738" t="s">
        <v>8348</v>
      </c>
      <c r="S2738" s="10">
        <f t="shared" si="170"/>
        <v>41722.458020833328</v>
      </c>
      <c r="T2738" s="10">
        <f t="shared" si="171"/>
        <v>41752.458020833328</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v>
      </c>
      <c r="P2739" s="5">
        <f t="shared" si="169"/>
        <v>161.88210526315791</v>
      </c>
      <c r="Q2739" t="s">
        <v>8319</v>
      </c>
      <c r="R2739" t="s">
        <v>8348</v>
      </c>
      <c r="S2739" s="10">
        <f t="shared" si="170"/>
        <v>41611.709340277775</v>
      </c>
      <c r="T2739" s="10">
        <f t="shared" si="171"/>
        <v>41654.583333333328</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5">
        <f t="shared" si="169"/>
        <v>493.13333333333333</v>
      </c>
      <c r="Q2740" t="s">
        <v>8319</v>
      </c>
      <c r="R2740" t="s">
        <v>8348</v>
      </c>
      <c r="S2740" s="10">
        <f t="shared" si="170"/>
        <v>42619.935231481482</v>
      </c>
      <c r="T2740" s="10">
        <f t="shared" si="171"/>
        <v>42679.935231481482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384.09090909090907</v>
      </c>
      <c r="P2741" s="5">
        <f t="shared" si="169"/>
        <v>22.120418848167539</v>
      </c>
      <c r="Q2741" t="s">
        <v>8319</v>
      </c>
      <c r="R2741" t="s">
        <v>8348</v>
      </c>
      <c r="S2741" s="10">
        <f t="shared" si="170"/>
        <v>41719.679594907408</v>
      </c>
      <c r="T2741" s="10">
        <f t="shared" si="171"/>
        <v>41764.679594907408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5">
        <f t="shared" si="169"/>
        <v>18.235294117647058</v>
      </c>
      <c r="Q2742" t="s">
        <v>8319</v>
      </c>
      <c r="R2742" t="s">
        <v>8348</v>
      </c>
      <c r="S2742" s="10">
        <f t="shared" si="170"/>
        <v>42044.823518518511</v>
      </c>
      <c r="T2742" s="10">
        <f t="shared" si="171"/>
        <v>42074.781851851854</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0.43750000000000006</v>
      </c>
      <c r="P2743" s="5">
        <f t="shared" si="169"/>
        <v>8.75</v>
      </c>
      <c r="Q2743" t="s">
        <v>8322</v>
      </c>
      <c r="R2743" t="s">
        <v>8357</v>
      </c>
      <c r="S2743" s="10">
        <f t="shared" si="170"/>
        <v>41911.449097222219</v>
      </c>
      <c r="T2743" s="10">
        <f t="shared" si="171"/>
        <v>41931.879861111105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29.24</v>
      </c>
      <c r="P2744" s="5">
        <f t="shared" si="169"/>
        <v>40.611111111111114</v>
      </c>
      <c r="Q2744" t="s">
        <v>8322</v>
      </c>
      <c r="R2744" t="s">
        <v>8357</v>
      </c>
      <c r="S2744" s="10">
        <f t="shared" si="170"/>
        <v>41030.511423611111</v>
      </c>
      <c r="T2744" s="10">
        <f t="shared" si="171"/>
        <v>41044.511423611111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5" t="e">
        <f t="shared" si="169"/>
        <v>#DIV/0!</v>
      </c>
      <c r="Q2745" t="s">
        <v>8322</v>
      </c>
      <c r="R2745" t="s">
        <v>8357</v>
      </c>
      <c r="S2745" s="10">
        <f t="shared" si="170"/>
        <v>42632.120451388888</v>
      </c>
      <c r="T2745" s="10">
        <f t="shared" si="171"/>
        <v>42662.120451388888</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5.21875</v>
      </c>
      <c r="P2746" s="5">
        <f t="shared" si="169"/>
        <v>37.954545454545453</v>
      </c>
      <c r="Q2746" t="s">
        <v>8322</v>
      </c>
      <c r="R2746" t="s">
        <v>8357</v>
      </c>
      <c r="S2746" s="10">
        <f t="shared" si="170"/>
        <v>40937.854143518518</v>
      </c>
      <c r="T2746" s="10">
        <f t="shared" si="171"/>
        <v>40967.854143518518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21.887499999999999</v>
      </c>
      <c r="P2747" s="5">
        <f t="shared" si="169"/>
        <v>35.734693877551024</v>
      </c>
      <c r="Q2747" t="s">
        <v>8322</v>
      </c>
      <c r="R2747" t="s">
        <v>8357</v>
      </c>
      <c r="S2747" s="10">
        <f t="shared" si="170"/>
        <v>41044.779722222222</v>
      </c>
      <c r="T2747" s="10">
        <f t="shared" si="171"/>
        <v>41104.779722222222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26.700000000000003</v>
      </c>
      <c r="P2748" s="5">
        <f t="shared" si="169"/>
        <v>42.157894736842103</v>
      </c>
      <c r="Q2748" t="s">
        <v>8322</v>
      </c>
      <c r="R2748" t="s">
        <v>8357</v>
      </c>
      <c r="S2748" s="10">
        <f t="shared" si="170"/>
        <v>41850.57304398148</v>
      </c>
      <c r="T2748" s="10">
        <f t="shared" si="171"/>
        <v>41880.57304398148</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28.000000000000004</v>
      </c>
      <c r="P2749" s="5">
        <f t="shared" si="169"/>
        <v>35</v>
      </c>
      <c r="Q2749" t="s">
        <v>8322</v>
      </c>
      <c r="R2749" t="s">
        <v>8357</v>
      </c>
      <c r="S2749" s="10">
        <f t="shared" si="170"/>
        <v>41044.439780092594</v>
      </c>
      <c r="T2749" s="10">
        <f t="shared" si="171"/>
        <v>41075.923611111109</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v>
      </c>
      <c r="P2750" s="5">
        <f t="shared" si="169"/>
        <v>13.25</v>
      </c>
      <c r="Q2750" t="s">
        <v>8322</v>
      </c>
      <c r="R2750" t="s">
        <v>8357</v>
      </c>
      <c r="S2750" s="10">
        <f t="shared" si="170"/>
        <v>42585.502337962964</v>
      </c>
      <c r="T2750" s="10">
        <f t="shared" si="171"/>
        <v>42615.502337962964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v>
      </c>
      <c r="P2751" s="5">
        <f t="shared" si="169"/>
        <v>55</v>
      </c>
      <c r="Q2751" t="s">
        <v>8322</v>
      </c>
      <c r="R2751" t="s">
        <v>8357</v>
      </c>
      <c r="S2751" s="10">
        <f t="shared" si="170"/>
        <v>42068.59070601852</v>
      </c>
      <c r="T2751" s="10">
        <f t="shared" si="171"/>
        <v>42098.549039351848</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5" t="e">
        <f t="shared" si="169"/>
        <v>#DIV/0!</v>
      </c>
      <c r="Q2752" t="s">
        <v>8322</v>
      </c>
      <c r="R2752" t="s">
        <v>8357</v>
      </c>
      <c r="S2752" s="10">
        <f t="shared" si="170"/>
        <v>41078.69149305555</v>
      </c>
      <c r="T2752" s="10">
        <f t="shared" si="171"/>
        <v>41090.625</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5" t="e">
        <f t="shared" si="169"/>
        <v>#DIV/0!</v>
      </c>
      <c r="Q2753" t="s">
        <v>8322</v>
      </c>
      <c r="R2753" t="s">
        <v>8357</v>
      </c>
      <c r="S2753" s="10">
        <f t="shared" si="170"/>
        <v>41747.678726851853</v>
      </c>
      <c r="T2753" s="10">
        <f t="shared" si="171"/>
        <v>41807.678726851853</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11.458333333333332</v>
      </c>
      <c r="P2754" s="5">
        <f t="shared" si="169"/>
        <v>39.285714285714285</v>
      </c>
      <c r="Q2754" t="s">
        <v>8322</v>
      </c>
      <c r="R2754" t="s">
        <v>8357</v>
      </c>
      <c r="S2754" s="10">
        <f t="shared" si="170"/>
        <v>40855.556759259256</v>
      </c>
      <c r="T2754" s="10">
        <f t="shared" si="171"/>
        <v>40895.556759259256</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((E2755/D2755)*100)</f>
        <v>19</v>
      </c>
      <c r="P2755" s="5">
        <f t="shared" ref="P2755:P2818" si="173">AVERAGE(E2755/L2755)</f>
        <v>47.5</v>
      </c>
      <c r="Q2755" t="s">
        <v>8322</v>
      </c>
      <c r="R2755" t="s">
        <v>8357</v>
      </c>
      <c r="S2755" s="10">
        <f t="shared" ref="S2755:S2818" si="174">(((J2755/60)/60)/24)+DATE(1970,1,1)+(-5/24)</f>
        <v>41117.692395833328</v>
      </c>
      <c r="T2755" s="10">
        <f t="shared" ref="T2755:T2818" si="175">(((I2755/60)/60)/24)+DATE(1970,1,1)+(-5/24)</f>
        <v>41147.692395833328</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5" t="e">
        <f t="shared" si="173"/>
        <v>#DIV/0!</v>
      </c>
      <c r="Q2756" t="s">
        <v>8322</v>
      </c>
      <c r="R2756" t="s">
        <v>8357</v>
      </c>
      <c r="S2756" s="10">
        <f t="shared" si="174"/>
        <v>41863.427673611113</v>
      </c>
      <c r="T2756" s="10">
        <f t="shared" si="175"/>
        <v>41893.427673611113</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52</v>
      </c>
      <c r="P2757" s="5">
        <f t="shared" si="173"/>
        <v>17.333333333333332</v>
      </c>
      <c r="Q2757" t="s">
        <v>8322</v>
      </c>
      <c r="R2757" t="s">
        <v>8357</v>
      </c>
      <c r="S2757" s="10">
        <f t="shared" si="174"/>
        <v>42072.582488425927</v>
      </c>
      <c r="T2757" s="10">
        <f t="shared" si="175"/>
        <v>42102.582488425927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10.48</v>
      </c>
      <c r="P2758" s="5">
        <f t="shared" si="173"/>
        <v>31.757575757575758</v>
      </c>
      <c r="Q2758" t="s">
        <v>8322</v>
      </c>
      <c r="R2758" t="s">
        <v>8357</v>
      </c>
      <c r="S2758" s="10">
        <f t="shared" si="174"/>
        <v>41620.692141203705</v>
      </c>
      <c r="T2758" s="10">
        <f t="shared" si="175"/>
        <v>41650.692141203705</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0.66666666666666674</v>
      </c>
      <c r="P2759" s="5">
        <f t="shared" si="173"/>
        <v>5</v>
      </c>
      <c r="Q2759" t="s">
        <v>8322</v>
      </c>
      <c r="R2759" t="s">
        <v>8357</v>
      </c>
      <c r="S2759" s="10">
        <f t="shared" si="174"/>
        <v>42573.448287037034</v>
      </c>
      <c r="T2759" s="10">
        <f t="shared" si="175"/>
        <v>42588.448287037034</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11.700000000000001</v>
      </c>
      <c r="P2760" s="5">
        <f t="shared" si="173"/>
        <v>39</v>
      </c>
      <c r="Q2760" t="s">
        <v>8322</v>
      </c>
      <c r="R2760" t="s">
        <v>8357</v>
      </c>
      <c r="S2760" s="10">
        <f t="shared" si="174"/>
        <v>42639.23359953703</v>
      </c>
      <c r="T2760" s="10">
        <f t="shared" si="175"/>
        <v>42653.23359953703</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10.5</v>
      </c>
      <c r="P2761" s="5">
        <f t="shared" si="173"/>
        <v>52.5</v>
      </c>
      <c r="Q2761" t="s">
        <v>8322</v>
      </c>
      <c r="R2761" t="s">
        <v>8357</v>
      </c>
      <c r="S2761" s="10">
        <f t="shared" si="174"/>
        <v>42524.158171296294</v>
      </c>
      <c r="T2761" s="10">
        <f t="shared" si="175"/>
        <v>42567.158171296294</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5" t="e">
        <f t="shared" si="173"/>
        <v>#DIV/0!</v>
      </c>
      <c r="Q2762" t="s">
        <v>8322</v>
      </c>
      <c r="R2762" t="s">
        <v>8357</v>
      </c>
      <c r="S2762" s="10">
        <f t="shared" si="174"/>
        <v>41415.252986111111</v>
      </c>
      <c r="T2762" s="10">
        <f t="shared" si="175"/>
        <v>41445.252986111111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0.72</v>
      </c>
      <c r="P2763" s="5">
        <f t="shared" si="173"/>
        <v>9</v>
      </c>
      <c r="Q2763" t="s">
        <v>8322</v>
      </c>
      <c r="R2763" t="s">
        <v>8357</v>
      </c>
      <c r="S2763" s="10">
        <f t="shared" si="174"/>
        <v>41246.85524305555</v>
      </c>
      <c r="T2763" s="10">
        <f t="shared" si="175"/>
        <v>41276.85524305555</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0.76923076923076927</v>
      </c>
      <c r="P2764" s="5">
        <f t="shared" si="173"/>
        <v>25</v>
      </c>
      <c r="Q2764" t="s">
        <v>8322</v>
      </c>
      <c r="R2764" t="s">
        <v>8357</v>
      </c>
      <c r="S2764" s="10">
        <f t="shared" si="174"/>
        <v>40926.828645833331</v>
      </c>
      <c r="T2764" s="10">
        <f t="shared" si="175"/>
        <v>40986.786979166667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0.22842639593908631</v>
      </c>
      <c r="P2765" s="5">
        <f t="shared" si="173"/>
        <v>30</v>
      </c>
      <c r="Q2765" t="s">
        <v>8322</v>
      </c>
      <c r="R2765" t="s">
        <v>8357</v>
      </c>
      <c r="S2765" s="10">
        <f t="shared" si="174"/>
        <v>41373.371342592589</v>
      </c>
      <c r="T2765" s="10">
        <f t="shared" si="175"/>
        <v>41418.371342592589</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v>
      </c>
      <c r="P2766" s="5">
        <f t="shared" si="173"/>
        <v>11.25</v>
      </c>
      <c r="Q2766" t="s">
        <v>8322</v>
      </c>
      <c r="R2766" t="s">
        <v>8357</v>
      </c>
      <c r="S2766" s="10">
        <f t="shared" si="174"/>
        <v>41030.083692129629</v>
      </c>
      <c r="T2766" s="10">
        <f t="shared" si="175"/>
        <v>41059.583333333328</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5" t="e">
        <f t="shared" si="173"/>
        <v>#DIV/0!</v>
      </c>
      <c r="Q2767" t="s">
        <v>8322</v>
      </c>
      <c r="R2767" t="s">
        <v>8357</v>
      </c>
      <c r="S2767" s="10">
        <f t="shared" si="174"/>
        <v>41194.370694444442</v>
      </c>
      <c r="T2767" s="10">
        <f t="shared" si="175"/>
        <v>41210.370694444442</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2</v>
      </c>
      <c r="P2768" s="5">
        <f t="shared" si="173"/>
        <v>25</v>
      </c>
      <c r="Q2768" t="s">
        <v>8322</v>
      </c>
      <c r="R2768" t="s">
        <v>8357</v>
      </c>
      <c r="S2768" s="10">
        <f t="shared" si="174"/>
        <v>40736.459699074068</v>
      </c>
      <c r="T2768" s="10">
        <f t="shared" si="175"/>
        <v>40766.459699074068</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0.85000000000000009</v>
      </c>
      <c r="P2769" s="5">
        <f t="shared" si="173"/>
        <v>11.333333333333334</v>
      </c>
      <c r="Q2769" t="s">
        <v>8322</v>
      </c>
      <c r="R2769" t="s">
        <v>8357</v>
      </c>
      <c r="S2769" s="10">
        <f t="shared" si="174"/>
        <v>42172.750578703701</v>
      </c>
      <c r="T2769" s="10">
        <f t="shared" si="175"/>
        <v>42232.750578703701</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14.314285714285715</v>
      </c>
      <c r="P2770" s="5">
        <f t="shared" si="173"/>
        <v>29.470588235294116</v>
      </c>
      <c r="Q2770" t="s">
        <v>8322</v>
      </c>
      <c r="R2770" t="s">
        <v>8357</v>
      </c>
      <c r="S2770" s="10">
        <f t="shared" si="174"/>
        <v>40967.4065162037</v>
      </c>
      <c r="T2770" s="10">
        <f t="shared" si="175"/>
        <v>40997.364849537036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0.25</v>
      </c>
      <c r="P2771" s="5">
        <f t="shared" si="173"/>
        <v>1</v>
      </c>
      <c r="Q2771" t="s">
        <v>8322</v>
      </c>
      <c r="R2771" t="s">
        <v>8357</v>
      </c>
      <c r="S2771" s="10">
        <f t="shared" si="174"/>
        <v>41745.617939814809</v>
      </c>
      <c r="T2771" s="10">
        <f t="shared" si="175"/>
        <v>41795.617939814809</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10.411249999999999</v>
      </c>
      <c r="P2772" s="5">
        <f t="shared" si="173"/>
        <v>63.098484848484851</v>
      </c>
      <c r="Q2772" t="s">
        <v>8322</v>
      </c>
      <c r="R2772" t="s">
        <v>8357</v>
      </c>
      <c r="S2772" s="10">
        <f t="shared" si="174"/>
        <v>41686.496874999997</v>
      </c>
      <c r="T2772" s="10">
        <f t="shared" si="175"/>
        <v>41716.455208333333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5" t="e">
        <f t="shared" si="173"/>
        <v>#DIV/0!</v>
      </c>
      <c r="Q2773" t="s">
        <v>8322</v>
      </c>
      <c r="R2773" t="s">
        <v>8357</v>
      </c>
      <c r="S2773" s="10">
        <f t="shared" si="174"/>
        <v>41257.323379629626</v>
      </c>
      <c r="T2773" s="10">
        <f t="shared" si="175"/>
        <v>41306.5</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5" t="e">
        <f t="shared" si="173"/>
        <v>#DIV/0!</v>
      </c>
      <c r="Q2774" t="s">
        <v>8322</v>
      </c>
      <c r="R2774" t="s">
        <v>8357</v>
      </c>
      <c r="S2774" s="10">
        <f t="shared" si="174"/>
        <v>41537.660810185182</v>
      </c>
      <c r="T2774" s="10">
        <f t="shared" si="175"/>
        <v>41552.660810185182</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0.18867924528301888</v>
      </c>
      <c r="P2775" s="5">
        <f t="shared" si="173"/>
        <v>1</v>
      </c>
      <c r="Q2775" t="s">
        <v>8322</v>
      </c>
      <c r="R2775" t="s">
        <v>8357</v>
      </c>
      <c r="S2775" s="10">
        <f t="shared" si="174"/>
        <v>42474.656493055554</v>
      </c>
      <c r="T2775" s="10">
        <f t="shared" si="175"/>
        <v>42484.656493055554</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14.249999999999998</v>
      </c>
      <c r="P2776" s="5">
        <f t="shared" si="173"/>
        <v>43.846153846153847</v>
      </c>
      <c r="Q2776" t="s">
        <v>8322</v>
      </c>
      <c r="R2776" t="s">
        <v>8357</v>
      </c>
      <c r="S2776" s="10">
        <f t="shared" si="174"/>
        <v>41310.918148148143</v>
      </c>
      <c r="T2776" s="10">
        <f t="shared" si="175"/>
        <v>41340.918148148143</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3</v>
      </c>
      <c r="P2777" s="5">
        <f t="shared" si="173"/>
        <v>75</v>
      </c>
      <c r="Q2777" t="s">
        <v>8322</v>
      </c>
      <c r="R2777" t="s">
        <v>8357</v>
      </c>
      <c r="S2777" s="10">
        <f t="shared" si="174"/>
        <v>40862.805023148147</v>
      </c>
      <c r="T2777" s="10">
        <f t="shared" si="175"/>
        <v>40892.805023148147</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7.8809523809523814</v>
      </c>
      <c r="P2778" s="5">
        <f t="shared" si="173"/>
        <v>45.972222222222221</v>
      </c>
      <c r="Q2778" t="s">
        <v>8322</v>
      </c>
      <c r="R2778" t="s">
        <v>8357</v>
      </c>
      <c r="S2778" s="10">
        <f t="shared" si="174"/>
        <v>42136.088842592588</v>
      </c>
      <c r="T2778" s="10">
        <f t="shared" si="175"/>
        <v>42167.088842592588</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0.33333333333333337</v>
      </c>
      <c r="P2779" s="5">
        <f t="shared" si="173"/>
        <v>10</v>
      </c>
      <c r="Q2779" t="s">
        <v>8322</v>
      </c>
      <c r="R2779" t="s">
        <v>8357</v>
      </c>
      <c r="S2779" s="10">
        <f t="shared" si="174"/>
        <v>42172.460694444446</v>
      </c>
      <c r="T2779" s="10">
        <f t="shared" si="175"/>
        <v>42202.460694444446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25.545454545454543</v>
      </c>
      <c r="P2780" s="5">
        <f t="shared" si="173"/>
        <v>93.666666666666671</v>
      </c>
      <c r="Q2780" t="s">
        <v>8322</v>
      </c>
      <c r="R2780" t="s">
        <v>8357</v>
      </c>
      <c r="S2780" s="10">
        <f t="shared" si="174"/>
        <v>41846.769745370366</v>
      </c>
      <c r="T2780" s="10">
        <f t="shared" si="175"/>
        <v>41876.769745370366</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v>
      </c>
      <c r="P2781" s="5">
        <f t="shared" si="173"/>
        <v>53</v>
      </c>
      <c r="Q2781" t="s">
        <v>8322</v>
      </c>
      <c r="R2781" t="s">
        <v>8357</v>
      </c>
      <c r="S2781" s="10">
        <f t="shared" si="174"/>
        <v>42300.377557870372</v>
      </c>
      <c r="T2781" s="10">
        <f t="shared" si="175"/>
        <v>42330.419224537036</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5" t="e">
        <f t="shared" si="173"/>
        <v>#DIV/0!</v>
      </c>
      <c r="Q2782" t="s">
        <v>8322</v>
      </c>
      <c r="R2782" t="s">
        <v>8357</v>
      </c>
      <c r="S2782" s="10">
        <f t="shared" si="174"/>
        <v>42774.239444444444</v>
      </c>
      <c r="T2782" s="10">
        <f t="shared" si="175"/>
        <v>42804.239444444444</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5">
        <f t="shared" si="173"/>
        <v>47</v>
      </c>
      <c r="Q2783" t="s">
        <v>8317</v>
      </c>
      <c r="R2783" t="s">
        <v>8318</v>
      </c>
      <c r="S2783" s="10">
        <f t="shared" si="174"/>
        <v>42018.733263888884</v>
      </c>
      <c r="T2783" s="10">
        <f t="shared" si="175"/>
        <v>42047.083333333336</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120</v>
      </c>
      <c r="P2784" s="5">
        <f t="shared" si="173"/>
        <v>66.666666666666671</v>
      </c>
      <c r="Q2784" t="s">
        <v>8317</v>
      </c>
      <c r="R2784" t="s">
        <v>8318</v>
      </c>
      <c r="S2784" s="10">
        <f t="shared" si="174"/>
        <v>42026.716643518514</v>
      </c>
      <c r="T2784" s="10">
        <f t="shared" si="175"/>
        <v>42051.999305555553</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5">
        <f t="shared" si="173"/>
        <v>18.770491803278688</v>
      </c>
      <c r="Q2785" t="s">
        <v>8317</v>
      </c>
      <c r="R2785" t="s">
        <v>8318</v>
      </c>
      <c r="S2785" s="10">
        <f t="shared" si="174"/>
        <v>42103.326921296299</v>
      </c>
      <c r="T2785" s="10">
        <f t="shared" si="175"/>
        <v>42117.326921296299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5">
        <f t="shared" si="173"/>
        <v>66.111111111111114</v>
      </c>
      <c r="Q2786" t="s">
        <v>8317</v>
      </c>
      <c r="R2786" t="s">
        <v>8318</v>
      </c>
      <c r="S2786" s="10">
        <f t="shared" si="174"/>
        <v>41920.579201388886</v>
      </c>
      <c r="T2786" s="10">
        <f t="shared" si="175"/>
        <v>41941.579201388886</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104.67999999999999</v>
      </c>
      <c r="P2787" s="5">
        <f t="shared" si="173"/>
        <v>36.859154929577464</v>
      </c>
      <c r="Q2787" t="s">
        <v>8317</v>
      </c>
      <c r="R2787" t="s">
        <v>8318</v>
      </c>
      <c r="S2787" s="10">
        <f t="shared" si="174"/>
        <v>42557.981099537035</v>
      </c>
      <c r="T2787" s="10">
        <f t="shared" si="175"/>
        <v>42587.666666666664</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5">
        <f t="shared" si="173"/>
        <v>39.810810810810814</v>
      </c>
      <c r="Q2788" t="s">
        <v>8317</v>
      </c>
      <c r="R2788" t="s">
        <v>8318</v>
      </c>
      <c r="S2788" s="10">
        <f t="shared" si="174"/>
        <v>41815.360879629625</v>
      </c>
      <c r="T2788" s="10">
        <f t="shared" si="175"/>
        <v>41829.360879629625</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v>
      </c>
      <c r="P2789" s="5">
        <f t="shared" si="173"/>
        <v>31.5</v>
      </c>
      <c r="Q2789" t="s">
        <v>8317</v>
      </c>
      <c r="R2789" t="s">
        <v>8318</v>
      </c>
      <c r="S2789" s="10">
        <f t="shared" si="174"/>
        <v>41807.990185185183</v>
      </c>
      <c r="T2789" s="10">
        <f t="shared" si="175"/>
        <v>41837.990185185183</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5">
        <f t="shared" si="173"/>
        <v>102.5</v>
      </c>
      <c r="Q2790" t="s">
        <v>8317</v>
      </c>
      <c r="R2790" t="s">
        <v>8318</v>
      </c>
      <c r="S2790" s="10">
        <f t="shared" si="174"/>
        <v>42550.493553240733</v>
      </c>
      <c r="T2790" s="10">
        <f t="shared" si="175"/>
        <v>42580.493553240733</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5">
        <f t="shared" si="173"/>
        <v>126.45833333333333</v>
      </c>
      <c r="Q2791" t="s">
        <v>8317</v>
      </c>
      <c r="R2791" t="s">
        <v>8318</v>
      </c>
      <c r="S2791" s="10">
        <f t="shared" si="174"/>
        <v>42055.804791666662</v>
      </c>
      <c r="T2791" s="10">
        <f t="shared" si="175"/>
        <v>42074.958333333336</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105.33333333333333</v>
      </c>
      <c r="P2792" s="5">
        <f t="shared" si="173"/>
        <v>47.878787878787875</v>
      </c>
      <c r="Q2792" t="s">
        <v>8317</v>
      </c>
      <c r="R2792" t="s">
        <v>8318</v>
      </c>
      <c r="S2792" s="10">
        <f t="shared" si="174"/>
        <v>42016.730358796289</v>
      </c>
      <c r="T2792" s="10">
        <f t="shared" si="175"/>
        <v>42046.730358796289</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5">
        <f t="shared" si="173"/>
        <v>73.214285714285708</v>
      </c>
      <c r="Q2793" t="s">
        <v>8317</v>
      </c>
      <c r="R2793" t="s">
        <v>8318</v>
      </c>
      <c r="S2793" s="10">
        <f t="shared" si="174"/>
        <v>42591.691655092589</v>
      </c>
      <c r="T2793" s="10">
        <f t="shared" si="175"/>
        <v>42621.958333333336</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5">
        <f t="shared" si="173"/>
        <v>89.666666666666671</v>
      </c>
      <c r="Q2794" t="s">
        <v>8317</v>
      </c>
      <c r="R2794" t="s">
        <v>8318</v>
      </c>
      <c r="S2794" s="10">
        <f t="shared" si="174"/>
        <v>42183.022673611107</v>
      </c>
      <c r="T2794" s="10">
        <f t="shared" si="175"/>
        <v>42228.022673611107</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5">
        <f t="shared" si="173"/>
        <v>151.4623287671233</v>
      </c>
      <c r="Q2795" t="s">
        <v>8317</v>
      </c>
      <c r="R2795" t="s">
        <v>8318</v>
      </c>
      <c r="S2795" s="10">
        <f t="shared" si="174"/>
        <v>42176.210706018515</v>
      </c>
      <c r="T2795" s="10">
        <f t="shared" si="175"/>
        <v>42206.210706018515</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150</v>
      </c>
      <c r="P2796" s="5">
        <f t="shared" si="173"/>
        <v>25</v>
      </c>
      <c r="Q2796" t="s">
        <v>8317</v>
      </c>
      <c r="R2796" t="s">
        <v>8318</v>
      </c>
      <c r="S2796" s="10">
        <f t="shared" si="174"/>
        <v>42416.48332175926</v>
      </c>
      <c r="T2796" s="10">
        <f t="shared" si="175"/>
        <v>42432.583333333336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5">
        <f t="shared" si="173"/>
        <v>36.5</v>
      </c>
      <c r="Q2797" t="s">
        <v>8317</v>
      </c>
      <c r="R2797" t="s">
        <v>8318</v>
      </c>
      <c r="S2797" s="10">
        <f t="shared" si="174"/>
        <v>41780.317604166667</v>
      </c>
      <c r="T2797" s="10">
        <f t="shared" si="175"/>
        <v>41796.75</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5">
        <f t="shared" si="173"/>
        <v>44</v>
      </c>
      <c r="Q2798" t="s">
        <v>8317</v>
      </c>
      <c r="R2798" t="s">
        <v>8318</v>
      </c>
      <c r="S2798" s="10">
        <f t="shared" si="174"/>
        <v>41795.319768518515</v>
      </c>
      <c r="T2798" s="10">
        <f t="shared" si="175"/>
        <v>41825.319768518515</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102.64512500000001</v>
      </c>
      <c r="P2799" s="5">
        <f t="shared" si="173"/>
        <v>87.357553191489373</v>
      </c>
      <c r="Q2799" t="s">
        <v>8317</v>
      </c>
      <c r="R2799" t="s">
        <v>8318</v>
      </c>
      <c r="S2799" s="10">
        <f t="shared" si="174"/>
        <v>41798.731944444444</v>
      </c>
      <c r="T2799" s="10">
        <f t="shared" si="175"/>
        <v>41828.731944444444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5">
        <f t="shared" si="173"/>
        <v>36.474820143884891</v>
      </c>
      <c r="Q2800" t="s">
        <v>8317</v>
      </c>
      <c r="R2800" t="s">
        <v>8318</v>
      </c>
      <c r="S2800" s="10">
        <f t="shared" si="174"/>
        <v>42201.466678240737</v>
      </c>
      <c r="T2800" s="10">
        <f t="shared" si="175"/>
        <v>42216.458333333336</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116.6348</v>
      </c>
      <c r="P2801" s="5">
        <f t="shared" si="173"/>
        <v>44.859538461538463</v>
      </c>
      <c r="Q2801" t="s">
        <v>8317</v>
      </c>
      <c r="R2801" t="s">
        <v>8318</v>
      </c>
      <c r="S2801" s="10">
        <f t="shared" si="174"/>
        <v>42507.05636574074</v>
      </c>
      <c r="T2801" s="10">
        <f t="shared" si="175"/>
        <v>42538.458333333336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5">
        <f t="shared" si="173"/>
        <v>42.903225806451616</v>
      </c>
      <c r="Q2802" t="s">
        <v>8317</v>
      </c>
      <c r="R2802" t="s">
        <v>8318</v>
      </c>
      <c r="S2802" s="10">
        <f t="shared" si="174"/>
        <v>41948.344513888886</v>
      </c>
      <c r="T2802" s="10">
        <f t="shared" si="175"/>
        <v>42008.344513888886</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133.20000000000002</v>
      </c>
      <c r="P2803" s="5">
        <f t="shared" si="173"/>
        <v>51.230769230769234</v>
      </c>
      <c r="Q2803" t="s">
        <v>8317</v>
      </c>
      <c r="R2803" t="s">
        <v>8318</v>
      </c>
      <c r="S2803" s="10">
        <f t="shared" si="174"/>
        <v>41900.034826388888</v>
      </c>
      <c r="T2803" s="10">
        <f t="shared" si="175"/>
        <v>41922.25</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5">
        <f t="shared" si="173"/>
        <v>33.944444444444443</v>
      </c>
      <c r="Q2804" t="s">
        <v>8317</v>
      </c>
      <c r="R2804" t="s">
        <v>8318</v>
      </c>
      <c r="S2804" s="10">
        <f t="shared" si="174"/>
        <v>42192.438738425924</v>
      </c>
      <c r="T2804" s="10">
        <f t="shared" si="175"/>
        <v>42222.438738425924</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v>
      </c>
      <c r="P2805" s="5">
        <f t="shared" si="173"/>
        <v>90.744680851063833</v>
      </c>
      <c r="Q2805" t="s">
        <v>8317</v>
      </c>
      <c r="R2805" t="s">
        <v>8318</v>
      </c>
      <c r="S2805" s="10">
        <f t="shared" si="174"/>
        <v>42157.857361111113</v>
      </c>
      <c r="T2805" s="10">
        <f t="shared" si="175"/>
        <v>42200.791666666664</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5">
        <f t="shared" si="173"/>
        <v>50</v>
      </c>
      <c r="Q2806" t="s">
        <v>8317</v>
      </c>
      <c r="R2806" t="s">
        <v>8318</v>
      </c>
      <c r="S2806" s="10">
        <f t="shared" si="174"/>
        <v>41881.245254629626</v>
      </c>
      <c r="T2806" s="10">
        <f t="shared" si="175"/>
        <v>41911.245254629626</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5">
        <f t="shared" si="173"/>
        <v>24.444444444444443</v>
      </c>
      <c r="Q2807" t="s">
        <v>8317</v>
      </c>
      <c r="R2807" t="s">
        <v>8318</v>
      </c>
      <c r="S2807" s="10">
        <f t="shared" si="174"/>
        <v>42213.2971412037</v>
      </c>
      <c r="T2807" s="10">
        <f t="shared" si="175"/>
        <v>42238.2971412037</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5">
        <f t="shared" si="173"/>
        <v>44.25</v>
      </c>
      <c r="Q2808" t="s">
        <v>8317</v>
      </c>
      <c r="R2808" t="s">
        <v>8318</v>
      </c>
      <c r="S2808" s="10">
        <f t="shared" si="174"/>
        <v>42185.058912037035</v>
      </c>
      <c r="T2808" s="10">
        <f t="shared" si="175"/>
        <v>42221.249999999993</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5">
        <f t="shared" si="173"/>
        <v>67.741935483870961</v>
      </c>
      <c r="Q2809" t="s">
        <v>8317</v>
      </c>
      <c r="R2809" t="s">
        <v>8318</v>
      </c>
      <c r="S2809" s="10">
        <f t="shared" si="174"/>
        <v>42154.664791666662</v>
      </c>
      <c r="T2809" s="10">
        <f t="shared" si="175"/>
        <v>42184.664791666662</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100.24444444444444</v>
      </c>
      <c r="P2810" s="5">
        <f t="shared" si="173"/>
        <v>65.376811594202906</v>
      </c>
      <c r="Q2810" t="s">
        <v>8317</v>
      </c>
      <c r="R2810" t="s">
        <v>8318</v>
      </c>
      <c r="S2810" s="10">
        <f t="shared" si="174"/>
        <v>42208.638136574074</v>
      </c>
      <c r="T2810" s="10">
        <f t="shared" si="175"/>
        <v>42238.638136574074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5">
        <f t="shared" si="173"/>
        <v>121.9047619047619</v>
      </c>
      <c r="Q2811" t="s">
        <v>8317</v>
      </c>
      <c r="R2811" t="s">
        <v>8318</v>
      </c>
      <c r="S2811" s="10">
        <f t="shared" si="174"/>
        <v>42451.288483796299</v>
      </c>
      <c r="T2811" s="10">
        <f t="shared" si="175"/>
        <v>42459.402083333327</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v>
      </c>
      <c r="P2812" s="5">
        <f t="shared" si="173"/>
        <v>47.456140350877192</v>
      </c>
      <c r="Q2812" t="s">
        <v>8317</v>
      </c>
      <c r="R2812" t="s">
        <v>8318</v>
      </c>
      <c r="S2812" s="10">
        <f t="shared" si="174"/>
        <v>41758.931296296294</v>
      </c>
      <c r="T2812" s="10">
        <f t="shared" si="175"/>
        <v>41790.957638888889</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100.27</v>
      </c>
      <c r="P2813" s="5">
        <f t="shared" si="173"/>
        <v>92.842592592592595</v>
      </c>
      <c r="Q2813" t="s">
        <v>8317</v>
      </c>
      <c r="R2813" t="s">
        <v>8318</v>
      </c>
      <c r="S2813" s="10">
        <f t="shared" si="174"/>
        <v>42028.288229166668</v>
      </c>
      <c r="T2813" s="10">
        <f t="shared" si="175"/>
        <v>42058.288229166668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5">
        <f t="shared" si="173"/>
        <v>68.253012048192772</v>
      </c>
      <c r="Q2814" t="s">
        <v>8317</v>
      </c>
      <c r="R2814" t="s">
        <v>8318</v>
      </c>
      <c r="S2814" s="10">
        <f t="shared" si="174"/>
        <v>42054.535856481474</v>
      </c>
      <c r="T2814" s="10">
        <f t="shared" si="175"/>
        <v>42099.958333333336</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5">
        <f t="shared" si="173"/>
        <v>37.209583333333335</v>
      </c>
      <c r="Q2815" t="s">
        <v>8317</v>
      </c>
      <c r="R2815" t="s">
        <v>8318</v>
      </c>
      <c r="S2815" s="10">
        <f t="shared" si="174"/>
        <v>42693.534270833326</v>
      </c>
      <c r="T2815" s="10">
        <f t="shared" si="175"/>
        <v>42718.534270833326</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107.73333333333332</v>
      </c>
      <c r="P2816" s="5">
        <f t="shared" si="173"/>
        <v>25.25</v>
      </c>
      <c r="Q2816" t="s">
        <v>8317</v>
      </c>
      <c r="R2816" t="s">
        <v>8318</v>
      </c>
      <c r="S2816" s="10">
        <f t="shared" si="174"/>
        <v>42103.191145833327</v>
      </c>
      <c r="T2816" s="10">
        <f t="shared" si="175"/>
        <v>42133.191145833327</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5">
        <f t="shared" si="173"/>
        <v>43.214285714285715</v>
      </c>
      <c r="Q2817" t="s">
        <v>8317</v>
      </c>
      <c r="R2817" t="s">
        <v>8318</v>
      </c>
      <c r="S2817" s="10">
        <f t="shared" si="174"/>
        <v>42559.568391203698</v>
      </c>
      <c r="T2817" s="10">
        <f t="shared" si="175"/>
        <v>42589.568391203698</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5">
        <f t="shared" si="173"/>
        <v>25.130177514792898</v>
      </c>
      <c r="Q2818" t="s">
        <v>8317</v>
      </c>
      <c r="R2818" t="s">
        <v>8318</v>
      </c>
      <c r="S2818" s="10">
        <f t="shared" si="174"/>
        <v>42188.259166666663</v>
      </c>
      <c r="T2818" s="10">
        <f t="shared" si="175"/>
        <v>42218.458333333336</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((E2819/D2819)*100)</f>
        <v>130</v>
      </c>
      <c r="P2819" s="5">
        <f t="shared" ref="P2819:P2882" si="177">AVERAGE(E2819/L2819)</f>
        <v>23.636363636363637</v>
      </c>
      <c r="Q2819" t="s">
        <v>8317</v>
      </c>
      <c r="R2819" t="s">
        <v>8318</v>
      </c>
      <c r="S2819" s="10">
        <f t="shared" ref="S2819:S2882" si="178">(((J2819/60)/60)/24)+DATE(1970,1,1)+(-5/24)</f>
        <v>42023.42664351852</v>
      </c>
      <c r="T2819" s="10">
        <f t="shared" ref="T2819:T2882" si="179">(((I2819/60)/60)/24)+DATE(1970,1,1)+(-5/24)</f>
        <v>42063.42664351852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5">
        <f t="shared" si="177"/>
        <v>103.95098039215686</v>
      </c>
      <c r="Q2820" t="s">
        <v>8317</v>
      </c>
      <c r="R2820" t="s">
        <v>8318</v>
      </c>
      <c r="S2820" s="10">
        <f t="shared" si="178"/>
        <v>42250.389884259253</v>
      </c>
      <c r="T2820" s="10">
        <f t="shared" si="179"/>
        <v>42270.389884259253</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104.80000000000001</v>
      </c>
      <c r="P2821" s="5">
        <f t="shared" si="177"/>
        <v>50.384615384615387</v>
      </c>
      <c r="Q2821" t="s">
        <v>8317</v>
      </c>
      <c r="R2821" t="s">
        <v>8318</v>
      </c>
      <c r="S2821" s="10">
        <f t="shared" si="178"/>
        <v>42139.317233796297</v>
      </c>
      <c r="T2821" s="10">
        <f t="shared" si="179"/>
        <v>42169.317233796297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5">
        <f t="shared" si="177"/>
        <v>13.6</v>
      </c>
      <c r="Q2822" t="s">
        <v>8317</v>
      </c>
      <c r="R2822" t="s">
        <v>8318</v>
      </c>
      <c r="S2822" s="10">
        <f t="shared" si="178"/>
        <v>42401.402650462966</v>
      </c>
      <c r="T2822" s="10">
        <f t="shared" si="179"/>
        <v>42425.791666666664</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100</v>
      </c>
      <c r="P2823" s="5">
        <f t="shared" si="177"/>
        <v>28.571428571428573</v>
      </c>
      <c r="Q2823" t="s">
        <v>8317</v>
      </c>
      <c r="R2823" t="s">
        <v>8318</v>
      </c>
      <c r="S2823" s="10">
        <f t="shared" si="178"/>
        <v>41875.714525462965</v>
      </c>
      <c r="T2823" s="10">
        <f t="shared" si="179"/>
        <v>41905.714525462965</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100</v>
      </c>
      <c r="P2824" s="5">
        <f t="shared" si="177"/>
        <v>63.829787234042556</v>
      </c>
      <c r="Q2824" t="s">
        <v>8317</v>
      </c>
      <c r="R2824" t="s">
        <v>8318</v>
      </c>
      <c r="S2824" s="10">
        <f t="shared" si="178"/>
        <v>42060.475601851846</v>
      </c>
      <c r="T2824" s="10">
        <f t="shared" si="179"/>
        <v>42090.433935185189</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5">
        <f t="shared" si="177"/>
        <v>8.8571428571428577</v>
      </c>
      <c r="Q2825" t="s">
        <v>8317</v>
      </c>
      <c r="R2825" t="s">
        <v>8318</v>
      </c>
      <c r="S2825" s="10">
        <f t="shared" si="178"/>
        <v>42066.803310185183</v>
      </c>
      <c r="T2825" s="10">
        <f t="shared" si="179"/>
        <v>42094.749305555553</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5">
        <f t="shared" si="177"/>
        <v>50.666666666666664</v>
      </c>
      <c r="Q2826" t="s">
        <v>8317</v>
      </c>
      <c r="R2826" t="s">
        <v>8318</v>
      </c>
      <c r="S2826" s="10">
        <f t="shared" si="178"/>
        <v>42136.0624537037</v>
      </c>
      <c r="T2826" s="10">
        <f t="shared" si="179"/>
        <v>42167.863194444442</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5">
        <f t="shared" si="177"/>
        <v>60.784313725490193</v>
      </c>
      <c r="Q2827" t="s">
        <v>8317</v>
      </c>
      <c r="R2827" t="s">
        <v>8318</v>
      </c>
      <c r="S2827" s="10">
        <f t="shared" si="178"/>
        <v>42312.584328703706</v>
      </c>
      <c r="T2827" s="10">
        <f t="shared" si="179"/>
        <v>42342.584328703706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5">
        <f t="shared" si="177"/>
        <v>113.42105263157895</v>
      </c>
      <c r="Q2828" t="s">
        <v>8317</v>
      </c>
      <c r="R2828" t="s">
        <v>8318</v>
      </c>
      <c r="S2828" s="10">
        <f t="shared" si="178"/>
        <v>42170.826527777775</v>
      </c>
      <c r="T2828" s="10">
        <f t="shared" si="179"/>
        <v>42195.083333333336</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5">
        <f t="shared" si="177"/>
        <v>104.56521739130434</v>
      </c>
      <c r="Q2829" t="s">
        <v>8317</v>
      </c>
      <c r="R2829" t="s">
        <v>8318</v>
      </c>
      <c r="S2829" s="10">
        <f t="shared" si="178"/>
        <v>42494.475300925922</v>
      </c>
      <c r="T2829" s="10">
        <f t="shared" si="179"/>
        <v>42524.479166666664</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100.37894736842105</v>
      </c>
      <c r="P2830" s="5">
        <f t="shared" si="177"/>
        <v>98.30927835051547</v>
      </c>
      <c r="Q2830" t="s">
        <v>8317</v>
      </c>
      <c r="R2830" t="s">
        <v>8318</v>
      </c>
      <c r="S2830" s="10">
        <f t="shared" si="178"/>
        <v>42254.056354166663</v>
      </c>
      <c r="T2830" s="10">
        <f t="shared" si="179"/>
        <v>42279.749999999993</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106.52</v>
      </c>
      <c r="P2831" s="5">
        <f t="shared" si="177"/>
        <v>35.039473684210527</v>
      </c>
      <c r="Q2831" t="s">
        <v>8317</v>
      </c>
      <c r="R2831" t="s">
        <v>8318</v>
      </c>
      <c r="S2831" s="10">
        <f t="shared" si="178"/>
        <v>42495.225902777776</v>
      </c>
      <c r="T2831" s="10">
        <f t="shared" si="179"/>
        <v>42523.225902777776</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100</v>
      </c>
      <c r="P2832" s="5">
        <f t="shared" si="177"/>
        <v>272.72727272727275</v>
      </c>
      <c r="Q2832" t="s">
        <v>8317</v>
      </c>
      <c r="R2832" t="s">
        <v>8318</v>
      </c>
      <c r="S2832" s="10">
        <f t="shared" si="178"/>
        <v>41758.631342592591</v>
      </c>
      <c r="T2832" s="10">
        <f t="shared" si="179"/>
        <v>41770.957638888889</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5">
        <f t="shared" si="177"/>
        <v>63.846153846153847</v>
      </c>
      <c r="Q2833" t="s">
        <v>8317</v>
      </c>
      <c r="R2833" t="s">
        <v>8318</v>
      </c>
      <c r="S2833" s="10">
        <f t="shared" si="178"/>
        <v>42171.616550925923</v>
      </c>
      <c r="T2833" s="10">
        <f t="shared" si="179"/>
        <v>42201.616550925923</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5">
        <f t="shared" si="177"/>
        <v>30.189368421052631</v>
      </c>
      <c r="Q2834" t="s">
        <v>8317</v>
      </c>
      <c r="R2834" t="s">
        <v>8318</v>
      </c>
      <c r="S2834" s="10">
        <f t="shared" si="178"/>
        <v>41938.501087962963</v>
      </c>
      <c r="T2834" s="10">
        <f t="shared" si="179"/>
        <v>41966.708333333336</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108.25925925925925</v>
      </c>
      <c r="P2835" s="5">
        <f t="shared" si="177"/>
        <v>83.51428571428572</v>
      </c>
      <c r="Q2835" t="s">
        <v>8317</v>
      </c>
      <c r="R2835" t="s">
        <v>8318</v>
      </c>
      <c r="S2835" s="10">
        <f t="shared" si="178"/>
        <v>42267.919363425921</v>
      </c>
      <c r="T2835" s="10">
        <f t="shared" si="179"/>
        <v>42287.874999999993</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170</v>
      </c>
      <c r="P2836" s="5">
        <f t="shared" si="177"/>
        <v>64.761904761904759</v>
      </c>
      <c r="Q2836" t="s">
        <v>8317</v>
      </c>
      <c r="R2836" t="s">
        <v>8318</v>
      </c>
      <c r="S2836" s="10">
        <f t="shared" si="178"/>
        <v>42019.751504629625</v>
      </c>
      <c r="T2836" s="10">
        <f t="shared" si="179"/>
        <v>42034.751504629625</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5">
        <f t="shared" si="177"/>
        <v>20.118172043010752</v>
      </c>
      <c r="Q2837" t="s">
        <v>8317</v>
      </c>
      <c r="R2837" t="s">
        <v>8318</v>
      </c>
      <c r="S2837" s="10">
        <f t="shared" si="178"/>
        <v>42313.495567129627</v>
      </c>
      <c r="T2837" s="10">
        <f t="shared" si="179"/>
        <v>42342.791666666664</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5">
        <f t="shared" si="177"/>
        <v>44.090909090909093</v>
      </c>
      <c r="Q2838" t="s">
        <v>8317</v>
      </c>
      <c r="R2838" t="s">
        <v>8318</v>
      </c>
      <c r="S2838" s="10">
        <f t="shared" si="178"/>
        <v>42746.053449074076</v>
      </c>
      <c r="T2838" s="10">
        <f t="shared" si="179"/>
        <v>42783.999305555553</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100</v>
      </c>
      <c r="P2839" s="5">
        <f t="shared" si="177"/>
        <v>40.476190476190474</v>
      </c>
      <c r="Q2839" t="s">
        <v>8317</v>
      </c>
      <c r="R2839" t="s">
        <v>8318</v>
      </c>
      <c r="S2839" s="10">
        <f t="shared" si="178"/>
        <v>42307.700046296297</v>
      </c>
      <c r="T2839" s="10">
        <f t="shared" si="179"/>
        <v>42347.741712962961</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5">
        <f t="shared" si="177"/>
        <v>44.537037037037038</v>
      </c>
      <c r="Q2840" t="s">
        <v>8317</v>
      </c>
      <c r="R2840" t="s">
        <v>8318</v>
      </c>
      <c r="S2840" s="10">
        <f t="shared" si="178"/>
        <v>41842.399259259255</v>
      </c>
      <c r="T2840" s="10">
        <f t="shared" si="179"/>
        <v>41864.708333333328</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5">
        <f t="shared" si="177"/>
        <v>125.80645161290323</v>
      </c>
      <c r="Q2841" t="s">
        <v>8317</v>
      </c>
      <c r="R2841" t="s">
        <v>8318</v>
      </c>
      <c r="S2841" s="10">
        <f t="shared" si="178"/>
        <v>41853.031874999993</v>
      </c>
      <c r="T2841" s="10">
        <f t="shared" si="179"/>
        <v>41875.999305555553</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5">
        <f t="shared" si="177"/>
        <v>19.696969696969695</v>
      </c>
      <c r="Q2842" t="s">
        <v>8317</v>
      </c>
      <c r="R2842" t="s">
        <v>8318</v>
      </c>
      <c r="S2842" s="10">
        <f t="shared" si="178"/>
        <v>42059.827303240738</v>
      </c>
      <c r="T2842" s="10">
        <f t="shared" si="179"/>
        <v>42081.499999999993</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1</v>
      </c>
      <c r="P2843" s="5">
        <f t="shared" si="177"/>
        <v>10</v>
      </c>
      <c r="Q2843" t="s">
        <v>8317</v>
      </c>
      <c r="R2843" t="s">
        <v>8318</v>
      </c>
      <c r="S2843" s="10">
        <f t="shared" si="178"/>
        <v>42291.53121527777</v>
      </c>
      <c r="T2843" s="10">
        <f t="shared" si="179"/>
        <v>42351.572881944441</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5" t="e">
        <f t="shared" si="177"/>
        <v>#DIV/0!</v>
      </c>
      <c r="Q2844" t="s">
        <v>8317</v>
      </c>
      <c r="R2844" t="s">
        <v>8318</v>
      </c>
      <c r="S2844" s="10">
        <f t="shared" si="178"/>
        <v>41784.744155092587</v>
      </c>
      <c r="T2844" s="10">
        <f t="shared" si="179"/>
        <v>41811.25</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5" t="e">
        <f t="shared" si="177"/>
        <v>#DIV/0!</v>
      </c>
      <c r="Q2845" t="s">
        <v>8317</v>
      </c>
      <c r="R2845" t="s">
        <v>8318</v>
      </c>
      <c r="S2845" s="10">
        <f t="shared" si="178"/>
        <v>42492.529513888883</v>
      </c>
      <c r="T2845" s="10">
        <f t="shared" si="179"/>
        <v>42533.958333333336</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5.4545454545454541</v>
      </c>
      <c r="P2846" s="5">
        <f t="shared" si="177"/>
        <v>30</v>
      </c>
      <c r="Q2846" t="s">
        <v>8317</v>
      </c>
      <c r="R2846" t="s">
        <v>8318</v>
      </c>
      <c r="S2846" s="10">
        <f t="shared" si="178"/>
        <v>42709.337731481479</v>
      </c>
      <c r="T2846" s="10">
        <f t="shared" si="179"/>
        <v>42739.337731481479</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31.546666666666667</v>
      </c>
      <c r="P2847" s="5">
        <f t="shared" si="177"/>
        <v>60.666666666666664</v>
      </c>
      <c r="Q2847" t="s">
        <v>8317</v>
      </c>
      <c r="R2847" t="s">
        <v>8318</v>
      </c>
      <c r="S2847" s="10">
        <f t="shared" si="178"/>
        <v>42102.808252314811</v>
      </c>
      <c r="T2847" s="10">
        <f t="shared" si="179"/>
        <v>42162.808252314811</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5" t="e">
        <f t="shared" si="177"/>
        <v>#DIV/0!</v>
      </c>
      <c r="Q2848" t="s">
        <v>8317</v>
      </c>
      <c r="R2848" t="s">
        <v>8318</v>
      </c>
      <c r="S2848" s="10">
        <f t="shared" si="178"/>
        <v>42108.483726851853</v>
      </c>
      <c r="T2848" s="10">
        <f t="shared" si="179"/>
        <v>42153.483726851853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5" t="e">
        <f t="shared" si="177"/>
        <v>#DIV/0!</v>
      </c>
      <c r="Q2849" t="s">
        <v>8317</v>
      </c>
      <c r="R2849" t="s">
        <v>8318</v>
      </c>
      <c r="S2849" s="10">
        <f t="shared" si="178"/>
        <v>42453.597974537035</v>
      </c>
      <c r="T2849" s="10">
        <f t="shared" si="179"/>
        <v>42513.597974537035</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0.2</v>
      </c>
      <c r="P2850" s="5">
        <f t="shared" si="177"/>
        <v>23.333333333333332</v>
      </c>
      <c r="Q2850" t="s">
        <v>8317</v>
      </c>
      <c r="R2850" t="s">
        <v>8318</v>
      </c>
      <c r="S2850" s="10">
        <f t="shared" si="178"/>
        <v>42123.440497685187</v>
      </c>
      <c r="T2850" s="10">
        <f t="shared" si="179"/>
        <v>42153.440497685187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1</v>
      </c>
      <c r="P2851" s="5">
        <f t="shared" si="177"/>
        <v>5</v>
      </c>
      <c r="Q2851" t="s">
        <v>8317</v>
      </c>
      <c r="R2851" t="s">
        <v>8318</v>
      </c>
      <c r="S2851" s="10">
        <f t="shared" si="178"/>
        <v>42453.219907407409</v>
      </c>
      <c r="T2851" s="10">
        <f t="shared" si="179"/>
        <v>42483.219907407409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3.8875000000000002</v>
      </c>
      <c r="P2852" s="5">
        <f t="shared" si="177"/>
        <v>23.923076923076923</v>
      </c>
      <c r="Q2852" t="s">
        <v>8317</v>
      </c>
      <c r="R2852" t="s">
        <v>8318</v>
      </c>
      <c r="S2852" s="10">
        <f t="shared" si="178"/>
        <v>41857.798738425925</v>
      </c>
      <c r="T2852" s="10">
        <f t="shared" si="179"/>
        <v>41887.798738425925</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5" t="e">
        <f t="shared" si="177"/>
        <v>#DIV/0!</v>
      </c>
      <c r="Q2853" t="s">
        <v>8317</v>
      </c>
      <c r="R2853" t="s">
        <v>8318</v>
      </c>
      <c r="S2853" s="10">
        <f t="shared" si="178"/>
        <v>42389.794317129628</v>
      </c>
      <c r="T2853" s="10">
        <f t="shared" si="179"/>
        <v>42398.761805555558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v>
      </c>
      <c r="P2854" s="5">
        <f t="shared" si="177"/>
        <v>15.833333333333334</v>
      </c>
      <c r="Q2854" t="s">
        <v>8317</v>
      </c>
      <c r="R2854" t="s">
        <v>8318</v>
      </c>
      <c r="S2854" s="10">
        <f t="shared" si="178"/>
        <v>41780.836840277778</v>
      </c>
      <c r="T2854" s="10">
        <f t="shared" si="179"/>
        <v>41810.836840277778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5" t="e">
        <f t="shared" si="177"/>
        <v>#DIV/0!</v>
      </c>
      <c r="Q2855" t="s">
        <v>8317</v>
      </c>
      <c r="R2855" t="s">
        <v>8318</v>
      </c>
      <c r="S2855" s="10">
        <f t="shared" si="178"/>
        <v>41835.98260416666</v>
      </c>
      <c r="T2855" s="10">
        <f t="shared" si="179"/>
        <v>41895.98260416666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41.699999999999996</v>
      </c>
      <c r="P2856" s="5">
        <f t="shared" si="177"/>
        <v>29.785714285714285</v>
      </c>
      <c r="Q2856" t="s">
        <v>8317</v>
      </c>
      <c r="R2856" t="s">
        <v>8318</v>
      </c>
      <c r="S2856" s="10">
        <f t="shared" si="178"/>
        <v>42111.508321759255</v>
      </c>
      <c r="T2856" s="10">
        <f t="shared" si="179"/>
        <v>42131.508321759255</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50</v>
      </c>
      <c r="P2857" s="5">
        <f t="shared" si="177"/>
        <v>60</v>
      </c>
      <c r="Q2857" t="s">
        <v>8317</v>
      </c>
      <c r="R2857" t="s">
        <v>8318</v>
      </c>
      <c r="S2857" s="10">
        <f t="shared" si="178"/>
        <v>42369.799432870372</v>
      </c>
      <c r="T2857" s="10">
        <f t="shared" si="179"/>
        <v>42398.773611111108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4.8666666666666663</v>
      </c>
      <c r="P2858" s="5">
        <f t="shared" si="177"/>
        <v>24.333333333333332</v>
      </c>
      <c r="Q2858" t="s">
        <v>8317</v>
      </c>
      <c r="R2858" t="s">
        <v>8318</v>
      </c>
      <c r="S2858" s="10">
        <f t="shared" si="178"/>
        <v>42164.829247685186</v>
      </c>
      <c r="T2858" s="10">
        <f t="shared" si="179"/>
        <v>42224.69027777778</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19.736842105263158</v>
      </c>
      <c r="P2859" s="5">
        <f t="shared" si="177"/>
        <v>500</v>
      </c>
      <c r="Q2859" t="s">
        <v>8317</v>
      </c>
      <c r="R2859" t="s">
        <v>8318</v>
      </c>
      <c r="S2859" s="10">
        <f t="shared" si="178"/>
        <v>42726.711747685178</v>
      </c>
      <c r="T2859" s="10">
        <f t="shared" si="179"/>
        <v>42786.541666666664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5" t="e">
        <f t="shared" si="177"/>
        <v>#DIV/0!</v>
      </c>
      <c r="Q2860" t="s">
        <v>8317</v>
      </c>
      <c r="R2860" t="s">
        <v>8318</v>
      </c>
      <c r="S2860" s="10">
        <f t="shared" si="178"/>
        <v>41954.336747685178</v>
      </c>
      <c r="T2860" s="10">
        <f t="shared" si="179"/>
        <v>41978.269444444442</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v>
      </c>
      <c r="P2861" s="5">
        <f t="shared" si="177"/>
        <v>35</v>
      </c>
      <c r="Q2861" t="s">
        <v>8317</v>
      </c>
      <c r="R2861" t="s">
        <v>8318</v>
      </c>
      <c r="S2861" s="10">
        <f t="shared" si="178"/>
        <v>42233.153981481482</v>
      </c>
      <c r="T2861" s="10">
        <f t="shared" si="179"/>
        <v>42293.153981481482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v>
      </c>
      <c r="P2862" s="5">
        <f t="shared" si="177"/>
        <v>29.555555555555557</v>
      </c>
      <c r="Q2862" t="s">
        <v>8317</v>
      </c>
      <c r="R2862" t="s">
        <v>8318</v>
      </c>
      <c r="S2862" s="10">
        <f t="shared" si="178"/>
        <v>42480.592314814807</v>
      </c>
      <c r="T2862" s="10">
        <f t="shared" si="179"/>
        <v>42540.592314814807</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32</v>
      </c>
      <c r="P2863" s="5">
        <f t="shared" si="177"/>
        <v>26.666666666666668</v>
      </c>
      <c r="Q2863" t="s">
        <v>8317</v>
      </c>
      <c r="R2863" t="s">
        <v>8318</v>
      </c>
      <c r="S2863" s="10">
        <f t="shared" si="178"/>
        <v>42257.3825</v>
      </c>
      <c r="T2863" s="10">
        <f t="shared" si="179"/>
        <v>42271.3825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0.43307086614173229</v>
      </c>
      <c r="P2864" s="5">
        <f t="shared" si="177"/>
        <v>18.333333333333332</v>
      </c>
      <c r="Q2864" t="s">
        <v>8317</v>
      </c>
      <c r="R2864" t="s">
        <v>8318</v>
      </c>
      <c r="S2864" s="10">
        <f t="shared" si="178"/>
        <v>41784.581354166665</v>
      </c>
      <c r="T2864" s="10">
        <f t="shared" si="179"/>
        <v>41814.581354166665</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0.04</v>
      </c>
      <c r="P2865" s="5">
        <f t="shared" si="177"/>
        <v>20</v>
      </c>
      <c r="Q2865" t="s">
        <v>8317</v>
      </c>
      <c r="R2865" t="s">
        <v>8318</v>
      </c>
      <c r="S2865" s="10">
        <f t="shared" si="178"/>
        <v>41831.46670138889</v>
      </c>
      <c r="T2865" s="10">
        <f t="shared" si="179"/>
        <v>41891.46670138889</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v>
      </c>
      <c r="P2866" s="5">
        <f t="shared" si="177"/>
        <v>13.333333333333334</v>
      </c>
      <c r="Q2866" t="s">
        <v>8317</v>
      </c>
      <c r="R2866" t="s">
        <v>8318</v>
      </c>
      <c r="S2866" s="10">
        <f t="shared" si="178"/>
        <v>42172.405173611107</v>
      </c>
      <c r="T2866" s="10">
        <f t="shared" si="179"/>
        <v>42202.345833333333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5" t="e">
        <f t="shared" si="177"/>
        <v>#DIV/0!</v>
      </c>
      <c r="Q2867" t="s">
        <v>8317</v>
      </c>
      <c r="R2867" t="s">
        <v>8318</v>
      </c>
      <c r="S2867" s="10">
        <f t="shared" si="178"/>
        <v>41949.905775462961</v>
      </c>
      <c r="T2867" s="10">
        <f t="shared" si="179"/>
        <v>42009.905775462961</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0.89999999999999991</v>
      </c>
      <c r="P2868" s="5">
        <f t="shared" si="177"/>
        <v>22.5</v>
      </c>
      <c r="Q2868" t="s">
        <v>8317</v>
      </c>
      <c r="R2868" t="s">
        <v>8318</v>
      </c>
      <c r="S2868" s="10">
        <f t="shared" si="178"/>
        <v>42627.746770833335</v>
      </c>
      <c r="T2868" s="10">
        <f t="shared" si="179"/>
        <v>42657.708333333336</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20.16</v>
      </c>
      <c r="P2869" s="5">
        <f t="shared" si="177"/>
        <v>50.4</v>
      </c>
      <c r="Q2869" t="s">
        <v>8317</v>
      </c>
      <c r="R2869" t="s">
        <v>8318</v>
      </c>
      <c r="S2869" s="10">
        <f t="shared" si="178"/>
        <v>42530.986944444441</v>
      </c>
      <c r="T2869" s="10">
        <f t="shared" si="179"/>
        <v>42554.958333333336</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42.011733333333332</v>
      </c>
      <c r="P2870" s="5">
        <f t="shared" si="177"/>
        <v>105.02933333333334</v>
      </c>
      <c r="Q2870" t="s">
        <v>8317</v>
      </c>
      <c r="R2870" t="s">
        <v>8318</v>
      </c>
      <c r="S2870" s="10">
        <f t="shared" si="178"/>
        <v>42618.618680555555</v>
      </c>
      <c r="T2870" s="10">
        <f t="shared" si="179"/>
        <v>42648.618680555555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0.88500000000000001</v>
      </c>
      <c r="P2871" s="5">
        <f t="shared" si="177"/>
        <v>35.4</v>
      </c>
      <c r="Q2871" t="s">
        <v>8317</v>
      </c>
      <c r="R2871" t="s">
        <v>8318</v>
      </c>
      <c r="S2871" s="10">
        <f t="shared" si="178"/>
        <v>42540.385196759256</v>
      </c>
      <c r="T2871" s="10">
        <f t="shared" si="179"/>
        <v>42570.385196759256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15</v>
      </c>
      <c r="P2872" s="5">
        <f t="shared" si="177"/>
        <v>83.333333333333329</v>
      </c>
      <c r="Q2872" t="s">
        <v>8317</v>
      </c>
      <c r="R2872" t="s">
        <v>8318</v>
      </c>
      <c r="S2872" s="10">
        <f t="shared" si="178"/>
        <v>41745.981076388889</v>
      </c>
      <c r="T2872" s="10">
        <f t="shared" si="179"/>
        <v>41775.981076388889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4.67</v>
      </c>
      <c r="P2873" s="5">
        <f t="shared" si="177"/>
        <v>35.92307692307692</v>
      </c>
      <c r="Q2873" t="s">
        <v>8317</v>
      </c>
      <c r="R2873" t="s">
        <v>8318</v>
      </c>
      <c r="S2873" s="10">
        <f t="shared" si="178"/>
        <v>41974.530243055553</v>
      </c>
      <c r="T2873" s="10">
        <f t="shared" si="179"/>
        <v>41994.530243055553</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5" t="e">
        <f t="shared" si="177"/>
        <v>#DIV/0!</v>
      </c>
      <c r="Q2874" t="s">
        <v>8317</v>
      </c>
      <c r="R2874" t="s">
        <v>8318</v>
      </c>
      <c r="S2874" s="10">
        <f t="shared" si="178"/>
        <v>42114.907847222225</v>
      </c>
      <c r="T2874" s="10">
        <f t="shared" si="179"/>
        <v>42174.907847222225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38.119999999999997</v>
      </c>
      <c r="P2875" s="5">
        <f t="shared" si="177"/>
        <v>119.125</v>
      </c>
      <c r="Q2875" t="s">
        <v>8317</v>
      </c>
      <c r="R2875" t="s">
        <v>8318</v>
      </c>
      <c r="S2875" s="10">
        <f t="shared" si="178"/>
        <v>42002.609155092585</v>
      </c>
      <c r="T2875" s="10">
        <f t="shared" si="179"/>
        <v>42032.609155092585</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5.42</v>
      </c>
      <c r="P2876" s="5">
        <f t="shared" si="177"/>
        <v>90.333333333333329</v>
      </c>
      <c r="Q2876" t="s">
        <v>8317</v>
      </c>
      <c r="R2876" t="s">
        <v>8318</v>
      </c>
      <c r="S2876" s="10">
        <f t="shared" si="178"/>
        <v>42722.636412037034</v>
      </c>
      <c r="T2876" s="10">
        <f t="shared" si="179"/>
        <v>42752.636412037034</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3.4999999999999996E-2</v>
      </c>
      <c r="P2877" s="5">
        <f t="shared" si="177"/>
        <v>2.3333333333333335</v>
      </c>
      <c r="Q2877" t="s">
        <v>8317</v>
      </c>
      <c r="R2877" t="s">
        <v>8318</v>
      </c>
      <c r="S2877" s="10">
        <f t="shared" si="178"/>
        <v>42464.920057870368</v>
      </c>
      <c r="T2877" s="10">
        <f t="shared" si="179"/>
        <v>42494.920057870368</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5" t="e">
        <f t="shared" si="177"/>
        <v>#DIV/0!</v>
      </c>
      <c r="Q2878" t="s">
        <v>8317</v>
      </c>
      <c r="R2878" t="s">
        <v>8318</v>
      </c>
      <c r="S2878" s="10">
        <f t="shared" si="178"/>
        <v>42171.535636574066</v>
      </c>
      <c r="T2878" s="10">
        <f t="shared" si="179"/>
        <v>42201.535636574066</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10.833333333333334</v>
      </c>
      <c r="P2879" s="5">
        <f t="shared" si="177"/>
        <v>108.33333333333333</v>
      </c>
      <c r="Q2879" t="s">
        <v>8317</v>
      </c>
      <c r="R2879" t="s">
        <v>8318</v>
      </c>
      <c r="S2879" s="10">
        <f t="shared" si="178"/>
        <v>42672.746805555551</v>
      </c>
      <c r="T2879" s="10">
        <f t="shared" si="179"/>
        <v>42704.499999999993</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v>
      </c>
      <c r="P2880" s="5">
        <f t="shared" si="177"/>
        <v>15.75</v>
      </c>
      <c r="Q2880" t="s">
        <v>8317</v>
      </c>
      <c r="R2880" t="s">
        <v>8318</v>
      </c>
      <c r="S2880" s="10">
        <f t="shared" si="178"/>
        <v>42128.407349537032</v>
      </c>
      <c r="T2880" s="10">
        <f t="shared" si="179"/>
        <v>42188.407349537032</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0.2589285714285714</v>
      </c>
      <c r="P2881" s="5">
        <f t="shared" si="177"/>
        <v>29</v>
      </c>
      <c r="Q2881" t="s">
        <v>8317</v>
      </c>
      <c r="R2881" t="s">
        <v>8318</v>
      </c>
      <c r="S2881" s="10">
        <f t="shared" si="178"/>
        <v>42359.516909722217</v>
      </c>
      <c r="T2881" s="10">
        <f t="shared" si="179"/>
        <v>42389.516909722217</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23.333333333333332</v>
      </c>
      <c r="P2882" s="5">
        <f t="shared" si="177"/>
        <v>96.551724137931032</v>
      </c>
      <c r="Q2882" t="s">
        <v>8317</v>
      </c>
      <c r="R2882" t="s">
        <v>8318</v>
      </c>
      <c r="S2882" s="10">
        <f t="shared" si="178"/>
        <v>42192.69736111111</v>
      </c>
      <c r="T2882" s="10">
        <f t="shared" si="179"/>
        <v>42236.503472222219</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((E2883/D2883)*100)</f>
        <v>0</v>
      </c>
      <c r="P2883" s="5" t="e">
        <f t="shared" ref="P2883:P2946" si="181">AVERAGE(E2883/L2883)</f>
        <v>#DIV/0!</v>
      </c>
      <c r="Q2883" t="s">
        <v>8317</v>
      </c>
      <c r="R2883" t="s">
        <v>8318</v>
      </c>
      <c r="S2883" s="10">
        <f t="shared" ref="S2883:S2946" si="182">(((J2883/60)/60)/24)+DATE(1970,1,1)+(-5/24)</f>
        <v>41916.389305555553</v>
      </c>
      <c r="T2883" s="10">
        <f t="shared" ref="T2883:T2946" si="183">(((I2883/60)/60)/24)+DATE(1970,1,1)+(-5/24)</f>
        <v>41976.430972222217</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33.6</v>
      </c>
      <c r="P2884" s="5">
        <f t="shared" si="181"/>
        <v>63</v>
      </c>
      <c r="Q2884" t="s">
        <v>8317</v>
      </c>
      <c r="R2884" t="s">
        <v>8318</v>
      </c>
      <c r="S2884" s="10">
        <f t="shared" si="182"/>
        <v>42461.387939814813</v>
      </c>
      <c r="T2884" s="10">
        <f t="shared" si="183"/>
        <v>42491.387939814813</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19.079999999999998</v>
      </c>
      <c r="P2885" s="5">
        <f t="shared" si="181"/>
        <v>381.6</v>
      </c>
      <c r="Q2885" t="s">
        <v>8317</v>
      </c>
      <c r="R2885" t="s">
        <v>8318</v>
      </c>
      <c r="S2885" s="10">
        <f t="shared" si="182"/>
        <v>42370.694872685184</v>
      </c>
      <c r="T2885" s="10">
        <f t="shared" si="183"/>
        <v>42405.999305555553</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0.41111111111111115</v>
      </c>
      <c r="P2886" s="5">
        <f t="shared" si="181"/>
        <v>46.25</v>
      </c>
      <c r="Q2886" t="s">
        <v>8317</v>
      </c>
      <c r="R2886" t="s">
        <v>8318</v>
      </c>
      <c r="S2886" s="10">
        <f t="shared" si="182"/>
        <v>41948.518923611111</v>
      </c>
      <c r="T2886" s="10">
        <f t="shared" si="183"/>
        <v>41978.518923611111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32.5</v>
      </c>
      <c r="P2887" s="5">
        <f t="shared" si="181"/>
        <v>26</v>
      </c>
      <c r="Q2887" t="s">
        <v>8317</v>
      </c>
      <c r="R2887" t="s">
        <v>8318</v>
      </c>
      <c r="S2887" s="10">
        <f t="shared" si="182"/>
        <v>42046.868067129624</v>
      </c>
      <c r="T2887" s="10">
        <f t="shared" si="183"/>
        <v>42076.82640046296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5</v>
      </c>
      <c r="P2888" s="5">
        <f t="shared" si="181"/>
        <v>10</v>
      </c>
      <c r="Q2888" t="s">
        <v>8317</v>
      </c>
      <c r="R2888" t="s">
        <v>8318</v>
      </c>
      <c r="S2888" s="10">
        <f t="shared" si="182"/>
        <v>42261.424583333333</v>
      </c>
      <c r="T2888" s="10">
        <f t="shared" si="183"/>
        <v>42265.957638888889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0.16666666666666669</v>
      </c>
      <c r="P2889" s="5">
        <f t="shared" si="181"/>
        <v>5</v>
      </c>
      <c r="Q2889" t="s">
        <v>8317</v>
      </c>
      <c r="R2889" t="s">
        <v>8318</v>
      </c>
      <c r="S2889" s="10">
        <f t="shared" si="182"/>
        <v>41985.219027777777</v>
      </c>
      <c r="T2889" s="10">
        <f t="shared" si="183"/>
        <v>42015.219027777777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5" t="e">
        <f t="shared" si="181"/>
        <v>#DIV/0!</v>
      </c>
      <c r="Q2890" t="s">
        <v>8317</v>
      </c>
      <c r="R2890" t="s">
        <v>8318</v>
      </c>
      <c r="S2890" s="10">
        <f t="shared" si="182"/>
        <v>41922.326851851853</v>
      </c>
      <c r="T2890" s="10">
        <f t="shared" si="183"/>
        <v>41929.999305555553</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38.066666666666663</v>
      </c>
      <c r="P2891" s="5">
        <f t="shared" si="181"/>
        <v>81.571428571428569</v>
      </c>
      <c r="Q2891" t="s">
        <v>8317</v>
      </c>
      <c r="R2891" t="s">
        <v>8318</v>
      </c>
      <c r="S2891" s="10">
        <f t="shared" si="182"/>
        <v>41850.654918981476</v>
      </c>
      <c r="T2891" s="10">
        <f t="shared" si="183"/>
        <v>41880.654918981476</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v>
      </c>
      <c r="P2892" s="5">
        <f t="shared" si="181"/>
        <v>7</v>
      </c>
      <c r="Q2892" t="s">
        <v>8317</v>
      </c>
      <c r="R2892" t="s">
        <v>8318</v>
      </c>
      <c r="S2892" s="10">
        <f t="shared" si="182"/>
        <v>41831.534629629627</v>
      </c>
      <c r="T2892" s="10">
        <f t="shared" si="183"/>
        <v>41859.916666666664</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v>
      </c>
      <c r="P2893" s="5">
        <f t="shared" si="181"/>
        <v>27.3</v>
      </c>
      <c r="Q2893" t="s">
        <v>8317</v>
      </c>
      <c r="R2893" t="s">
        <v>8318</v>
      </c>
      <c r="S2893" s="10">
        <f t="shared" si="182"/>
        <v>42415.675092592595</v>
      </c>
      <c r="T2893" s="10">
        <f t="shared" si="183"/>
        <v>42475.633425925924</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9.0909090909090917</v>
      </c>
      <c r="P2894" s="5">
        <f t="shared" si="181"/>
        <v>29.411764705882351</v>
      </c>
      <c r="Q2894" t="s">
        <v>8317</v>
      </c>
      <c r="R2894" t="s">
        <v>8318</v>
      </c>
      <c r="S2894" s="10">
        <f t="shared" si="182"/>
        <v>41869.505833333329</v>
      </c>
      <c r="T2894" s="10">
        <f t="shared" si="183"/>
        <v>41876.666666666664</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0.5</v>
      </c>
      <c r="P2895" s="5">
        <f t="shared" si="181"/>
        <v>12.5</v>
      </c>
      <c r="Q2895" t="s">
        <v>8317</v>
      </c>
      <c r="R2895" t="s">
        <v>8318</v>
      </c>
      <c r="S2895" s="10">
        <f t="shared" si="182"/>
        <v>41953.564756944441</v>
      </c>
      <c r="T2895" s="10">
        <f t="shared" si="183"/>
        <v>42012.874999999993</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5" t="e">
        <f t="shared" si="181"/>
        <v>#DIV/0!</v>
      </c>
      <c r="Q2896" t="s">
        <v>8317</v>
      </c>
      <c r="R2896" t="s">
        <v>8318</v>
      </c>
      <c r="S2896" s="10">
        <f t="shared" si="182"/>
        <v>42037.777951388889</v>
      </c>
      <c r="T2896" s="10">
        <f t="shared" si="183"/>
        <v>42097.736284722218</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4.5999999999999996</v>
      </c>
      <c r="P2897" s="5">
        <f t="shared" si="181"/>
        <v>5.75</v>
      </c>
      <c r="Q2897" t="s">
        <v>8317</v>
      </c>
      <c r="R2897" t="s">
        <v>8318</v>
      </c>
      <c r="S2897" s="10">
        <f t="shared" si="182"/>
        <v>41811.347129629627</v>
      </c>
      <c r="T2897" s="10">
        <f t="shared" si="183"/>
        <v>41812.666666666664</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20.833333333333336</v>
      </c>
      <c r="P2898" s="5">
        <f t="shared" si="181"/>
        <v>52.083333333333336</v>
      </c>
      <c r="Q2898" t="s">
        <v>8317</v>
      </c>
      <c r="R2898" t="s">
        <v>8318</v>
      </c>
      <c r="S2898" s="10">
        <f t="shared" si="182"/>
        <v>42701.700474537036</v>
      </c>
      <c r="T2898" s="10">
        <f t="shared" si="183"/>
        <v>42716.041666666664</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v>
      </c>
      <c r="P2899" s="5">
        <f t="shared" si="181"/>
        <v>183.33333333333334</v>
      </c>
      <c r="Q2899" t="s">
        <v>8317</v>
      </c>
      <c r="R2899" t="s">
        <v>8318</v>
      </c>
      <c r="S2899" s="10">
        <f t="shared" si="182"/>
        <v>42258.438171296293</v>
      </c>
      <c r="T2899" s="10">
        <f t="shared" si="183"/>
        <v>42288.436863425923</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4.2133333333333338</v>
      </c>
      <c r="P2900" s="5">
        <f t="shared" si="181"/>
        <v>26.333333333333332</v>
      </c>
      <c r="Q2900" t="s">
        <v>8317</v>
      </c>
      <c r="R2900" t="s">
        <v>8318</v>
      </c>
      <c r="S2900" s="10">
        <f t="shared" si="182"/>
        <v>42278.456631944442</v>
      </c>
      <c r="T2900" s="10">
        <f t="shared" si="183"/>
        <v>42308.456631944442</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5" t="e">
        <f t="shared" si="181"/>
        <v>#DIV/0!</v>
      </c>
      <c r="Q2901" t="s">
        <v>8317</v>
      </c>
      <c r="R2901" t="s">
        <v>8318</v>
      </c>
      <c r="S2901" s="10">
        <f t="shared" si="182"/>
        <v>42514.869884259257</v>
      </c>
      <c r="T2901" s="10">
        <f t="shared" si="183"/>
        <v>42574.869884259257</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61.909090909090914</v>
      </c>
      <c r="P2902" s="5">
        <f t="shared" si="181"/>
        <v>486.42857142857144</v>
      </c>
      <c r="Q2902" t="s">
        <v>8317</v>
      </c>
      <c r="R2902" t="s">
        <v>8318</v>
      </c>
      <c r="S2902" s="10">
        <f t="shared" si="182"/>
        <v>41830.025833333333</v>
      </c>
      <c r="T2902" s="10">
        <f t="shared" si="183"/>
        <v>41860.025833333333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0.8</v>
      </c>
      <c r="P2903" s="5">
        <f t="shared" si="181"/>
        <v>3</v>
      </c>
      <c r="Q2903" t="s">
        <v>8317</v>
      </c>
      <c r="R2903" t="s">
        <v>8318</v>
      </c>
      <c r="S2903" s="10">
        <f t="shared" si="182"/>
        <v>41982.696053240739</v>
      </c>
      <c r="T2903" s="10">
        <f t="shared" si="183"/>
        <v>42042.696053240739</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1.6666666666666666E-2</v>
      </c>
      <c r="P2904" s="5">
        <f t="shared" si="181"/>
        <v>25</v>
      </c>
      <c r="Q2904" t="s">
        <v>8317</v>
      </c>
      <c r="R2904" t="s">
        <v>8318</v>
      </c>
      <c r="S2904" s="10">
        <f t="shared" si="182"/>
        <v>42210.231435185182</v>
      </c>
      <c r="T2904" s="10">
        <f t="shared" si="183"/>
        <v>42240.231435185182</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0.77999999999999992</v>
      </c>
      <c r="P2905" s="5">
        <f t="shared" si="181"/>
        <v>9.75</v>
      </c>
      <c r="Q2905" t="s">
        <v>8317</v>
      </c>
      <c r="R2905" t="s">
        <v>8318</v>
      </c>
      <c r="S2905" s="10">
        <f t="shared" si="182"/>
        <v>42195.95854166666</v>
      </c>
      <c r="T2905" s="10">
        <f t="shared" si="183"/>
        <v>42255.95854166666</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5</v>
      </c>
      <c r="P2906" s="5">
        <f t="shared" si="181"/>
        <v>18.75</v>
      </c>
      <c r="Q2906" t="s">
        <v>8317</v>
      </c>
      <c r="R2906" t="s">
        <v>8318</v>
      </c>
      <c r="S2906" s="10">
        <f t="shared" si="182"/>
        <v>41940.759618055556</v>
      </c>
      <c r="T2906" s="10">
        <f t="shared" si="183"/>
        <v>41952.291666666664</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17.771428571428572</v>
      </c>
      <c r="P2907" s="5">
        <f t="shared" si="181"/>
        <v>36.588235294117645</v>
      </c>
      <c r="Q2907" t="s">
        <v>8317</v>
      </c>
      <c r="R2907" t="s">
        <v>8318</v>
      </c>
      <c r="S2907" s="10">
        <f t="shared" si="182"/>
        <v>42605.848530092589</v>
      </c>
      <c r="T2907" s="10">
        <f t="shared" si="183"/>
        <v>42619.848530092589</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9.4166666666666661</v>
      </c>
      <c r="P2908" s="5">
        <f t="shared" si="181"/>
        <v>80.714285714285708</v>
      </c>
      <c r="Q2908" t="s">
        <v>8317</v>
      </c>
      <c r="R2908" t="s">
        <v>8318</v>
      </c>
      <c r="S2908" s="10">
        <f t="shared" si="182"/>
        <v>42199.440578703703</v>
      </c>
      <c r="T2908" s="10">
        <f t="shared" si="183"/>
        <v>42216.833333333336</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0.08</v>
      </c>
      <c r="P2909" s="5">
        <f t="shared" si="181"/>
        <v>1</v>
      </c>
      <c r="Q2909" t="s">
        <v>8317</v>
      </c>
      <c r="R2909" t="s">
        <v>8318</v>
      </c>
      <c r="S2909" s="10">
        <f t="shared" si="182"/>
        <v>42444.669409722213</v>
      </c>
      <c r="T2909" s="10">
        <f t="shared" si="183"/>
        <v>42504.669409722213</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v>
      </c>
      <c r="P2910" s="5">
        <f t="shared" si="181"/>
        <v>52.8</v>
      </c>
      <c r="Q2910" t="s">
        <v>8317</v>
      </c>
      <c r="R2910" t="s">
        <v>8318</v>
      </c>
      <c r="S2910" s="10">
        <f t="shared" si="182"/>
        <v>42499.523368055547</v>
      </c>
      <c r="T2910" s="10">
        <f t="shared" si="183"/>
        <v>42529.523368055547</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1.1111111111111112E-2</v>
      </c>
      <c r="P2911" s="5">
        <f t="shared" si="181"/>
        <v>20</v>
      </c>
      <c r="Q2911" t="s">
        <v>8317</v>
      </c>
      <c r="R2911" t="s">
        <v>8318</v>
      </c>
      <c r="S2911" s="10">
        <f t="shared" si="182"/>
        <v>41929.057881944442</v>
      </c>
      <c r="T2911" s="10">
        <f t="shared" si="183"/>
        <v>41968.615277777775</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3.3333333333333335E-3</v>
      </c>
      <c r="P2912" s="5">
        <f t="shared" si="181"/>
        <v>1</v>
      </c>
      <c r="Q2912" t="s">
        <v>8317</v>
      </c>
      <c r="R2912" t="s">
        <v>8318</v>
      </c>
      <c r="S2912" s="10">
        <f t="shared" si="182"/>
        <v>42107.632951388885</v>
      </c>
      <c r="T2912" s="10">
        <f t="shared" si="183"/>
        <v>42167.632951388885</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36.5</v>
      </c>
      <c r="P2913" s="5">
        <f t="shared" si="181"/>
        <v>46.928571428571431</v>
      </c>
      <c r="Q2913" t="s">
        <v>8317</v>
      </c>
      <c r="R2913" t="s">
        <v>8318</v>
      </c>
      <c r="S2913" s="10">
        <f t="shared" si="182"/>
        <v>42142.560486111113</v>
      </c>
      <c r="T2913" s="10">
        <f t="shared" si="183"/>
        <v>42182.560486111113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14.058171745152354</v>
      </c>
      <c r="P2914" s="5">
        <f t="shared" si="181"/>
        <v>78.07692307692308</v>
      </c>
      <c r="Q2914" t="s">
        <v>8317</v>
      </c>
      <c r="R2914" t="s">
        <v>8318</v>
      </c>
      <c r="S2914" s="10">
        <f t="shared" si="182"/>
        <v>42353.923310185179</v>
      </c>
      <c r="T2914" s="10">
        <f t="shared" si="183"/>
        <v>42383.923310185179</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0.02</v>
      </c>
      <c r="P2915" s="5">
        <f t="shared" si="181"/>
        <v>1</v>
      </c>
      <c r="Q2915" t="s">
        <v>8317</v>
      </c>
      <c r="R2915" t="s">
        <v>8318</v>
      </c>
      <c r="S2915" s="10">
        <f t="shared" si="182"/>
        <v>41828.714571759258</v>
      </c>
      <c r="T2915" s="10">
        <f t="shared" si="183"/>
        <v>41888.714571759258</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4.0000000000000001E-3</v>
      </c>
      <c r="P2916" s="5">
        <f t="shared" si="181"/>
        <v>1</v>
      </c>
      <c r="Q2916" t="s">
        <v>8317</v>
      </c>
      <c r="R2916" t="s">
        <v>8318</v>
      </c>
      <c r="S2916" s="10">
        <f t="shared" si="182"/>
        <v>42017.699004629627</v>
      </c>
      <c r="T2916" s="10">
        <f t="shared" si="183"/>
        <v>42077.657337962963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61.1</v>
      </c>
      <c r="P2917" s="5">
        <f t="shared" si="181"/>
        <v>203.66666666666666</v>
      </c>
      <c r="Q2917" t="s">
        <v>8317</v>
      </c>
      <c r="R2917" t="s">
        <v>8318</v>
      </c>
      <c r="S2917" s="10">
        <f t="shared" si="182"/>
        <v>42415.189699074072</v>
      </c>
      <c r="T2917" s="10">
        <f t="shared" si="183"/>
        <v>42445.1480324074</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7.8378378378378386</v>
      </c>
      <c r="P2918" s="5">
        <f t="shared" si="181"/>
        <v>20.714285714285715</v>
      </c>
      <c r="Q2918" t="s">
        <v>8317</v>
      </c>
      <c r="R2918" t="s">
        <v>8318</v>
      </c>
      <c r="S2918" s="10">
        <f t="shared" si="182"/>
        <v>41755.268391203703</v>
      </c>
      <c r="T2918" s="10">
        <f t="shared" si="183"/>
        <v>41778.268391203703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21.85</v>
      </c>
      <c r="P2919" s="5">
        <f t="shared" si="181"/>
        <v>48.555555555555557</v>
      </c>
      <c r="Q2919" t="s">
        <v>8317</v>
      </c>
      <c r="R2919" t="s">
        <v>8318</v>
      </c>
      <c r="S2919" s="10">
        <f t="shared" si="182"/>
        <v>42245.026006944441</v>
      </c>
      <c r="T2919" s="10">
        <f t="shared" si="183"/>
        <v>42263.026006944441</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27.24</v>
      </c>
      <c r="P2920" s="5">
        <f t="shared" si="181"/>
        <v>68.099999999999994</v>
      </c>
      <c r="Q2920" t="s">
        <v>8317</v>
      </c>
      <c r="R2920" t="s">
        <v>8318</v>
      </c>
      <c r="S2920" s="10">
        <f t="shared" si="182"/>
        <v>42278.421377314815</v>
      </c>
      <c r="T2920" s="10">
        <f t="shared" si="183"/>
        <v>42306.421377314815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v>
      </c>
      <c r="P2921" s="5">
        <f t="shared" si="181"/>
        <v>8.5</v>
      </c>
      <c r="Q2921" t="s">
        <v>8317</v>
      </c>
      <c r="R2921" t="s">
        <v>8318</v>
      </c>
      <c r="S2921" s="10">
        <f t="shared" si="182"/>
        <v>41826.411215277774</v>
      </c>
      <c r="T2921" s="10">
        <f t="shared" si="183"/>
        <v>41856.411215277774</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26.840000000000003</v>
      </c>
      <c r="P2922" s="5">
        <f t="shared" si="181"/>
        <v>51.615384615384613</v>
      </c>
      <c r="Q2922" t="s">
        <v>8317</v>
      </c>
      <c r="R2922" t="s">
        <v>8318</v>
      </c>
      <c r="S2922" s="10">
        <f t="shared" si="182"/>
        <v>42058.584143518521</v>
      </c>
      <c r="T2922" s="10">
        <f t="shared" si="183"/>
        <v>42088.54247685185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5">
        <f t="shared" si="181"/>
        <v>43</v>
      </c>
      <c r="Q2923" t="s">
        <v>8317</v>
      </c>
      <c r="R2923" t="s">
        <v>8358</v>
      </c>
      <c r="S2923" s="10">
        <f t="shared" si="182"/>
        <v>41877.678287037037</v>
      </c>
      <c r="T2923" s="10">
        <f t="shared" si="183"/>
        <v>41907.678287037037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100</v>
      </c>
      <c r="P2924" s="5">
        <f t="shared" si="181"/>
        <v>83.333333333333329</v>
      </c>
      <c r="Q2924" t="s">
        <v>8317</v>
      </c>
      <c r="R2924" t="s">
        <v>8358</v>
      </c>
      <c r="S2924" s="10">
        <f t="shared" si="182"/>
        <v>42097.665821759256</v>
      </c>
      <c r="T2924" s="10">
        <f t="shared" si="183"/>
        <v>42142.665821759256</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100</v>
      </c>
      <c r="P2925" s="5">
        <f t="shared" si="181"/>
        <v>30</v>
      </c>
      <c r="Q2925" t="s">
        <v>8317</v>
      </c>
      <c r="R2925" t="s">
        <v>8358</v>
      </c>
      <c r="S2925" s="10">
        <f t="shared" si="182"/>
        <v>42012.944201388884</v>
      </c>
      <c r="T2925" s="10">
        <f t="shared" si="183"/>
        <v>42027.916666666664</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5">
        <f t="shared" si="181"/>
        <v>175.51020408163265</v>
      </c>
      <c r="Q2926" t="s">
        <v>8317</v>
      </c>
      <c r="R2926" t="s">
        <v>8358</v>
      </c>
      <c r="S2926" s="10">
        <f t="shared" si="182"/>
        <v>42103.348495370366</v>
      </c>
      <c r="T2926" s="10">
        <f t="shared" si="183"/>
        <v>42132.957638888889</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5">
        <f t="shared" si="181"/>
        <v>231.66175879396985</v>
      </c>
      <c r="Q2927" t="s">
        <v>8317</v>
      </c>
      <c r="R2927" t="s">
        <v>8358</v>
      </c>
      <c r="S2927" s="10">
        <f t="shared" si="182"/>
        <v>41863.375787037032</v>
      </c>
      <c r="T2927" s="10">
        <f t="shared" si="183"/>
        <v>41893.375787037032</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5">
        <f t="shared" si="181"/>
        <v>75</v>
      </c>
      <c r="Q2928" t="s">
        <v>8317</v>
      </c>
      <c r="R2928" t="s">
        <v>8358</v>
      </c>
      <c r="S2928" s="10">
        <f t="shared" si="182"/>
        <v>42044.557627314811</v>
      </c>
      <c r="T2928" s="10">
        <f t="shared" si="183"/>
        <v>42058.557627314811</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130.83333333333334</v>
      </c>
      <c r="P2929" s="5">
        <f t="shared" si="181"/>
        <v>112.14285714285714</v>
      </c>
      <c r="Q2929" t="s">
        <v>8317</v>
      </c>
      <c r="R2929" t="s">
        <v>8358</v>
      </c>
      <c r="S2929" s="10">
        <f t="shared" si="182"/>
        <v>41806.460983796293</v>
      </c>
      <c r="T2929" s="10">
        <f t="shared" si="183"/>
        <v>41835</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100</v>
      </c>
      <c r="P2930" s="5">
        <f t="shared" si="181"/>
        <v>41.666666666666664</v>
      </c>
      <c r="Q2930" t="s">
        <v>8317</v>
      </c>
      <c r="R2930" t="s">
        <v>8358</v>
      </c>
      <c r="S2930" s="10">
        <f t="shared" si="182"/>
        <v>42403.789884259262</v>
      </c>
      <c r="T2930" s="10">
        <f t="shared" si="183"/>
        <v>42433.789884259262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102.06937499999999</v>
      </c>
      <c r="P2931" s="5">
        <f t="shared" si="181"/>
        <v>255.17343750000001</v>
      </c>
      <c r="Q2931" t="s">
        <v>8317</v>
      </c>
      <c r="R2931" t="s">
        <v>8358</v>
      </c>
      <c r="S2931" s="10">
        <f t="shared" si="182"/>
        <v>41754.355995370366</v>
      </c>
      <c r="T2931" s="10">
        <f t="shared" si="183"/>
        <v>41784.355995370366</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100.92000000000002</v>
      </c>
      <c r="P2932" s="5">
        <f t="shared" si="181"/>
        <v>162.7741935483871</v>
      </c>
      <c r="Q2932" t="s">
        <v>8317</v>
      </c>
      <c r="R2932" t="s">
        <v>8358</v>
      </c>
      <c r="S2932" s="10">
        <f t="shared" si="182"/>
        <v>42101.375740740739</v>
      </c>
      <c r="T2932" s="10">
        <f t="shared" si="183"/>
        <v>42131.375740740739</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5">
        <f t="shared" si="181"/>
        <v>88.333333333333329</v>
      </c>
      <c r="Q2933" t="s">
        <v>8317</v>
      </c>
      <c r="R2933" t="s">
        <v>8358</v>
      </c>
      <c r="S2933" s="10">
        <f t="shared" si="182"/>
        <v>41872.082905092589</v>
      </c>
      <c r="T2933" s="10">
        <f t="shared" si="183"/>
        <v>41897.047222222223</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105.0967741935484</v>
      </c>
      <c r="P2934" s="5">
        <f t="shared" si="181"/>
        <v>85.736842105263165</v>
      </c>
      <c r="Q2934" t="s">
        <v>8317</v>
      </c>
      <c r="R2934" t="s">
        <v>8358</v>
      </c>
      <c r="S2934" s="10">
        <f t="shared" si="182"/>
        <v>42024.956446759257</v>
      </c>
      <c r="T2934" s="10">
        <f t="shared" si="183"/>
        <v>42056.249999999993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v>
      </c>
      <c r="P2935" s="5">
        <f t="shared" si="181"/>
        <v>47.574074074074076</v>
      </c>
      <c r="Q2935" t="s">
        <v>8317</v>
      </c>
      <c r="R2935" t="s">
        <v>8358</v>
      </c>
      <c r="S2935" s="10">
        <f t="shared" si="182"/>
        <v>42495.748298611106</v>
      </c>
      <c r="T2935" s="10">
        <f t="shared" si="183"/>
        <v>42525.748298611106</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5">
        <f t="shared" si="181"/>
        <v>72.972972972972968</v>
      </c>
      <c r="Q2936" t="s">
        <v>8317</v>
      </c>
      <c r="R2936" t="s">
        <v>8358</v>
      </c>
      <c r="S2936" s="10">
        <f t="shared" si="182"/>
        <v>41775.427824074075</v>
      </c>
      <c r="T2936" s="10">
        <f t="shared" si="183"/>
        <v>41805.427824074075</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5">
        <f t="shared" si="181"/>
        <v>90.538461538461533</v>
      </c>
      <c r="Q2937" t="s">
        <v>8317</v>
      </c>
      <c r="R2937" t="s">
        <v>8358</v>
      </c>
      <c r="S2937" s="10">
        <f t="shared" si="182"/>
        <v>42553.375092592592</v>
      </c>
      <c r="T2937" s="10">
        <f t="shared" si="183"/>
        <v>42611.499999999993</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5">
        <f t="shared" si="181"/>
        <v>37.647058823529413</v>
      </c>
      <c r="Q2938" t="s">
        <v>8317</v>
      </c>
      <c r="R2938" t="s">
        <v>8358</v>
      </c>
      <c r="S2938" s="10">
        <f t="shared" si="182"/>
        <v>41912.442395833328</v>
      </c>
      <c r="T2938" s="10">
        <f t="shared" si="183"/>
        <v>41924.999305555553</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133.33333333333331</v>
      </c>
      <c r="P2939" s="5">
        <f t="shared" si="181"/>
        <v>36.363636363636367</v>
      </c>
      <c r="Q2939" t="s">
        <v>8317</v>
      </c>
      <c r="R2939" t="s">
        <v>8358</v>
      </c>
      <c r="S2939" s="10">
        <f t="shared" si="182"/>
        <v>41803.248993055553</v>
      </c>
      <c r="T2939" s="10">
        <f t="shared" si="183"/>
        <v>41833.248993055553</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101.375</v>
      </c>
      <c r="P2940" s="5">
        <f t="shared" si="181"/>
        <v>126.71875</v>
      </c>
      <c r="Q2940" t="s">
        <v>8317</v>
      </c>
      <c r="R2940" t="s">
        <v>8358</v>
      </c>
      <c r="S2940" s="10">
        <f t="shared" si="182"/>
        <v>42004.495532407404</v>
      </c>
      <c r="T2940" s="10">
        <f t="shared" si="183"/>
        <v>42034.495532407404</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v>
      </c>
      <c r="P2941" s="5">
        <f t="shared" si="181"/>
        <v>329.2</v>
      </c>
      <c r="Q2941" t="s">
        <v>8317</v>
      </c>
      <c r="R2941" t="s">
        <v>8358</v>
      </c>
      <c r="S2941" s="10">
        <f t="shared" si="182"/>
        <v>41845.60083333333</v>
      </c>
      <c r="T2941" s="10">
        <f t="shared" si="183"/>
        <v>41878.833333333328</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107.24000000000001</v>
      </c>
      <c r="P2942" s="5">
        <f t="shared" si="181"/>
        <v>81.242424242424249</v>
      </c>
      <c r="Q2942" t="s">
        <v>8317</v>
      </c>
      <c r="R2942" t="s">
        <v>8358</v>
      </c>
      <c r="S2942" s="10">
        <f t="shared" si="182"/>
        <v>41982.565023148149</v>
      </c>
      <c r="T2942" s="10">
        <f t="shared" si="183"/>
        <v>42022.565023148149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4.0000000000000001E-3</v>
      </c>
      <c r="P2943" s="5">
        <f t="shared" si="181"/>
        <v>1</v>
      </c>
      <c r="Q2943" t="s">
        <v>8317</v>
      </c>
      <c r="R2943" t="s">
        <v>8356</v>
      </c>
      <c r="S2943" s="10">
        <f t="shared" si="182"/>
        <v>42034.751793981479</v>
      </c>
      <c r="T2943" s="10">
        <f t="shared" si="183"/>
        <v>42064.751793981479</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20.424999999999997</v>
      </c>
      <c r="P2944" s="5">
        <f t="shared" si="181"/>
        <v>202.22772277227722</v>
      </c>
      <c r="Q2944" t="s">
        <v>8317</v>
      </c>
      <c r="R2944" t="s">
        <v>8356</v>
      </c>
      <c r="S2944" s="10">
        <f t="shared" si="182"/>
        <v>42334.595590277771</v>
      </c>
      <c r="T2944" s="10">
        <f t="shared" si="183"/>
        <v>42354.637499999997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5" t="e">
        <f t="shared" si="181"/>
        <v>#DIV/0!</v>
      </c>
      <c r="Q2945" t="s">
        <v>8317</v>
      </c>
      <c r="R2945" t="s">
        <v>8356</v>
      </c>
      <c r="S2945" s="10">
        <f t="shared" si="182"/>
        <v>42076.921064814807</v>
      </c>
      <c r="T2945" s="10">
        <f t="shared" si="183"/>
        <v>42106.921064814807</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1</v>
      </c>
      <c r="P2946" s="5">
        <f t="shared" si="181"/>
        <v>100</v>
      </c>
      <c r="Q2946" t="s">
        <v>8317</v>
      </c>
      <c r="R2946" t="s">
        <v>8356</v>
      </c>
      <c r="S2946" s="10">
        <f t="shared" si="182"/>
        <v>42132.705995370365</v>
      </c>
      <c r="T2946" s="10">
        <f t="shared" si="183"/>
        <v>42162.705995370365</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((E2947/D2947)*100)</f>
        <v>0</v>
      </c>
      <c r="P2947" s="5" t="e">
        <f t="shared" ref="P2947:P3010" si="185">AVERAGE(E2947/L2947)</f>
        <v>#DIV/0!</v>
      </c>
      <c r="Q2947" t="s">
        <v>8317</v>
      </c>
      <c r="R2947" t="s">
        <v>8356</v>
      </c>
      <c r="S2947" s="10">
        <f t="shared" ref="S2947:S3010" si="186">(((J2947/60)/60)/24)+DATE(1970,1,1)+(-5/24)</f>
        <v>42117.931250000001</v>
      </c>
      <c r="T2947" s="10">
        <f t="shared" ref="T2947:T3010" si="187">(((I2947/60)/60)/24)+DATE(1970,1,1)+(-5/24)</f>
        <v>42147.931250000001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0.1</v>
      </c>
      <c r="P2948" s="5">
        <f t="shared" si="185"/>
        <v>1</v>
      </c>
      <c r="Q2948" t="s">
        <v>8317</v>
      </c>
      <c r="R2948" t="s">
        <v>8356</v>
      </c>
      <c r="S2948" s="10">
        <f t="shared" si="186"/>
        <v>42567.322824074072</v>
      </c>
      <c r="T2948" s="10">
        <f t="shared" si="187"/>
        <v>42597.322824074072</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4.2880000000000003</v>
      </c>
      <c r="P2949" s="5">
        <f t="shared" si="185"/>
        <v>82.461538461538467</v>
      </c>
      <c r="Q2949" t="s">
        <v>8317</v>
      </c>
      <c r="R2949" t="s">
        <v>8356</v>
      </c>
      <c r="S2949" s="10">
        <f t="shared" si="186"/>
        <v>42649.353784722225</v>
      </c>
      <c r="T2949" s="10">
        <f t="shared" si="187"/>
        <v>42698.507638888892</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4.8000000000000004E-3</v>
      </c>
      <c r="P2950" s="5">
        <f t="shared" si="185"/>
        <v>2.6666666666666665</v>
      </c>
      <c r="Q2950" t="s">
        <v>8317</v>
      </c>
      <c r="R2950" t="s">
        <v>8356</v>
      </c>
      <c r="S2950" s="10">
        <f t="shared" si="186"/>
        <v>42097.440891203696</v>
      </c>
      <c r="T2950" s="10">
        <f t="shared" si="187"/>
        <v>42157.440891203696</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v>
      </c>
      <c r="P2951" s="5">
        <f t="shared" si="185"/>
        <v>12.5</v>
      </c>
      <c r="Q2951" t="s">
        <v>8317</v>
      </c>
      <c r="R2951" t="s">
        <v>8356</v>
      </c>
      <c r="S2951" s="10">
        <f t="shared" si="186"/>
        <v>42297.61478009259</v>
      </c>
      <c r="T2951" s="10">
        <f t="shared" si="187"/>
        <v>42327.656446759262</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5" t="e">
        <f t="shared" si="185"/>
        <v>#DIV/0!</v>
      </c>
      <c r="Q2952" t="s">
        <v>8317</v>
      </c>
      <c r="R2952" t="s">
        <v>8356</v>
      </c>
      <c r="S2952" s="10">
        <f t="shared" si="186"/>
        <v>42362.156851851854</v>
      </c>
      <c r="T2952" s="10">
        <f t="shared" si="187"/>
        <v>42392.156851851854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2.1919999999999997</v>
      </c>
      <c r="P2953" s="5">
        <f t="shared" si="185"/>
        <v>18.896551724137932</v>
      </c>
      <c r="Q2953" t="s">
        <v>8317</v>
      </c>
      <c r="R2953" t="s">
        <v>8356</v>
      </c>
      <c r="S2953" s="10">
        <f t="shared" si="186"/>
        <v>41872.594594907401</v>
      </c>
      <c r="T2953" s="10">
        <f t="shared" si="187"/>
        <v>41917.594594907401</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8.0250000000000004</v>
      </c>
      <c r="P2954" s="5">
        <f t="shared" si="185"/>
        <v>200.625</v>
      </c>
      <c r="Q2954" t="s">
        <v>8317</v>
      </c>
      <c r="R2954" t="s">
        <v>8356</v>
      </c>
      <c r="S2954" s="10">
        <f t="shared" si="186"/>
        <v>42628.481932870367</v>
      </c>
      <c r="T2954" s="10">
        <f t="shared" si="187"/>
        <v>42659.958333333336</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0.15125</v>
      </c>
      <c r="P2955" s="5">
        <f t="shared" si="185"/>
        <v>201.66666666666666</v>
      </c>
      <c r="Q2955" t="s">
        <v>8317</v>
      </c>
      <c r="R2955" t="s">
        <v>8356</v>
      </c>
      <c r="S2955" s="10">
        <f t="shared" si="186"/>
        <v>42255.583576388883</v>
      </c>
      <c r="T2955" s="10">
        <f t="shared" si="187"/>
        <v>42285.583576388883</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5" t="e">
        <f t="shared" si="185"/>
        <v>#DIV/0!</v>
      </c>
      <c r="Q2956" t="s">
        <v>8317</v>
      </c>
      <c r="R2956" t="s">
        <v>8356</v>
      </c>
      <c r="S2956" s="10">
        <f t="shared" si="186"/>
        <v>42790.375034722216</v>
      </c>
      <c r="T2956" s="10">
        <f t="shared" si="187"/>
        <v>42810.333368055559</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59.583333333333336</v>
      </c>
      <c r="P2957" s="5">
        <f t="shared" si="185"/>
        <v>65</v>
      </c>
      <c r="Q2957" t="s">
        <v>8317</v>
      </c>
      <c r="R2957" t="s">
        <v>8356</v>
      </c>
      <c r="S2957" s="10">
        <f t="shared" si="186"/>
        <v>42141.532974537033</v>
      </c>
      <c r="T2957" s="10">
        <f t="shared" si="187"/>
        <v>42171.532974537033</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16.734177215189874</v>
      </c>
      <c r="P2958" s="5">
        <f t="shared" si="185"/>
        <v>66.099999999999994</v>
      </c>
      <c r="Q2958" t="s">
        <v>8317</v>
      </c>
      <c r="R2958" t="s">
        <v>8356</v>
      </c>
      <c r="S2958" s="10">
        <f t="shared" si="186"/>
        <v>42464.750578703701</v>
      </c>
      <c r="T2958" s="10">
        <f t="shared" si="187"/>
        <v>42494.750578703701</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1.8666666666666669</v>
      </c>
      <c r="P2959" s="5">
        <f t="shared" si="185"/>
        <v>93.333333333333329</v>
      </c>
      <c r="Q2959" t="s">
        <v>8317</v>
      </c>
      <c r="R2959" t="s">
        <v>8356</v>
      </c>
      <c r="S2959" s="10">
        <f t="shared" si="186"/>
        <v>42030.80291666666</v>
      </c>
      <c r="T2959" s="10">
        <f t="shared" si="187"/>
        <v>42090.761249999996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5" t="e">
        <f t="shared" si="185"/>
        <v>#DIV/0!</v>
      </c>
      <c r="Q2960" t="s">
        <v>8317</v>
      </c>
      <c r="R2960" t="s">
        <v>8356</v>
      </c>
      <c r="S2960" s="10">
        <f t="shared" si="186"/>
        <v>42438.570798611108</v>
      </c>
      <c r="T2960" s="10">
        <f t="shared" si="187"/>
        <v>42498.529131944444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5" t="e">
        <f t="shared" si="185"/>
        <v>#DIV/0!</v>
      </c>
      <c r="Q2961" t="s">
        <v>8317</v>
      </c>
      <c r="R2961" t="s">
        <v>8356</v>
      </c>
      <c r="S2961" s="10">
        <f t="shared" si="186"/>
        <v>42497.800057870372</v>
      </c>
      <c r="T2961" s="10">
        <f t="shared" si="187"/>
        <v>42527.800057870372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5" t="e">
        <f t="shared" si="185"/>
        <v>#DIV/0!</v>
      </c>
      <c r="Q2962" t="s">
        <v>8317</v>
      </c>
      <c r="R2962" t="s">
        <v>8356</v>
      </c>
      <c r="S2962" s="10">
        <f t="shared" si="186"/>
        <v>41863.54887731481</v>
      </c>
      <c r="T2962" s="10">
        <f t="shared" si="187"/>
        <v>41893.54887731481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v>
      </c>
      <c r="P2963" s="5">
        <f t="shared" si="185"/>
        <v>50.75</v>
      </c>
      <c r="Q2963" t="s">
        <v>8317</v>
      </c>
      <c r="R2963" t="s">
        <v>8318</v>
      </c>
      <c r="S2963" s="10">
        <f t="shared" si="186"/>
        <v>42061.004155092589</v>
      </c>
      <c r="T2963" s="10">
        <f t="shared" si="187"/>
        <v>42088.958333333336</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5">
        <f t="shared" si="185"/>
        <v>60.9</v>
      </c>
      <c r="Q2964" t="s">
        <v>8317</v>
      </c>
      <c r="R2964" t="s">
        <v>8318</v>
      </c>
      <c r="S2964" s="10">
        <f t="shared" si="186"/>
        <v>42036.035949074074</v>
      </c>
      <c r="T2964" s="10">
        <f t="shared" si="187"/>
        <v>42064.082638888889</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5">
        <f t="shared" si="185"/>
        <v>109.03061224489795</v>
      </c>
      <c r="Q2965" t="s">
        <v>8317</v>
      </c>
      <c r="R2965" t="s">
        <v>8318</v>
      </c>
      <c r="S2965" s="10">
        <f t="shared" si="186"/>
        <v>42157.26185185185</v>
      </c>
      <c r="T2965" s="10">
        <f t="shared" si="187"/>
        <v>42187.26185185185</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5">
        <f t="shared" si="185"/>
        <v>25.692295918367346</v>
      </c>
      <c r="Q2966" t="s">
        <v>8317</v>
      </c>
      <c r="R2966" t="s">
        <v>8318</v>
      </c>
      <c r="S2966" s="10">
        <f t="shared" si="186"/>
        <v>41827.701608796291</v>
      </c>
      <c r="T2966" s="10">
        <f t="shared" si="187"/>
        <v>41857.688888888886</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5">
        <f t="shared" si="185"/>
        <v>41.92307692307692</v>
      </c>
      <c r="Q2967" t="s">
        <v>8317</v>
      </c>
      <c r="R2967" t="s">
        <v>8318</v>
      </c>
      <c r="S2967" s="10">
        <f t="shared" si="186"/>
        <v>42162.521215277775</v>
      </c>
      <c r="T2967" s="10">
        <f t="shared" si="187"/>
        <v>42192.521215277775</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5">
        <f t="shared" si="185"/>
        <v>88.7734375</v>
      </c>
      <c r="Q2968" t="s">
        <v>8317</v>
      </c>
      <c r="R2968" t="s">
        <v>8318</v>
      </c>
      <c r="S2968" s="10">
        <f t="shared" si="186"/>
        <v>42233.530231481483</v>
      </c>
      <c r="T2968" s="10">
        <f t="shared" si="187"/>
        <v>42263.530231481483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5">
        <f t="shared" si="185"/>
        <v>80.225352112676063</v>
      </c>
      <c r="Q2969" t="s">
        <v>8317</v>
      </c>
      <c r="R2969" t="s">
        <v>8318</v>
      </c>
      <c r="S2969" s="10">
        <f t="shared" si="186"/>
        <v>42041.989490740736</v>
      </c>
      <c r="T2969" s="10">
        <f t="shared" si="187"/>
        <v>42071.947824074072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5">
        <f t="shared" si="185"/>
        <v>78.936170212765958</v>
      </c>
      <c r="Q2970" t="s">
        <v>8317</v>
      </c>
      <c r="R2970" t="s">
        <v>8318</v>
      </c>
      <c r="S2970" s="10">
        <f t="shared" si="186"/>
        <v>42585.315509259257</v>
      </c>
      <c r="T2970" s="10">
        <f t="shared" si="187"/>
        <v>42598.957638888889</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5">
        <f t="shared" si="185"/>
        <v>95.588235294117652</v>
      </c>
      <c r="Q2971" t="s">
        <v>8317</v>
      </c>
      <c r="R2971" t="s">
        <v>8318</v>
      </c>
      <c r="S2971" s="10">
        <f t="shared" si="186"/>
        <v>42097.578159722216</v>
      </c>
      <c r="T2971" s="10">
        <f t="shared" si="187"/>
        <v>42127.743750000001</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5">
        <f t="shared" si="185"/>
        <v>69.890109890109883</v>
      </c>
      <c r="Q2972" t="s">
        <v>8317</v>
      </c>
      <c r="R2972" t="s">
        <v>8318</v>
      </c>
      <c r="S2972" s="10">
        <f t="shared" si="186"/>
        <v>41808.461238425924</v>
      </c>
      <c r="T2972" s="10">
        <f t="shared" si="187"/>
        <v>41838.461238425924</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5">
        <f t="shared" si="185"/>
        <v>74.534883720930239</v>
      </c>
      <c r="Q2973" t="s">
        <v>8317</v>
      </c>
      <c r="R2973" t="s">
        <v>8318</v>
      </c>
      <c r="S2973" s="10">
        <f t="shared" si="186"/>
        <v>41852.449976851851</v>
      </c>
      <c r="T2973" s="10">
        <f t="shared" si="187"/>
        <v>41882.449976851851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5">
        <f t="shared" si="185"/>
        <v>123.94117647058823</v>
      </c>
      <c r="Q2974" t="s">
        <v>8317</v>
      </c>
      <c r="R2974" t="s">
        <v>8318</v>
      </c>
      <c r="S2974" s="10">
        <f t="shared" si="186"/>
        <v>42693.90185185185</v>
      </c>
      <c r="T2974" s="10">
        <f t="shared" si="187"/>
        <v>42708.833333333336</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5">
        <f t="shared" si="185"/>
        <v>264.84848484848487</v>
      </c>
      <c r="Q2975" t="s">
        <v>8317</v>
      </c>
      <c r="R2975" t="s">
        <v>8318</v>
      </c>
      <c r="S2975" s="10">
        <f t="shared" si="186"/>
        <v>42341.610046296293</v>
      </c>
      <c r="T2975" s="10">
        <f t="shared" si="187"/>
        <v>42369.958333333336</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5">
        <f t="shared" si="185"/>
        <v>58.620689655172413</v>
      </c>
      <c r="Q2976" t="s">
        <v>8317</v>
      </c>
      <c r="R2976" t="s">
        <v>8318</v>
      </c>
      <c r="S2976" s="10">
        <f t="shared" si="186"/>
        <v>41879.852673611109</v>
      </c>
      <c r="T2976" s="10">
        <f t="shared" si="187"/>
        <v>41907.857638888883</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5">
        <f t="shared" si="185"/>
        <v>70.884955752212392</v>
      </c>
      <c r="Q2977" t="s">
        <v>8317</v>
      </c>
      <c r="R2977" t="s">
        <v>8318</v>
      </c>
      <c r="S2977" s="10">
        <f t="shared" si="186"/>
        <v>41941.475532407407</v>
      </c>
      <c r="T2977" s="10">
        <f t="shared" si="187"/>
        <v>41969.916666666664</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5">
        <f t="shared" si="185"/>
        <v>8.5714285714285712</v>
      </c>
      <c r="Q2978" t="s">
        <v>8317</v>
      </c>
      <c r="R2978" t="s">
        <v>8318</v>
      </c>
      <c r="S2978" s="10">
        <f t="shared" si="186"/>
        <v>42425.522337962961</v>
      </c>
      <c r="T2978" s="10">
        <f t="shared" si="187"/>
        <v>42442.291666666664</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5">
        <f t="shared" si="185"/>
        <v>113.56666666666666</v>
      </c>
      <c r="Q2979" t="s">
        <v>8317</v>
      </c>
      <c r="R2979" t="s">
        <v>8318</v>
      </c>
      <c r="S2979" s="10">
        <f t="shared" si="186"/>
        <v>42026.672847222224</v>
      </c>
      <c r="T2979" s="10">
        <f t="shared" si="187"/>
        <v>42085.884722222218</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129.46666666666667</v>
      </c>
      <c r="P2980" s="5">
        <f t="shared" si="185"/>
        <v>60.6875</v>
      </c>
      <c r="Q2980" t="s">
        <v>8317</v>
      </c>
      <c r="R2980" t="s">
        <v>8318</v>
      </c>
      <c r="S2980" s="10">
        <f t="shared" si="186"/>
        <v>41922.432256944441</v>
      </c>
      <c r="T2980" s="10">
        <f t="shared" si="187"/>
        <v>41932.040972222218</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5">
        <f t="shared" si="185"/>
        <v>110.21739130434783</v>
      </c>
      <c r="Q2981" t="s">
        <v>8317</v>
      </c>
      <c r="R2981" t="s">
        <v>8318</v>
      </c>
      <c r="S2981" s="10">
        <f t="shared" si="186"/>
        <v>41993.616006944438</v>
      </c>
      <c r="T2981" s="10">
        <f t="shared" si="187"/>
        <v>42010.041666666664</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5">
        <f t="shared" si="185"/>
        <v>136.45833333333334</v>
      </c>
      <c r="Q2982" t="s">
        <v>8317</v>
      </c>
      <c r="R2982" t="s">
        <v>8318</v>
      </c>
      <c r="S2982" s="10">
        <f t="shared" si="186"/>
        <v>42219.70752314815</v>
      </c>
      <c r="T2982" s="10">
        <f t="shared" si="187"/>
        <v>42239.874999999993</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128.92500000000001</v>
      </c>
      <c r="P2983" s="5">
        <f t="shared" si="185"/>
        <v>53.164948453608247</v>
      </c>
      <c r="Q2983" t="s">
        <v>8317</v>
      </c>
      <c r="R2983" t="s">
        <v>8356</v>
      </c>
      <c r="S2983" s="10">
        <f t="shared" si="186"/>
        <v>42225.351342592585</v>
      </c>
      <c r="T2983" s="10">
        <f t="shared" si="187"/>
        <v>42270.351342592585</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5">
        <f t="shared" si="185"/>
        <v>86.491525423728817</v>
      </c>
      <c r="Q2984" t="s">
        <v>8317</v>
      </c>
      <c r="R2984" t="s">
        <v>8356</v>
      </c>
      <c r="S2984" s="10">
        <f t="shared" si="186"/>
        <v>42381.478506944441</v>
      </c>
      <c r="T2984" s="10">
        <f t="shared" si="187"/>
        <v>42411.478506944441</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146.53957758620692</v>
      </c>
      <c r="P2985" s="5">
        <f t="shared" si="185"/>
        <v>155.23827397260274</v>
      </c>
      <c r="Q2985" t="s">
        <v>8317</v>
      </c>
      <c r="R2985" t="s">
        <v>8356</v>
      </c>
      <c r="S2985" s="10">
        <f t="shared" si="186"/>
        <v>41894.424027777779</v>
      </c>
      <c r="T2985" s="10">
        <f t="shared" si="187"/>
        <v>41954.465694444443</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5">
        <f t="shared" si="185"/>
        <v>115.08256880733946</v>
      </c>
      <c r="Q2986" t="s">
        <v>8317</v>
      </c>
      <c r="R2986" t="s">
        <v>8356</v>
      </c>
      <c r="S2986" s="10">
        <f t="shared" si="186"/>
        <v>42576.070381944439</v>
      </c>
      <c r="T2986" s="10">
        <f t="shared" si="187"/>
        <v>42606.070381944439</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5">
        <f t="shared" si="185"/>
        <v>109.5945945945946</v>
      </c>
      <c r="Q2987" t="s">
        <v>8317</v>
      </c>
      <c r="R2987" t="s">
        <v>8356</v>
      </c>
      <c r="S2987" s="10">
        <f t="shared" si="186"/>
        <v>42654.765370370362</v>
      </c>
      <c r="T2987" s="10">
        <f t="shared" si="187"/>
        <v>42673.958333333336</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105.5</v>
      </c>
      <c r="P2988" s="5">
        <f t="shared" si="185"/>
        <v>45.214285714285715</v>
      </c>
      <c r="Q2988" t="s">
        <v>8317</v>
      </c>
      <c r="R2988" t="s">
        <v>8356</v>
      </c>
      <c r="S2988" s="10">
        <f t="shared" si="186"/>
        <v>42431.29173611111</v>
      </c>
      <c r="T2988" s="10">
        <f t="shared" si="187"/>
        <v>42491.250069444439</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v>
      </c>
      <c r="P2989" s="5">
        <f t="shared" si="185"/>
        <v>104.15169811320754</v>
      </c>
      <c r="Q2989" t="s">
        <v>8317</v>
      </c>
      <c r="R2989" t="s">
        <v>8356</v>
      </c>
      <c r="S2989" s="10">
        <f t="shared" si="186"/>
        <v>42627.098969907405</v>
      </c>
      <c r="T2989" s="10">
        <f t="shared" si="187"/>
        <v>42655.791666666664</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100</v>
      </c>
      <c r="P2990" s="5">
        <f t="shared" si="185"/>
        <v>35.714285714285715</v>
      </c>
      <c r="Q2990" t="s">
        <v>8317</v>
      </c>
      <c r="R2990" t="s">
        <v>8356</v>
      </c>
      <c r="S2990" s="10">
        <f t="shared" si="186"/>
        <v>42511.153715277782</v>
      </c>
      <c r="T2990" s="10">
        <f t="shared" si="187"/>
        <v>42541.153715277782</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5">
        <f t="shared" si="185"/>
        <v>96.997252747252745</v>
      </c>
      <c r="Q2991" t="s">
        <v>8317</v>
      </c>
      <c r="R2991" t="s">
        <v>8356</v>
      </c>
      <c r="S2991" s="10">
        <f t="shared" si="186"/>
        <v>42336.812060185184</v>
      </c>
      <c r="T2991" s="10">
        <f t="shared" si="187"/>
        <v>42358.999305555553</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100</v>
      </c>
      <c r="P2992" s="5">
        <f t="shared" si="185"/>
        <v>370.37037037037038</v>
      </c>
      <c r="Q2992" t="s">
        <v>8317</v>
      </c>
      <c r="R2992" t="s">
        <v>8356</v>
      </c>
      <c r="S2992" s="10">
        <f t="shared" si="186"/>
        <v>42341.365972222215</v>
      </c>
      <c r="T2992" s="10">
        <f t="shared" si="187"/>
        <v>42376.365972222215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5">
        <f t="shared" si="185"/>
        <v>94.408602150537632</v>
      </c>
      <c r="Q2993" t="s">
        <v>8317</v>
      </c>
      <c r="R2993" t="s">
        <v>8356</v>
      </c>
      <c r="S2993" s="10">
        <f t="shared" si="186"/>
        <v>42740.628819444442</v>
      </c>
      <c r="T2993" s="10">
        <f t="shared" si="187"/>
        <v>42762.628819444442</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104.5</v>
      </c>
      <c r="P2994" s="5">
        <f t="shared" si="185"/>
        <v>48.984375</v>
      </c>
      <c r="Q2994" t="s">
        <v>8317</v>
      </c>
      <c r="R2994" t="s">
        <v>8356</v>
      </c>
      <c r="S2994" s="10">
        <f t="shared" si="186"/>
        <v>42622.559143518512</v>
      </c>
      <c r="T2994" s="10">
        <f t="shared" si="187"/>
        <v>42652.559143518512</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100.29999999999998</v>
      </c>
      <c r="P2995" s="5">
        <f t="shared" si="185"/>
        <v>45.590909090909093</v>
      </c>
      <c r="Q2995" t="s">
        <v>8317</v>
      </c>
      <c r="R2995" t="s">
        <v>8356</v>
      </c>
      <c r="S2995" s="10">
        <f t="shared" si="186"/>
        <v>42390.63040509259</v>
      </c>
      <c r="T2995" s="10">
        <f t="shared" si="187"/>
        <v>42420.63040509259</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457.74666666666673</v>
      </c>
      <c r="P2996" s="5">
        <f t="shared" si="185"/>
        <v>23.275254237288134</v>
      </c>
      <c r="Q2996" t="s">
        <v>8317</v>
      </c>
      <c r="R2996" t="s">
        <v>8356</v>
      </c>
      <c r="S2996" s="10">
        <f t="shared" si="186"/>
        <v>41885.270509259259</v>
      </c>
      <c r="T2996" s="10">
        <f t="shared" si="187"/>
        <v>41915.270509259259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5">
        <f t="shared" si="185"/>
        <v>63.2289156626506</v>
      </c>
      <c r="Q2997" t="s">
        <v>8317</v>
      </c>
      <c r="R2997" t="s">
        <v>8356</v>
      </c>
      <c r="S2997" s="10">
        <f t="shared" si="186"/>
        <v>42724.456840277773</v>
      </c>
      <c r="T2997" s="10">
        <f t="shared" si="187"/>
        <v>42754.456840277773</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5">
        <f t="shared" si="185"/>
        <v>153.5204081632653</v>
      </c>
      <c r="Q2998" t="s">
        <v>8317</v>
      </c>
      <c r="R2998" t="s">
        <v>8356</v>
      </c>
      <c r="S2998" s="10">
        <f t="shared" si="186"/>
        <v>42090.70416666667</v>
      </c>
      <c r="T2998" s="10">
        <f t="shared" si="187"/>
        <v>42150.70416666667</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103.73000000000002</v>
      </c>
      <c r="P2999" s="5">
        <f t="shared" si="185"/>
        <v>90.2</v>
      </c>
      <c r="Q2999" t="s">
        <v>8317</v>
      </c>
      <c r="R2999" t="s">
        <v>8356</v>
      </c>
      <c r="S2999" s="10">
        <f t="shared" si="186"/>
        <v>42775.525381944441</v>
      </c>
      <c r="T2999" s="10">
        <f t="shared" si="187"/>
        <v>42792.999305555553</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103.029</v>
      </c>
      <c r="P3000" s="5">
        <f t="shared" si="185"/>
        <v>118.97113163972287</v>
      </c>
      <c r="Q3000" t="s">
        <v>8317</v>
      </c>
      <c r="R3000" t="s">
        <v>8356</v>
      </c>
      <c r="S3000" s="10">
        <f t="shared" si="186"/>
        <v>41777.985289351847</v>
      </c>
      <c r="T3000" s="10">
        <f t="shared" si="187"/>
        <v>41805.975694444445</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5">
        <f t="shared" si="185"/>
        <v>80.25</v>
      </c>
      <c r="Q3001" t="s">
        <v>8317</v>
      </c>
      <c r="R3001" t="s">
        <v>8356</v>
      </c>
      <c r="S3001" s="10">
        <f t="shared" si="186"/>
        <v>42780.531944444439</v>
      </c>
      <c r="T3001" s="10">
        <f t="shared" si="187"/>
        <v>42794.874999999993</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100</v>
      </c>
      <c r="P3002" s="5">
        <f t="shared" si="185"/>
        <v>62.5</v>
      </c>
      <c r="Q3002" t="s">
        <v>8317</v>
      </c>
      <c r="R3002" t="s">
        <v>8356</v>
      </c>
      <c r="S3002" s="10">
        <f t="shared" si="186"/>
        <v>42752.61886574074</v>
      </c>
      <c r="T3002" s="10">
        <f t="shared" si="187"/>
        <v>42766.541666666664</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318.69988910451895</v>
      </c>
      <c r="P3003" s="5">
        <f t="shared" si="185"/>
        <v>131.37719999999999</v>
      </c>
      <c r="Q3003" t="s">
        <v>8317</v>
      </c>
      <c r="R3003" t="s">
        <v>8356</v>
      </c>
      <c r="S3003" s="10">
        <f t="shared" si="186"/>
        <v>42534.687291666669</v>
      </c>
      <c r="T3003" s="10">
        <f t="shared" si="187"/>
        <v>42564.687291666669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5">
        <f t="shared" si="185"/>
        <v>73.032980769230775</v>
      </c>
      <c r="Q3004" t="s">
        <v>8317</v>
      </c>
      <c r="R3004" t="s">
        <v>8356</v>
      </c>
      <c r="S3004" s="10">
        <f t="shared" si="186"/>
        <v>41239.627916666665</v>
      </c>
      <c r="T3004" s="10">
        <f t="shared" si="187"/>
        <v>41269.627916666665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5">
        <f t="shared" si="185"/>
        <v>178.52941176470588</v>
      </c>
      <c r="Q3005" t="s">
        <v>8317</v>
      </c>
      <c r="R3005" t="s">
        <v>8356</v>
      </c>
      <c r="S3005" s="10">
        <f t="shared" si="186"/>
        <v>42398.640925925924</v>
      </c>
      <c r="T3005" s="10">
        <f t="shared" si="187"/>
        <v>42430.040972222218</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5">
        <f t="shared" si="185"/>
        <v>162.90974729241879</v>
      </c>
      <c r="Q3006" t="s">
        <v>8317</v>
      </c>
      <c r="R3006" t="s">
        <v>8356</v>
      </c>
      <c r="S3006" s="10">
        <f t="shared" si="186"/>
        <v>41928.672731481478</v>
      </c>
      <c r="T3006" s="10">
        <f t="shared" si="187"/>
        <v>41958.714398148142</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5">
        <f t="shared" si="185"/>
        <v>108.24237288135593</v>
      </c>
      <c r="Q3007" t="s">
        <v>8317</v>
      </c>
      <c r="R3007" t="s">
        <v>8356</v>
      </c>
      <c r="S3007" s="10">
        <f t="shared" si="186"/>
        <v>41888.466493055552</v>
      </c>
      <c r="T3007" s="10">
        <f t="shared" si="187"/>
        <v>41918.466493055552</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5">
        <f t="shared" si="185"/>
        <v>88.865979381443296</v>
      </c>
      <c r="Q3008" t="s">
        <v>8317</v>
      </c>
      <c r="R3008" t="s">
        <v>8356</v>
      </c>
      <c r="S3008" s="10">
        <f t="shared" si="186"/>
        <v>41957.548506944448</v>
      </c>
      <c r="T3008" s="10">
        <f t="shared" si="187"/>
        <v>41987.548506944448</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180</v>
      </c>
      <c r="P3009" s="5">
        <f t="shared" si="185"/>
        <v>54</v>
      </c>
      <c r="Q3009" t="s">
        <v>8317</v>
      </c>
      <c r="R3009" t="s">
        <v>8356</v>
      </c>
      <c r="S3009" s="10">
        <f t="shared" si="186"/>
        <v>42098.007905092592</v>
      </c>
      <c r="T3009" s="10">
        <f t="shared" si="187"/>
        <v>42119.007905092592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5">
        <f t="shared" si="185"/>
        <v>116.73076923076923</v>
      </c>
      <c r="Q3010" t="s">
        <v>8317</v>
      </c>
      <c r="R3010" t="s">
        <v>8356</v>
      </c>
      <c r="S3010" s="10">
        <f t="shared" si="186"/>
        <v>42360.003692129627</v>
      </c>
      <c r="T3010" s="10">
        <f t="shared" si="187"/>
        <v>42390.003692129627</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((E3011/D3011)*100)</f>
        <v>119.756</v>
      </c>
      <c r="P3011" s="5">
        <f t="shared" ref="P3011:P3074" si="189">AVERAGE(E3011/L3011)</f>
        <v>233.8984375</v>
      </c>
      <c r="Q3011" t="s">
        <v>8317</v>
      </c>
      <c r="R3011" t="s">
        <v>8356</v>
      </c>
      <c r="S3011" s="10">
        <f t="shared" ref="S3011:S3074" si="190">(((J3011/60)/60)/24)+DATE(1970,1,1)+(-5/24)</f>
        <v>41939.361574074072</v>
      </c>
      <c r="T3011" s="10">
        <f t="shared" ref="T3011:T3074" si="191">(((I3011/60)/60)/24)+DATE(1970,1,1)+(-5/24)</f>
        <v>41969.403240740743</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5">
        <f t="shared" si="189"/>
        <v>158</v>
      </c>
      <c r="Q3012" t="s">
        <v>8317</v>
      </c>
      <c r="R3012" t="s">
        <v>8356</v>
      </c>
      <c r="S3012" s="10">
        <f t="shared" si="190"/>
        <v>41996.624062499999</v>
      </c>
      <c r="T3012" s="10">
        <f t="shared" si="191"/>
        <v>42056.624062499999</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5">
        <f t="shared" si="189"/>
        <v>14.84</v>
      </c>
      <c r="Q3013" t="s">
        <v>8317</v>
      </c>
      <c r="R3013" t="s">
        <v>8356</v>
      </c>
      <c r="S3013" s="10">
        <f t="shared" si="190"/>
        <v>42334.260601851849</v>
      </c>
      <c r="T3013" s="10">
        <f t="shared" si="191"/>
        <v>42361.749305555553</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5">
        <f t="shared" si="189"/>
        <v>85.181818181818187</v>
      </c>
      <c r="Q3014" t="s">
        <v>8317</v>
      </c>
      <c r="R3014" t="s">
        <v>8356</v>
      </c>
      <c r="S3014" s="10">
        <f t="shared" si="190"/>
        <v>42024.494560185187</v>
      </c>
      <c r="T3014" s="10">
        <f t="shared" si="191"/>
        <v>42045.494560185187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v>
      </c>
      <c r="P3015" s="5">
        <f t="shared" si="189"/>
        <v>146.69158878504672</v>
      </c>
      <c r="Q3015" t="s">
        <v>8317</v>
      </c>
      <c r="R3015" t="s">
        <v>8356</v>
      </c>
      <c r="S3015" s="10">
        <f t="shared" si="190"/>
        <v>42146.627881944441</v>
      </c>
      <c r="T3015" s="10">
        <f t="shared" si="191"/>
        <v>42176.627881944441</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5">
        <f t="shared" si="189"/>
        <v>50.764811490125673</v>
      </c>
      <c r="Q3016" t="s">
        <v>8317</v>
      </c>
      <c r="R3016" t="s">
        <v>8356</v>
      </c>
      <c r="S3016" s="10">
        <f t="shared" si="190"/>
        <v>41919.915277777778</v>
      </c>
      <c r="T3016" s="10">
        <f t="shared" si="191"/>
        <v>41948</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5">
        <f t="shared" si="189"/>
        <v>87.7</v>
      </c>
      <c r="Q3017" t="s">
        <v>8317</v>
      </c>
      <c r="R3017" t="s">
        <v>8356</v>
      </c>
      <c r="S3017" s="10">
        <f t="shared" si="190"/>
        <v>41785.518958333334</v>
      </c>
      <c r="T3017" s="10">
        <f t="shared" si="191"/>
        <v>41800.958333333328</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5">
        <f t="shared" si="189"/>
        <v>242.27777777777777</v>
      </c>
      <c r="Q3018" t="s">
        <v>8317</v>
      </c>
      <c r="R3018" t="s">
        <v>8356</v>
      </c>
      <c r="S3018" s="10">
        <f t="shared" si="190"/>
        <v>41778.339722222219</v>
      </c>
      <c r="T3018" s="10">
        <f t="shared" si="191"/>
        <v>41838.339722222219</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105.84090909090908</v>
      </c>
      <c r="P3019" s="5">
        <f t="shared" si="189"/>
        <v>146.44654088050314</v>
      </c>
      <c r="Q3019" t="s">
        <v>8317</v>
      </c>
      <c r="R3019" t="s">
        <v>8356</v>
      </c>
      <c r="S3019" s="10">
        <f t="shared" si="190"/>
        <v>41841.641701388886</v>
      </c>
      <c r="T3019" s="10">
        <f t="shared" si="191"/>
        <v>41871.641701388886</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5">
        <f t="shared" si="189"/>
        <v>103.17073170731707</v>
      </c>
      <c r="Q3020" t="s">
        <v>8317</v>
      </c>
      <c r="R3020" t="s">
        <v>8356</v>
      </c>
      <c r="S3020" s="10">
        <f t="shared" si="190"/>
        <v>42163.090000000004</v>
      </c>
      <c r="T3020" s="10">
        <f t="shared" si="191"/>
        <v>42205.708333333336</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121.23333333333332</v>
      </c>
      <c r="P3021" s="5">
        <f t="shared" si="189"/>
        <v>80.464601769911511</v>
      </c>
      <c r="Q3021" t="s">
        <v>8317</v>
      </c>
      <c r="R3021" t="s">
        <v>8356</v>
      </c>
      <c r="S3021" s="10">
        <f t="shared" si="190"/>
        <v>41758.625231481477</v>
      </c>
      <c r="T3021" s="10">
        <f t="shared" si="191"/>
        <v>41785.916666666664</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5">
        <f t="shared" si="189"/>
        <v>234.66666666666666</v>
      </c>
      <c r="Q3022" t="s">
        <v>8317</v>
      </c>
      <c r="R3022" t="s">
        <v>8356</v>
      </c>
      <c r="S3022" s="10">
        <f t="shared" si="190"/>
        <v>42170.638113425921</v>
      </c>
      <c r="T3022" s="10">
        <f t="shared" si="191"/>
        <v>42230.638113425921</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5">
        <f t="shared" si="189"/>
        <v>50.689320388349515</v>
      </c>
      <c r="Q3023" t="s">
        <v>8317</v>
      </c>
      <c r="R3023" t="s">
        <v>8356</v>
      </c>
      <c r="S3023" s="10">
        <f t="shared" si="190"/>
        <v>42660.410520833328</v>
      </c>
      <c r="T3023" s="10">
        <f t="shared" si="191"/>
        <v>42696.040972222218</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100.88</v>
      </c>
      <c r="P3024" s="5">
        <f t="shared" si="189"/>
        <v>162.70967741935485</v>
      </c>
      <c r="Q3024" t="s">
        <v>8317</v>
      </c>
      <c r="R3024" t="s">
        <v>8356</v>
      </c>
      <c r="S3024" s="10">
        <f t="shared" si="190"/>
        <v>42564.745474537034</v>
      </c>
      <c r="T3024" s="10">
        <f t="shared" si="191"/>
        <v>42609.745474537034</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5">
        <f t="shared" si="189"/>
        <v>120.16666666666667</v>
      </c>
      <c r="Q3025" t="s">
        <v>8317</v>
      </c>
      <c r="R3025" t="s">
        <v>8356</v>
      </c>
      <c r="S3025" s="10">
        <f t="shared" si="190"/>
        <v>42121.46743055556</v>
      </c>
      <c r="T3025" s="10">
        <f t="shared" si="191"/>
        <v>42166.46743055556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246.42</v>
      </c>
      <c r="P3026" s="5">
        <f t="shared" si="189"/>
        <v>67.697802197802204</v>
      </c>
      <c r="Q3026" t="s">
        <v>8317</v>
      </c>
      <c r="R3026" t="s">
        <v>8356</v>
      </c>
      <c r="S3026" s="10">
        <f t="shared" si="190"/>
        <v>41158.785590277774</v>
      </c>
      <c r="T3026" s="10">
        <f t="shared" si="191"/>
        <v>41188.785590277774</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302.2</v>
      </c>
      <c r="P3027" s="5">
        <f t="shared" si="189"/>
        <v>52.103448275862071</v>
      </c>
      <c r="Q3027" t="s">
        <v>8317</v>
      </c>
      <c r="R3027" t="s">
        <v>8356</v>
      </c>
      <c r="S3027" s="10">
        <f t="shared" si="190"/>
        <v>41761.301076388889</v>
      </c>
      <c r="T3027" s="10">
        <f t="shared" si="191"/>
        <v>41789.458333333328</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143.33333333333334</v>
      </c>
      <c r="P3028" s="5">
        <f t="shared" si="189"/>
        <v>51.6</v>
      </c>
      <c r="Q3028" t="s">
        <v>8317</v>
      </c>
      <c r="R3028" t="s">
        <v>8356</v>
      </c>
      <c r="S3028" s="10">
        <f t="shared" si="190"/>
        <v>42783.251064814809</v>
      </c>
      <c r="T3028" s="10">
        <f t="shared" si="191"/>
        <v>42797.251064814809</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5">
        <f t="shared" si="189"/>
        <v>164.3</v>
      </c>
      <c r="Q3029" t="s">
        <v>8317</v>
      </c>
      <c r="R3029" t="s">
        <v>8356</v>
      </c>
      <c r="S3029" s="10">
        <f t="shared" si="190"/>
        <v>42053.49596064815</v>
      </c>
      <c r="T3029" s="10">
        <f t="shared" si="191"/>
        <v>42083.454293981478</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168.01999999999998</v>
      </c>
      <c r="P3030" s="5">
        <f t="shared" si="189"/>
        <v>84.858585858585855</v>
      </c>
      <c r="Q3030" t="s">
        <v>8317</v>
      </c>
      <c r="R3030" t="s">
        <v>8356</v>
      </c>
      <c r="S3030" s="10">
        <f t="shared" si="190"/>
        <v>42567.055844907409</v>
      </c>
      <c r="T3030" s="10">
        <f t="shared" si="191"/>
        <v>42597.055844907409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109.67666666666666</v>
      </c>
      <c r="P3031" s="5">
        <f t="shared" si="189"/>
        <v>94.548850574712645</v>
      </c>
      <c r="Q3031" t="s">
        <v>8317</v>
      </c>
      <c r="R3031" t="s">
        <v>8356</v>
      </c>
      <c r="S3031" s="10">
        <f t="shared" si="190"/>
        <v>41932.500543981478</v>
      </c>
      <c r="T3031" s="10">
        <f t="shared" si="191"/>
        <v>41960.982638888883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106.6857142857143</v>
      </c>
      <c r="P3032" s="5">
        <f t="shared" si="189"/>
        <v>45.536585365853661</v>
      </c>
      <c r="Q3032" t="s">
        <v>8317</v>
      </c>
      <c r="R3032" t="s">
        <v>8356</v>
      </c>
      <c r="S3032" s="10">
        <f t="shared" si="190"/>
        <v>42233.5390162037</v>
      </c>
      <c r="T3032" s="10">
        <f t="shared" si="191"/>
        <v>42263.5390162037</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100</v>
      </c>
      <c r="P3033" s="5">
        <f t="shared" si="189"/>
        <v>51.724137931034484</v>
      </c>
      <c r="Q3033" t="s">
        <v>8317</v>
      </c>
      <c r="R3033" t="s">
        <v>8356</v>
      </c>
      <c r="S3033" s="10">
        <f t="shared" si="190"/>
        <v>42597.674155092587</v>
      </c>
      <c r="T3033" s="10">
        <f t="shared" si="191"/>
        <v>42657.674155092587</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5">
        <f t="shared" si="189"/>
        <v>50.88</v>
      </c>
      <c r="Q3034" t="s">
        <v>8317</v>
      </c>
      <c r="R3034" t="s">
        <v>8356</v>
      </c>
      <c r="S3034" s="10">
        <f t="shared" si="190"/>
        <v>42227.836331018516</v>
      </c>
      <c r="T3034" s="10">
        <f t="shared" si="191"/>
        <v>42257.836331018516</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146.53333333333333</v>
      </c>
      <c r="P3035" s="5">
        <f t="shared" si="189"/>
        <v>191.13043478260869</v>
      </c>
      <c r="Q3035" t="s">
        <v>8317</v>
      </c>
      <c r="R3035" t="s">
        <v>8356</v>
      </c>
      <c r="S3035" s="10">
        <f t="shared" si="190"/>
        <v>42569.901909722219</v>
      </c>
      <c r="T3035" s="10">
        <f t="shared" si="191"/>
        <v>42599.901909722219</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5">
        <f t="shared" si="189"/>
        <v>89.314285714285717</v>
      </c>
      <c r="Q3036" t="s">
        <v>8317</v>
      </c>
      <c r="R3036" t="s">
        <v>8356</v>
      </c>
      <c r="S3036" s="10">
        <f t="shared" si="190"/>
        <v>42644.327025462961</v>
      </c>
      <c r="T3036" s="10">
        <f t="shared" si="191"/>
        <v>42674.957638888889</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5">
        <f t="shared" si="189"/>
        <v>88.588631921824103</v>
      </c>
      <c r="Q3037" t="s">
        <v>8317</v>
      </c>
      <c r="R3037" t="s">
        <v>8356</v>
      </c>
      <c r="S3037" s="10">
        <f t="shared" si="190"/>
        <v>41368.351956018516</v>
      </c>
      <c r="T3037" s="10">
        <f t="shared" si="191"/>
        <v>41398.351956018516</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5">
        <f t="shared" si="189"/>
        <v>96.300911854103347</v>
      </c>
      <c r="Q3038" t="s">
        <v>8317</v>
      </c>
      <c r="R3038" t="s">
        <v>8356</v>
      </c>
      <c r="S3038" s="10">
        <f t="shared" si="190"/>
        <v>41466.576898148145</v>
      </c>
      <c r="T3038" s="10">
        <f t="shared" si="191"/>
        <v>41502.290972222218</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213.20000000000002</v>
      </c>
      <c r="P3039" s="5">
        <f t="shared" si="189"/>
        <v>33.3125</v>
      </c>
      <c r="Q3039" t="s">
        <v>8317</v>
      </c>
      <c r="R3039" t="s">
        <v>8356</v>
      </c>
      <c r="S3039" s="10">
        <f t="shared" si="190"/>
        <v>40378.684872685182</v>
      </c>
      <c r="T3039" s="10">
        <f t="shared" si="191"/>
        <v>40452.999305555553</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5">
        <f t="shared" si="189"/>
        <v>37.222222222222221</v>
      </c>
      <c r="Q3040" t="s">
        <v>8317</v>
      </c>
      <c r="R3040" t="s">
        <v>8356</v>
      </c>
      <c r="S3040" s="10">
        <f t="shared" si="190"/>
        <v>42373.043946759259</v>
      </c>
      <c r="T3040" s="10">
        <f t="shared" si="191"/>
        <v>42433.043946759259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108.71389999999998</v>
      </c>
      <c r="P3041" s="5">
        <f t="shared" si="189"/>
        <v>92.130423728813554</v>
      </c>
      <c r="Q3041" t="s">
        <v>8317</v>
      </c>
      <c r="R3041" t="s">
        <v>8356</v>
      </c>
      <c r="S3041" s="10">
        <f t="shared" si="190"/>
        <v>41610.586087962962</v>
      </c>
      <c r="T3041" s="10">
        <f t="shared" si="191"/>
        <v>41637.124305555553</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5">
        <f t="shared" si="189"/>
        <v>76.785714285714292</v>
      </c>
      <c r="Q3042" t="s">
        <v>8317</v>
      </c>
      <c r="R3042" t="s">
        <v>8356</v>
      </c>
      <c r="S3042" s="10">
        <f t="shared" si="190"/>
        <v>42177.583576388883</v>
      </c>
      <c r="T3042" s="10">
        <f t="shared" si="191"/>
        <v>42181.749999999993</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5">
        <f t="shared" si="189"/>
        <v>96.526315789473685</v>
      </c>
      <c r="Q3043" t="s">
        <v>8317</v>
      </c>
      <c r="R3043" t="s">
        <v>8356</v>
      </c>
      <c r="S3043" s="10">
        <f t="shared" si="190"/>
        <v>42359.660277777781</v>
      </c>
      <c r="T3043" s="10">
        <f t="shared" si="191"/>
        <v>42389.660277777781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5">
        <f t="shared" si="189"/>
        <v>51.891891891891895</v>
      </c>
      <c r="Q3044" t="s">
        <v>8317</v>
      </c>
      <c r="R3044" t="s">
        <v>8356</v>
      </c>
      <c r="S3044" s="10">
        <f t="shared" si="190"/>
        <v>42253.479710648149</v>
      </c>
      <c r="T3044" s="10">
        <f t="shared" si="191"/>
        <v>42283.479710648149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5">
        <f t="shared" si="189"/>
        <v>128.9140625</v>
      </c>
      <c r="Q3045" t="s">
        <v>8317</v>
      </c>
      <c r="R3045" t="s">
        <v>8356</v>
      </c>
      <c r="S3045" s="10">
        <f t="shared" si="190"/>
        <v>42082.862256944441</v>
      </c>
      <c r="T3045" s="10">
        <f t="shared" si="191"/>
        <v>42109.909722222219</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5">
        <f t="shared" si="189"/>
        <v>84.108974358974365</v>
      </c>
      <c r="Q3046" t="s">
        <v>8317</v>
      </c>
      <c r="R3046" t="s">
        <v>8356</v>
      </c>
      <c r="S3046" s="10">
        <f t="shared" si="190"/>
        <v>42387.518495370365</v>
      </c>
      <c r="T3046" s="10">
        <f t="shared" si="191"/>
        <v>42402.518495370365</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132.70650000000001</v>
      </c>
      <c r="P3047" s="5">
        <f t="shared" si="189"/>
        <v>82.941562500000003</v>
      </c>
      <c r="Q3047" t="s">
        <v>8317</v>
      </c>
      <c r="R3047" t="s">
        <v>8356</v>
      </c>
      <c r="S3047" s="10">
        <f t="shared" si="190"/>
        <v>41842.947395833333</v>
      </c>
      <c r="T3047" s="10">
        <f t="shared" si="191"/>
        <v>41872.947395833333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190.84810126582278</v>
      </c>
      <c r="P3048" s="5">
        <f t="shared" si="189"/>
        <v>259.94827586206895</v>
      </c>
      <c r="Q3048" t="s">
        <v>8317</v>
      </c>
      <c r="R3048" t="s">
        <v>8356</v>
      </c>
      <c r="S3048" s="10">
        <f t="shared" si="190"/>
        <v>41862.59474537037</v>
      </c>
      <c r="T3048" s="10">
        <f t="shared" si="191"/>
        <v>41891.994444444441</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5">
        <f t="shared" si="189"/>
        <v>37.25</v>
      </c>
      <c r="Q3049" t="s">
        <v>8317</v>
      </c>
      <c r="R3049" t="s">
        <v>8356</v>
      </c>
      <c r="S3049" s="10">
        <f t="shared" si="190"/>
        <v>42443.780717592592</v>
      </c>
      <c r="T3049" s="10">
        <f t="shared" si="191"/>
        <v>42487.344444444439</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166.4</v>
      </c>
      <c r="P3050" s="5">
        <f t="shared" si="189"/>
        <v>177.02127659574469</v>
      </c>
      <c r="Q3050" t="s">
        <v>8317</v>
      </c>
      <c r="R3050" t="s">
        <v>8356</v>
      </c>
      <c r="S3050" s="10">
        <f t="shared" si="190"/>
        <v>41975.692847222213</v>
      </c>
      <c r="T3050" s="10">
        <f t="shared" si="191"/>
        <v>42004.681944444441</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5">
        <f t="shared" si="189"/>
        <v>74.074074074074076</v>
      </c>
      <c r="Q3051" t="s">
        <v>8317</v>
      </c>
      <c r="R3051" t="s">
        <v>8356</v>
      </c>
      <c r="S3051" s="10">
        <f t="shared" si="190"/>
        <v>42138.806192129625</v>
      </c>
      <c r="T3051" s="10">
        <f t="shared" si="191"/>
        <v>42168.806192129625</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5">
        <f t="shared" si="189"/>
        <v>70.666666666666671</v>
      </c>
      <c r="Q3052" t="s">
        <v>8317</v>
      </c>
      <c r="R3052" t="s">
        <v>8356</v>
      </c>
      <c r="S3052" s="10">
        <f t="shared" si="190"/>
        <v>42464.960185185184</v>
      </c>
      <c r="T3052" s="10">
        <f t="shared" si="191"/>
        <v>42494.960185185184</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23.62857142857143</v>
      </c>
      <c r="P3053" s="5">
        <f t="shared" si="189"/>
        <v>23.62857142857143</v>
      </c>
      <c r="Q3053" t="s">
        <v>8317</v>
      </c>
      <c r="R3053" t="s">
        <v>8356</v>
      </c>
      <c r="S3053" s="10">
        <f t="shared" si="190"/>
        <v>42744.207696759251</v>
      </c>
      <c r="T3053" s="10">
        <f t="shared" si="191"/>
        <v>42774.207696759251</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0.15</v>
      </c>
      <c r="P3054" s="5">
        <f t="shared" si="189"/>
        <v>37.5</v>
      </c>
      <c r="Q3054" t="s">
        <v>8317</v>
      </c>
      <c r="R3054" t="s">
        <v>8356</v>
      </c>
      <c r="S3054" s="10">
        <f t="shared" si="190"/>
        <v>42122.461736111109</v>
      </c>
      <c r="T3054" s="10">
        <f t="shared" si="191"/>
        <v>42152.457638888889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0.4</v>
      </c>
      <c r="P3055" s="5">
        <f t="shared" si="189"/>
        <v>13.333333333333334</v>
      </c>
      <c r="Q3055" t="s">
        <v>8317</v>
      </c>
      <c r="R3055" t="s">
        <v>8356</v>
      </c>
      <c r="S3055" s="10">
        <f t="shared" si="190"/>
        <v>41862.553391203699</v>
      </c>
      <c r="T3055" s="10">
        <f t="shared" si="191"/>
        <v>41913.957638888889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5" t="e">
        <f t="shared" si="189"/>
        <v>#DIV/0!</v>
      </c>
      <c r="Q3056" t="s">
        <v>8317</v>
      </c>
      <c r="R3056" t="s">
        <v>8356</v>
      </c>
      <c r="S3056" s="10">
        <f t="shared" si="190"/>
        <v>42027.624467592592</v>
      </c>
      <c r="T3056" s="10">
        <f t="shared" si="191"/>
        <v>42064.836111111108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5.0000000000000001E-3</v>
      </c>
      <c r="P3057" s="5">
        <f t="shared" si="189"/>
        <v>1</v>
      </c>
      <c r="Q3057" t="s">
        <v>8317</v>
      </c>
      <c r="R3057" t="s">
        <v>8356</v>
      </c>
      <c r="S3057" s="10">
        <f t="shared" si="190"/>
        <v>41953.749884259254</v>
      </c>
      <c r="T3057" s="10">
        <f t="shared" si="191"/>
        <v>42013.749884259254</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5" t="e">
        <f t="shared" si="189"/>
        <v>#DIV/0!</v>
      </c>
      <c r="Q3058" t="s">
        <v>8317</v>
      </c>
      <c r="R3058" t="s">
        <v>8356</v>
      </c>
      <c r="S3058" s="10">
        <f t="shared" si="190"/>
        <v>41851.428055555552</v>
      </c>
      <c r="T3058" s="10">
        <f t="shared" si="191"/>
        <v>41911.428055555552</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5" t="e">
        <f t="shared" si="189"/>
        <v>#DIV/0!</v>
      </c>
      <c r="Q3059" t="s">
        <v>8317</v>
      </c>
      <c r="R3059" t="s">
        <v>8356</v>
      </c>
      <c r="S3059" s="10">
        <f t="shared" si="190"/>
        <v>42433.442256944443</v>
      </c>
      <c r="T3059" s="10">
        <f t="shared" si="191"/>
        <v>42463.400590277779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1.6666666666666666E-2</v>
      </c>
      <c r="P3060" s="5">
        <f t="shared" si="189"/>
        <v>1</v>
      </c>
      <c r="Q3060" t="s">
        <v>8317</v>
      </c>
      <c r="R3060" t="s">
        <v>8356</v>
      </c>
      <c r="S3060" s="10">
        <f t="shared" si="190"/>
        <v>42460.165972222218</v>
      </c>
      <c r="T3060" s="10">
        <f t="shared" si="191"/>
        <v>42510.165972222218</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3.0066666666666664</v>
      </c>
      <c r="P3061" s="5">
        <f t="shared" si="189"/>
        <v>41</v>
      </c>
      <c r="Q3061" t="s">
        <v>8317</v>
      </c>
      <c r="R3061" t="s">
        <v>8356</v>
      </c>
      <c r="S3061" s="10">
        <f t="shared" si="190"/>
        <v>41829.727384259255</v>
      </c>
      <c r="T3061" s="10">
        <f t="shared" si="191"/>
        <v>41859.727384259255</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0.15227272727272728</v>
      </c>
      <c r="P3062" s="5">
        <f t="shared" si="189"/>
        <v>55.833333333333336</v>
      </c>
      <c r="Q3062" t="s">
        <v>8317</v>
      </c>
      <c r="R3062" t="s">
        <v>8356</v>
      </c>
      <c r="S3062" s="10">
        <f t="shared" si="190"/>
        <v>42245.066365740735</v>
      </c>
      <c r="T3062" s="10">
        <f t="shared" si="191"/>
        <v>42275.066365740735</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5" t="e">
        <f t="shared" si="189"/>
        <v>#DIV/0!</v>
      </c>
      <c r="Q3063" t="s">
        <v>8317</v>
      </c>
      <c r="R3063" t="s">
        <v>8356</v>
      </c>
      <c r="S3063" s="10">
        <f t="shared" si="190"/>
        <v>41834.575787037036</v>
      </c>
      <c r="T3063" s="10">
        <f t="shared" si="191"/>
        <v>41864.575787037036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66.84</v>
      </c>
      <c r="P3064" s="5">
        <f t="shared" si="189"/>
        <v>99.761194029850742</v>
      </c>
      <c r="Q3064" t="s">
        <v>8317</v>
      </c>
      <c r="R3064" t="s">
        <v>8356</v>
      </c>
      <c r="S3064" s="10">
        <f t="shared" si="190"/>
        <v>42248.3274537037</v>
      </c>
      <c r="T3064" s="10">
        <f t="shared" si="191"/>
        <v>42277.541666666664</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19.566666666666666</v>
      </c>
      <c r="P3065" s="5">
        <f t="shared" si="189"/>
        <v>25.521739130434781</v>
      </c>
      <c r="Q3065" t="s">
        <v>8317</v>
      </c>
      <c r="R3065" t="s">
        <v>8356</v>
      </c>
      <c r="S3065" s="10">
        <f t="shared" si="190"/>
        <v>42630.714560185181</v>
      </c>
      <c r="T3065" s="10">
        <f t="shared" si="191"/>
        <v>42665.714560185181</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11.294666666666666</v>
      </c>
      <c r="P3066" s="5">
        <f t="shared" si="189"/>
        <v>117.65277777777777</v>
      </c>
      <c r="Q3066" t="s">
        <v>8317</v>
      </c>
      <c r="R3066" t="s">
        <v>8356</v>
      </c>
      <c r="S3066" s="10">
        <f t="shared" si="190"/>
        <v>42298.9218287037</v>
      </c>
      <c r="T3066" s="10">
        <f t="shared" si="191"/>
        <v>42330.082638888889</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0.04</v>
      </c>
      <c r="P3067" s="5">
        <f t="shared" si="189"/>
        <v>5</v>
      </c>
      <c r="Q3067" t="s">
        <v>8317</v>
      </c>
      <c r="R3067" t="s">
        <v>8356</v>
      </c>
      <c r="S3067" s="10">
        <f t="shared" si="190"/>
        <v>41824.846898148149</v>
      </c>
      <c r="T3067" s="10">
        <f t="shared" si="191"/>
        <v>41849.846898148149</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11.985714285714286</v>
      </c>
      <c r="P3068" s="5">
        <f t="shared" si="189"/>
        <v>2796.6666666666665</v>
      </c>
      <c r="Q3068" t="s">
        <v>8317</v>
      </c>
      <c r="R3068" t="s">
        <v>8356</v>
      </c>
      <c r="S3068" s="10">
        <f t="shared" si="190"/>
        <v>42531.020104166666</v>
      </c>
      <c r="T3068" s="10">
        <f t="shared" si="191"/>
        <v>42561.020104166666</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v>
      </c>
      <c r="P3069" s="5">
        <f t="shared" si="189"/>
        <v>200</v>
      </c>
      <c r="Q3069" t="s">
        <v>8317</v>
      </c>
      <c r="R3069" t="s">
        <v>8356</v>
      </c>
      <c r="S3069" s="10">
        <f t="shared" si="190"/>
        <v>42226.730081018519</v>
      </c>
      <c r="T3069" s="10">
        <f t="shared" si="191"/>
        <v>42256.730081018519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6.9999999999999993E-2</v>
      </c>
      <c r="P3070" s="5">
        <f t="shared" si="189"/>
        <v>87.5</v>
      </c>
      <c r="Q3070" t="s">
        <v>8317</v>
      </c>
      <c r="R3070" t="s">
        <v>8356</v>
      </c>
      <c r="S3070" s="10">
        <f t="shared" si="190"/>
        <v>42263.483240740738</v>
      </c>
      <c r="T3070" s="10">
        <f t="shared" si="191"/>
        <v>42293.483240740738</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14.099999999999998</v>
      </c>
      <c r="P3071" s="5">
        <f t="shared" si="189"/>
        <v>20.142857142857142</v>
      </c>
      <c r="Q3071" t="s">
        <v>8317</v>
      </c>
      <c r="R3071" t="s">
        <v>8356</v>
      </c>
      <c r="S3071" s="10">
        <f t="shared" si="190"/>
        <v>41957.625393518516</v>
      </c>
      <c r="T3071" s="10">
        <f t="shared" si="191"/>
        <v>41987.625393518516</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3.34</v>
      </c>
      <c r="P3072" s="5">
        <f t="shared" si="189"/>
        <v>20.875</v>
      </c>
      <c r="Q3072" t="s">
        <v>8317</v>
      </c>
      <c r="R3072" t="s">
        <v>8356</v>
      </c>
      <c r="S3072" s="10">
        <f t="shared" si="190"/>
        <v>42690.525104166663</v>
      </c>
      <c r="T3072" s="10">
        <f t="shared" si="191"/>
        <v>42711.525104166663</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59.774999999999999</v>
      </c>
      <c r="P3073" s="5">
        <f t="shared" si="189"/>
        <v>61.307692307692307</v>
      </c>
      <c r="Q3073" t="s">
        <v>8317</v>
      </c>
      <c r="R3073" t="s">
        <v>8356</v>
      </c>
      <c r="S3073" s="10">
        <f t="shared" si="190"/>
        <v>42097.524085648147</v>
      </c>
      <c r="T3073" s="10">
        <f t="shared" si="191"/>
        <v>42115.040972222218</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1.6666666666666666E-2</v>
      </c>
      <c r="P3074" s="5">
        <f t="shared" si="189"/>
        <v>1</v>
      </c>
      <c r="Q3074" t="s">
        <v>8317</v>
      </c>
      <c r="R3074" t="s">
        <v>8356</v>
      </c>
      <c r="S3074" s="10">
        <f t="shared" si="190"/>
        <v>42658.482199074067</v>
      </c>
      <c r="T3074" s="10">
        <f t="shared" si="191"/>
        <v>42672.865277777775</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((E3075/D3075)*100)</f>
        <v>2.3035714285714284E-2</v>
      </c>
      <c r="P3075" s="5">
        <f t="shared" ref="P3075:P3138" si="193">AVERAGE(E3075/L3075)</f>
        <v>92.142857142857139</v>
      </c>
      <c r="Q3075" t="s">
        <v>8317</v>
      </c>
      <c r="R3075" t="s">
        <v>8356</v>
      </c>
      <c r="S3075" s="10">
        <f t="shared" ref="S3075:S3138" si="194">(((J3075/60)/60)/24)+DATE(1970,1,1)+(-5/24)</f>
        <v>42111.475694444445</v>
      </c>
      <c r="T3075" s="10">
        <f t="shared" ref="T3075:T3138" si="195">(((I3075/60)/60)/24)+DATE(1970,1,1)+(-5/24)</f>
        <v>42169.59652777778</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8.8000000000000009E-2</v>
      </c>
      <c r="P3076" s="5">
        <f t="shared" si="193"/>
        <v>7.333333333333333</v>
      </c>
      <c r="Q3076" t="s">
        <v>8317</v>
      </c>
      <c r="R3076" t="s">
        <v>8356</v>
      </c>
      <c r="S3076" s="10">
        <f t="shared" si="194"/>
        <v>42409.362951388881</v>
      </c>
      <c r="T3076" s="10">
        <f t="shared" si="195"/>
        <v>42439.362951388881</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v>
      </c>
      <c r="P3077" s="5">
        <f t="shared" si="193"/>
        <v>64.8</v>
      </c>
      <c r="Q3077" t="s">
        <v>8317</v>
      </c>
      <c r="R3077" t="s">
        <v>8356</v>
      </c>
      <c r="S3077" s="10">
        <f t="shared" si="194"/>
        <v>42550.893981481473</v>
      </c>
      <c r="T3077" s="10">
        <f t="shared" si="195"/>
        <v>42600.893981481473</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15.06</v>
      </c>
      <c r="P3078" s="5">
        <f t="shared" si="193"/>
        <v>30.12</v>
      </c>
      <c r="Q3078" t="s">
        <v>8317</v>
      </c>
      <c r="R3078" t="s">
        <v>8356</v>
      </c>
      <c r="S3078" s="10">
        <f t="shared" si="194"/>
        <v>42226.443553240737</v>
      </c>
      <c r="T3078" s="10">
        <f t="shared" si="195"/>
        <v>42286.443553240737</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0.47727272727272729</v>
      </c>
      <c r="P3079" s="5">
        <f t="shared" si="193"/>
        <v>52.5</v>
      </c>
      <c r="Q3079" t="s">
        <v>8317</v>
      </c>
      <c r="R3079" t="s">
        <v>8356</v>
      </c>
      <c r="S3079" s="10">
        <f t="shared" si="194"/>
        <v>42766.74858796296</v>
      </c>
      <c r="T3079" s="10">
        <f t="shared" si="195"/>
        <v>42796.74858796296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0.11833333333333333</v>
      </c>
      <c r="P3080" s="5">
        <f t="shared" si="193"/>
        <v>23.666666666666668</v>
      </c>
      <c r="Q3080" t="s">
        <v>8317</v>
      </c>
      <c r="R3080" t="s">
        <v>8356</v>
      </c>
      <c r="S3080" s="10">
        <f t="shared" si="194"/>
        <v>42030.930497685178</v>
      </c>
      <c r="T3080" s="10">
        <f t="shared" si="195"/>
        <v>42060.930497685178</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0.8417399858735245</v>
      </c>
      <c r="P3081" s="5">
        <f t="shared" si="193"/>
        <v>415.77777777777777</v>
      </c>
      <c r="Q3081" t="s">
        <v>8317</v>
      </c>
      <c r="R3081" t="s">
        <v>8356</v>
      </c>
      <c r="S3081" s="10">
        <f t="shared" si="194"/>
        <v>42055.50503472222</v>
      </c>
      <c r="T3081" s="10">
        <f t="shared" si="195"/>
        <v>42085.463368055549</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1.8799999999999997E-2</v>
      </c>
      <c r="P3082" s="5">
        <f t="shared" si="193"/>
        <v>53.714285714285715</v>
      </c>
      <c r="Q3082" t="s">
        <v>8317</v>
      </c>
      <c r="R3082" t="s">
        <v>8356</v>
      </c>
      <c r="S3082" s="10">
        <f t="shared" si="194"/>
        <v>41939.8199537037</v>
      </c>
      <c r="T3082" s="10">
        <f t="shared" si="195"/>
        <v>41999.861620370364</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0.21029999999999999</v>
      </c>
      <c r="P3083" s="5">
        <f t="shared" si="193"/>
        <v>420.6</v>
      </c>
      <c r="Q3083" t="s">
        <v>8317</v>
      </c>
      <c r="R3083" t="s">
        <v>8356</v>
      </c>
      <c r="S3083" s="10">
        <f t="shared" si="194"/>
        <v>42236.973275462959</v>
      </c>
      <c r="T3083" s="10">
        <f t="shared" si="195"/>
        <v>42266.973275462959</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5" t="e">
        <f t="shared" si="193"/>
        <v>#DIV/0!</v>
      </c>
      <c r="Q3084" t="s">
        <v>8317</v>
      </c>
      <c r="R3084" t="s">
        <v>8356</v>
      </c>
      <c r="S3084" s="10">
        <f t="shared" si="194"/>
        <v>42293.714652777773</v>
      </c>
      <c r="T3084" s="10">
        <f t="shared" si="195"/>
        <v>42323.756319444445</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0.27999999999999997</v>
      </c>
      <c r="P3085" s="5">
        <f t="shared" si="193"/>
        <v>18.666666666666668</v>
      </c>
      <c r="Q3085" t="s">
        <v>8317</v>
      </c>
      <c r="R3085" t="s">
        <v>8356</v>
      </c>
      <c r="S3085" s="10">
        <f t="shared" si="194"/>
        <v>41853.355069444442</v>
      </c>
      <c r="T3085" s="10">
        <f t="shared" si="195"/>
        <v>41883</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11.57920670115792</v>
      </c>
      <c r="P3086" s="5">
        <f t="shared" si="193"/>
        <v>78.333333333333329</v>
      </c>
      <c r="Q3086" t="s">
        <v>8317</v>
      </c>
      <c r="R3086" t="s">
        <v>8356</v>
      </c>
      <c r="S3086" s="10">
        <f t="shared" si="194"/>
        <v>42100.515405092585</v>
      </c>
      <c r="T3086" s="10">
        <f t="shared" si="195"/>
        <v>42129.574999999997</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v>
      </c>
      <c r="P3087" s="5">
        <f t="shared" si="193"/>
        <v>67.777777777777771</v>
      </c>
      <c r="Q3087" t="s">
        <v>8317</v>
      </c>
      <c r="R3087" t="s">
        <v>8356</v>
      </c>
      <c r="S3087" s="10">
        <f t="shared" si="194"/>
        <v>42246.675451388881</v>
      </c>
      <c r="T3087" s="10">
        <f t="shared" si="195"/>
        <v>42276.675451388881</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0.25</v>
      </c>
      <c r="P3088" s="5">
        <f t="shared" si="193"/>
        <v>16.666666666666668</v>
      </c>
      <c r="Q3088" t="s">
        <v>8317</v>
      </c>
      <c r="R3088" t="s">
        <v>8356</v>
      </c>
      <c r="S3088" s="10">
        <f t="shared" si="194"/>
        <v>42173.462488425925</v>
      </c>
      <c r="T3088" s="10">
        <f t="shared" si="195"/>
        <v>42233.462488425925</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0.625</v>
      </c>
      <c r="P3089" s="5">
        <f t="shared" si="193"/>
        <v>62.5</v>
      </c>
      <c r="Q3089" t="s">
        <v>8317</v>
      </c>
      <c r="R3089" t="s">
        <v>8356</v>
      </c>
      <c r="S3089" s="10">
        <f t="shared" si="194"/>
        <v>42664.942013888889</v>
      </c>
      <c r="T3089" s="10">
        <f t="shared" si="195"/>
        <v>42724.983680555553</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0.19384615384615383</v>
      </c>
      <c r="P3090" s="5">
        <f t="shared" si="193"/>
        <v>42</v>
      </c>
      <c r="Q3090" t="s">
        <v>8317</v>
      </c>
      <c r="R3090" t="s">
        <v>8356</v>
      </c>
      <c r="S3090" s="10">
        <f t="shared" si="194"/>
        <v>41981.363969907405</v>
      </c>
      <c r="T3090" s="10">
        <f t="shared" si="195"/>
        <v>42012.361805555549</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23.416</v>
      </c>
      <c r="P3091" s="5">
        <f t="shared" si="193"/>
        <v>130.0888888888889</v>
      </c>
      <c r="Q3091" t="s">
        <v>8317</v>
      </c>
      <c r="R3091" t="s">
        <v>8356</v>
      </c>
      <c r="S3091" s="10">
        <f t="shared" si="194"/>
        <v>42528.334293981483</v>
      </c>
      <c r="T3091" s="10">
        <f t="shared" si="195"/>
        <v>42559.874305555553</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5.0808888888888886</v>
      </c>
      <c r="P3092" s="5">
        <f t="shared" si="193"/>
        <v>1270.2222222222222</v>
      </c>
      <c r="Q3092" t="s">
        <v>8317</v>
      </c>
      <c r="R3092" t="s">
        <v>8356</v>
      </c>
      <c r="S3092" s="10">
        <f t="shared" si="194"/>
        <v>42065.610474537032</v>
      </c>
      <c r="T3092" s="10">
        <f t="shared" si="195"/>
        <v>42125.568807870368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15.920000000000002</v>
      </c>
      <c r="P3093" s="5">
        <f t="shared" si="193"/>
        <v>88.444444444444443</v>
      </c>
      <c r="Q3093" t="s">
        <v>8317</v>
      </c>
      <c r="R3093" t="s">
        <v>8356</v>
      </c>
      <c r="S3093" s="10">
        <f t="shared" si="194"/>
        <v>42566.740081018514</v>
      </c>
      <c r="T3093" s="10">
        <f t="shared" si="195"/>
        <v>42596.740081018514</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1.1831900000000002</v>
      </c>
      <c r="P3094" s="5">
        <f t="shared" si="193"/>
        <v>56.342380952380957</v>
      </c>
      <c r="Q3094" t="s">
        <v>8317</v>
      </c>
      <c r="R3094" t="s">
        <v>8356</v>
      </c>
      <c r="S3094" s="10">
        <f t="shared" si="194"/>
        <v>42255.41101851852</v>
      </c>
      <c r="T3094" s="10">
        <f t="shared" si="195"/>
        <v>42292.708333333336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22.75</v>
      </c>
      <c r="P3095" s="5">
        <f t="shared" si="193"/>
        <v>53.529411764705884</v>
      </c>
      <c r="Q3095" t="s">
        <v>8317</v>
      </c>
      <c r="R3095" t="s">
        <v>8356</v>
      </c>
      <c r="S3095" s="10">
        <f t="shared" si="194"/>
        <v>41760.700706018513</v>
      </c>
      <c r="T3095" s="10">
        <f t="shared" si="195"/>
        <v>41790.957638888889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2.5000000000000001E-2</v>
      </c>
      <c r="P3096" s="5">
        <f t="shared" si="193"/>
        <v>25</v>
      </c>
      <c r="Q3096" t="s">
        <v>8317</v>
      </c>
      <c r="R3096" t="s">
        <v>8356</v>
      </c>
      <c r="S3096" s="10">
        <f t="shared" si="194"/>
        <v>42207.587453703702</v>
      </c>
      <c r="T3096" s="10">
        <f t="shared" si="195"/>
        <v>42267.587453703702</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0.33512064343163539</v>
      </c>
      <c r="P3097" s="5">
        <f t="shared" si="193"/>
        <v>50</v>
      </c>
      <c r="Q3097" t="s">
        <v>8317</v>
      </c>
      <c r="R3097" t="s">
        <v>8356</v>
      </c>
      <c r="S3097" s="10">
        <f t="shared" si="194"/>
        <v>42522.81689814815</v>
      </c>
      <c r="T3097" s="10">
        <f t="shared" si="195"/>
        <v>42582.81689814815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v>
      </c>
      <c r="P3098" s="5">
        <f t="shared" si="193"/>
        <v>56.785714285714285</v>
      </c>
      <c r="Q3098" t="s">
        <v>8317</v>
      </c>
      <c r="R3098" t="s">
        <v>8356</v>
      </c>
      <c r="S3098" s="10">
        <f t="shared" si="194"/>
        <v>42114.617199074077</v>
      </c>
      <c r="T3098" s="10">
        <f t="shared" si="195"/>
        <v>42144.617199074077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17.150000000000002</v>
      </c>
      <c r="P3099" s="5">
        <f t="shared" si="193"/>
        <v>40.833333333333336</v>
      </c>
      <c r="Q3099" t="s">
        <v>8317</v>
      </c>
      <c r="R3099" t="s">
        <v>8356</v>
      </c>
      <c r="S3099" s="10">
        <f t="shared" si="194"/>
        <v>42629.29515046296</v>
      </c>
      <c r="T3099" s="10">
        <f t="shared" si="195"/>
        <v>42650.374999999993</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3.6080041046690612</v>
      </c>
      <c r="P3100" s="5">
        <f t="shared" si="193"/>
        <v>65.111111111111114</v>
      </c>
      <c r="Q3100" t="s">
        <v>8317</v>
      </c>
      <c r="R3100" t="s">
        <v>8356</v>
      </c>
      <c r="S3100" s="10">
        <f t="shared" si="194"/>
        <v>42359.58390046296</v>
      </c>
      <c r="T3100" s="10">
        <f t="shared" si="195"/>
        <v>42407.803472222215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13.900000000000002</v>
      </c>
      <c r="P3101" s="5">
        <f t="shared" si="193"/>
        <v>55.6</v>
      </c>
      <c r="Q3101" t="s">
        <v>8317</v>
      </c>
      <c r="R3101" t="s">
        <v>8356</v>
      </c>
      <c r="S3101" s="10">
        <f t="shared" si="194"/>
        <v>42381.981377314813</v>
      </c>
      <c r="T3101" s="10">
        <f t="shared" si="195"/>
        <v>42411.981377314813</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15.225</v>
      </c>
      <c r="P3102" s="5">
        <f t="shared" si="193"/>
        <v>140.53846153846155</v>
      </c>
      <c r="Q3102" t="s">
        <v>8317</v>
      </c>
      <c r="R3102" t="s">
        <v>8356</v>
      </c>
      <c r="S3102" s="10">
        <f t="shared" si="194"/>
        <v>41902.4140625</v>
      </c>
      <c r="T3102" s="10">
        <f t="shared" si="195"/>
        <v>41932.4140625</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12</v>
      </c>
      <c r="P3103" s="5">
        <f t="shared" si="193"/>
        <v>25</v>
      </c>
      <c r="Q3103" t="s">
        <v>8317</v>
      </c>
      <c r="R3103" t="s">
        <v>8356</v>
      </c>
      <c r="S3103" s="10">
        <f t="shared" si="194"/>
        <v>42171.175196759257</v>
      </c>
      <c r="T3103" s="10">
        <f t="shared" si="195"/>
        <v>42201.12222222222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39.112499999999997</v>
      </c>
      <c r="P3104" s="5">
        <f t="shared" si="193"/>
        <v>69.533333333333331</v>
      </c>
      <c r="Q3104" t="s">
        <v>8317</v>
      </c>
      <c r="R3104" t="s">
        <v>8356</v>
      </c>
      <c r="S3104" s="10">
        <f t="shared" si="194"/>
        <v>42555.132152777776</v>
      </c>
      <c r="T3104" s="10">
        <f t="shared" si="195"/>
        <v>42605.132152777776</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0.26829268292682928</v>
      </c>
      <c r="P3105" s="5">
        <f t="shared" si="193"/>
        <v>5.5</v>
      </c>
      <c r="Q3105" t="s">
        <v>8317</v>
      </c>
      <c r="R3105" t="s">
        <v>8356</v>
      </c>
      <c r="S3105" s="10">
        <f t="shared" si="194"/>
        <v>42106.94798611111</v>
      </c>
      <c r="T3105" s="10">
        <f t="shared" si="195"/>
        <v>42166.94798611111</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29.625</v>
      </c>
      <c r="P3106" s="5">
        <f t="shared" si="193"/>
        <v>237</v>
      </c>
      <c r="Q3106" t="s">
        <v>8317</v>
      </c>
      <c r="R3106" t="s">
        <v>8356</v>
      </c>
      <c r="S3106" s="10">
        <f t="shared" si="194"/>
        <v>42006.70035879629</v>
      </c>
      <c r="T3106" s="10">
        <f t="shared" si="195"/>
        <v>42037.874999999993</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42.360992301112063</v>
      </c>
      <c r="P3107" s="5">
        <f t="shared" si="193"/>
        <v>79.870967741935488</v>
      </c>
      <c r="Q3107" t="s">
        <v>8317</v>
      </c>
      <c r="R3107" t="s">
        <v>8356</v>
      </c>
      <c r="S3107" s="10">
        <f t="shared" si="194"/>
        <v>41876.510601851849</v>
      </c>
      <c r="T3107" s="10">
        <f t="shared" si="195"/>
        <v>41931</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4.1000000000000005</v>
      </c>
      <c r="P3108" s="5">
        <f t="shared" si="193"/>
        <v>10.25</v>
      </c>
      <c r="Q3108" t="s">
        <v>8317</v>
      </c>
      <c r="R3108" t="s">
        <v>8356</v>
      </c>
      <c r="S3108" s="10">
        <f t="shared" si="194"/>
        <v>42241.22078703704</v>
      </c>
      <c r="T3108" s="10">
        <f t="shared" si="195"/>
        <v>42263.708333333336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19.762499999999999</v>
      </c>
      <c r="P3109" s="5">
        <f t="shared" si="193"/>
        <v>272.58620689655174</v>
      </c>
      <c r="Q3109" t="s">
        <v>8317</v>
      </c>
      <c r="R3109" t="s">
        <v>8356</v>
      </c>
      <c r="S3109" s="10">
        <f t="shared" si="194"/>
        <v>42128.605914351843</v>
      </c>
      <c r="T3109" s="10">
        <f t="shared" si="195"/>
        <v>42135.605914351843</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5.1999999999999998E-2</v>
      </c>
      <c r="P3110" s="5">
        <f t="shared" si="193"/>
        <v>13</v>
      </c>
      <c r="Q3110" t="s">
        <v>8317</v>
      </c>
      <c r="R3110" t="s">
        <v>8356</v>
      </c>
      <c r="S3110" s="10">
        <f t="shared" si="194"/>
        <v>42062.47215277778</v>
      </c>
      <c r="T3110" s="10">
        <f t="shared" si="195"/>
        <v>42122.430486111109</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25.030188679245285</v>
      </c>
      <c r="P3111" s="5">
        <f t="shared" si="193"/>
        <v>58.184210526315788</v>
      </c>
      <c r="Q3111" t="s">
        <v>8317</v>
      </c>
      <c r="R3111" t="s">
        <v>8356</v>
      </c>
      <c r="S3111" s="10">
        <f t="shared" si="194"/>
        <v>41843.916782407403</v>
      </c>
      <c r="T3111" s="10">
        <f t="shared" si="195"/>
        <v>41878.916782407403</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0.04</v>
      </c>
      <c r="P3112" s="5">
        <f t="shared" si="193"/>
        <v>10</v>
      </c>
      <c r="Q3112" t="s">
        <v>8317</v>
      </c>
      <c r="R3112" t="s">
        <v>8356</v>
      </c>
      <c r="S3112" s="10">
        <f t="shared" si="194"/>
        <v>42744.823136574072</v>
      </c>
      <c r="T3112" s="10">
        <f t="shared" si="195"/>
        <v>42784.823136574072</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26.640000000000004</v>
      </c>
      <c r="P3113" s="5">
        <f t="shared" si="193"/>
        <v>70.10526315789474</v>
      </c>
      <c r="Q3113" t="s">
        <v>8317</v>
      </c>
      <c r="R3113" t="s">
        <v>8356</v>
      </c>
      <c r="S3113" s="10">
        <f t="shared" si="194"/>
        <v>41885.38680555555</v>
      </c>
      <c r="T3113" s="10">
        <f t="shared" si="195"/>
        <v>41916.38680555555</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4.7363636363636363</v>
      </c>
      <c r="P3114" s="5">
        <f t="shared" si="193"/>
        <v>57.888888888888886</v>
      </c>
      <c r="Q3114" t="s">
        <v>8317</v>
      </c>
      <c r="R3114" t="s">
        <v>8356</v>
      </c>
      <c r="S3114" s="10">
        <f t="shared" si="194"/>
        <v>42614.913587962961</v>
      </c>
      <c r="T3114" s="10">
        <f t="shared" si="195"/>
        <v>42674.913587962961</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4.2435339894712749</v>
      </c>
      <c r="P3115" s="5">
        <f t="shared" si="193"/>
        <v>125.27027027027027</v>
      </c>
      <c r="Q3115" t="s">
        <v>8317</v>
      </c>
      <c r="R3115" t="s">
        <v>8356</v>
      </c>
      <c r="S3115" s="10">
        <f t="shared" si="194"/>
        <v>42081.522939814815</v>
      </c>
      <c r="T3115" s="10">
        <f t="shared" si="195"/>
        <v>42111.522939814815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5" t="e">
        <f t="shared" si="193"/>
        <v>#DIV/0!</v>
      </c>
      <c r="Q3116" t="s">
        <v>8317</v>
      </c>
      <c r="R3116" t="s">
        <v>8356</v>
      </c>
      <c r="S3116" s="10">
        <f t="shared" si="194"/>
        <v>41843.42418981481</v>
      </c>
      <c r="T3116" s="10">
        <f t="shared" si="195"/>
        <v>41903.42418981481</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3</v>
      </c>
      <c r="P3117" s="5">
        <f t="shared" si="193"/>
        <v>300</v>
      </c>
      <c r="Q3117" t="s">
        <v>8317</v>
      </c>
      <c r="R3117" t="s">
        <v>8356</v>
      </c>
      <c r="S3117" s="10">
        <f t="shared" si="194"/>
        <v>42496.238738425927</v>
      </c>
      <c r="T3117" s="10">
        <f t="shared" si="195"/>
        <v>42526.238738425927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57.333333333333336</v>
      </c>
      <c r="P3118" s="5">
        <f t="shared" si="193"/>
        <v>43</v>
      </c>
      <c r="Q3118" t="s">
        <v>8317</v>
      </c>
      <c r="R3118" t="s">
        <v>8356</v>
      </c>
      <c r="S3118" s="10">
        <f t="shared" si="194"/>
        <v>42081.30700231481</v>
      </c>
      <c r="T3118" s="10">
        <f t="shared" si="195"/>
        <v>42095.30700231481</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0.1</v>
      </c>
      <c r="P3119" s="5">
        <f t="shared" si="193"/>
        <v>1</v>
      </c>
      <c r="Q3119" t="s">
        <v>8317</v>
      </c>
      <c r="R3119" t="s">
        <v>8356</v>
      </c>
      <c r="S3119" s="10">
        <f t="shared" si="194"/>
        <v>42509.166203703695</v>
      </c>
      <c r="T3119" s="10">
        <f t="shared" si="195"/>
        <v>42517.341666666667</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0.31</v>
      </c>
      <c r="P3120" s="5">
        <f t="shared" si="193"/>
        <v>775</v>
      </c>
      <c r="Q3120" t="s">
        <v>8317</v>
      </c>
      <c r="R3120" t="s">
        <v>8356</v>
      </c>
      <c r="S3120" s="10">
        <f t="shared" si="194"/>
        <v>42534.441238425927</v>
      </c>
      <c r="T3120" s="10">
        <f t="shared" si="195"/>
        <v>42553.441238425927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0.05</v>
      </c>
      <c r="P3121" s="5">
        <f t="shared" si="193"/>
        <v>5</v>
      </c>
      <c r="Q3121" t="s">
        <v>8317</v>
      </c>
      <c r="R3121" t="s">
        <v>8356</v>
      </c>
      <c r="S3121" s="10">
        <f t="shared" si="194"/>
        <v>42059.837175925924</v>
      </c>
      <c r="T3121" s="10">
        <f t="shared" si="195"/>
        <v>42089.795509259253</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9.8461538461538465E-3</v>
      </c>
      <c r="P3122" s="5">
        <f t="shared" si="193"/>
        <v>12.8</v>
      </c>
      <c r="Q3122" t="s">
        <v>8317</v>
      </c>
      <c r="R3122" t="s">
        <v>8356</v>
      </c>
      <c r="S3122" s="10">
        <f t="shared" si="194"/>
        <v>42435.733749999999</v>
      </c>
      <c r="T3122" s="10">
        <f t="shared" si="195"/>
        <v>42495.692083333335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0.66666666666666674</v>
      </c>
      <c r="P3123" s="5">
        <f t="shared" si="193"/>
        <v>10</v>
      </c>
      <c r="Q3123" t="s">
        <v>8317</v>
      </c>
      <c r="R3123" t="s">
        <v>8356</v>
      </c>
      <c r="S3123" s="10">
        <f t="shared" si="194"/>
        <v>41848.471469907403</v>
      </c>
      <c r="T3123" s="10">
        <f t="shared" si="195"/>
        <v>41908.471469907403</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58.291457286432156</v>
      </c>
      <c r="P3124" s="5">
        <f t="shared" si="193"/>
        <v>58</v>
      </c>
      <c r="Q3124" t="s">
        <v>8317</v>
      </c>
      <c r="R3124" t="s">
        <v>8356</v>
      </c>
      <c r="S3124" s="10">
        <f t="shared" si="194"/>
        <v>42678.723749999997</v>
      </c>
      <c r="T3124" s="10">
        <f t="shared" si="195"/>
        <v>42683.765416666669</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68.153599999999997</v>
      </c>
      <c r="P3125" s="5">
        <f t="shared" si="193"/>
        <v>244.80459770114942</v>
      </c>
      <c r="Q3125" t="s">
        <v>8317</v>
      </c>
      <c r="R3125" t="s">
        <v>8356</v>
      </c>
      <c r="S3125" s="10">
        <f t="shared" si="194"/>
        <v>42530.784699074073</v>
      </c>
      <c r="T3125" s="10">
        <f t="shared" si="195"/>
        <v>42560.784699074073</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3.2499999999999999E-3</v>
      </c>
      <c r="P3126" s="5">
        <f t="shared" si="193"/>
        <v>6.5</v>
      </c>
      <c r="Q3126" t="s">
        <v>8317</v>
      </c>
      <c r="R3126" t="s">
        <v>8356</v>
      </c>
      <c r="S3126" s="10">
        <f t="shared" si="194"/>
        <v>41977.571770833332</v>
      </c>
      <c r="T3126" s="10">
        <f t="shared" si="195"/>
        <v>42037.571770833332</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5" t="e">
        <f t="shared" si="193"/>
        <v>#DIV/0!</v>
      </c>
      <c r="Q3127" t="s">
        <v>8317</v>
      </c>
      <c r="R3127" t="s">
        <v>8356</v>
      </c>
      <c r="S3127" s="10">
        <f t="shared" si="194"/>
        <v>42345.998518518514</v>
      </c>
      <c r="T3127" s="10">
        <f t="shared" si="195"/>
        <v>42375.998518518514</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4.16</v>
      </c>
      <c r="P3128" s="5">
        <f t="shared" si="193"/>
        <v>61.176470588235297</v>
      </c>
      <c r="Q3128" t="s">
        <v>8317</v>
      </c>
      <c r="R3128" t="s">
        <v>8356</v>
      </c>
      <c r="S3128" s="10">
        <f t="shared" si="194"/>
        <v>42426.809745370374</v>
      </c>
      <c r="T3128" s="10">
        <f t="shared" si="195"/>
        <v>42456.768078703702</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5" t="e">
        <f t="shared" si="193"/>
        <v>#DIV/0!</v>
      </c>
      <c r="Q3129" t="s">
        <v>8317</v>
      </c>
      <c r="R3129" t="s">
        <v>8356</v>
      </c>
      <c r="S3129" s="10">
        <f t="shared" si="194"/>
        <v>42034.648483796293</v>
      </c>
      <c r="T3129" s="10">
        <f t="shared" si="195"/>
        <v>42064.648483796293</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5">
        <f t="shared" si="193"/>
        <v>139.23931623931625</v>
      </c>
      <c r="Q3130" t="s">
        <v>8317</v>
      </c>
      <c r="R3130" t="s">
        <v>8318</v>
      </c>
      <c r="S3130" s="10">
        <f t="shared" si="194"/>
        <v>42780.617372685178</v>
      </c>
      <c r="T3130" s="10">
        <f t="shared" si="195"/>
        <v>42810.575706018521</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0.8</v>
      </c>
      <c r="P3131" s="5">
        <f t="shared" si="193"/>
        <v>10</v>
      </c>
      <c r="Q3131" t="s">
        <v>8317</v>
      </c>
      <c r="R3131" t="s">
        <v>8318</v>
      </c>
      <c r="S3131" s="10">
        <f t="shared" si="194"/>
        <v>42803.634479166663</v>
      </c>
      <c r="T3131" s="10">
        <f t="shared" si="195"/>
        <v>42843.592812499999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3.75</v>
      </c>
      <c r="P3132" s="5">
        <f t="shared" si="193"/>
        <v>93.75</v>
      </c>
      <c r="Q3132" t="s">
        <v>8317</v>
      </c>
      <c r="R3132" t="s">
        <v>8318</v>
      </c>
      <c r="S3132" s="10">
        <f t="shared" si="194"/>
        <v>42808.431898148141</v>
      </c>
      <c r="T3132" s="10">
        <f t="shared" si="195"/>
        <v>42838.999305555553</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15.731707317073171</v>
      </c>
      <c r="P3133" s="5">
        <f t="shared" si="193"/>
        <v>53.75</v>
      </c>
      <c r="Q3133" t="s">
        <v>8317</v>
      </c>
      <c r="R3133" t="s">
        <v>8318</v>
      </c>
      <c r="S3133" s="10">
        <f t="shared" si="194"/>
        <v>42803.370891203704</v>
      </c>
      <c r="T3133" s="10">
        <f t="shared" si="195"/>
        <v>42833.329224537032</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3.3333333333333333E-2</v>
      </c>
      <c r="P3134" s="5">
        <f t="shared" si="193"/>
        <v>10</v>
      </c>
      <c r="Q3134" t="s">
        <v>8317</v>
      </c>
      <c r="R3134" t="s">
        <v>8318</v>
      </c>
      <c r="S3134" s="10">
        <f t="shared" si="194"/>
        <v>42786.141898148147</v>
      </c>
      <c r="T3134" s="10">
        <f t="shared" si="195"/>
        <v>42846.100231481476</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5">
        <f t="shared" si="193"/>
        <v>33.75</v>
      </c>
      <c r="Q3135" t="s">
        <v>8317</v>
      </c>
      <c r="R3135" t="s">
        <v>8318</v>
      </c>
      <c r="S3135" s="10">
        <f t="shared" si="194"/>
        <v>42788.356874999998</v>
      </c>
      <c r="T3135" s="10">
        <f t="shared" si="195"/>
        <v>42818.315208333333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22.5</v>
      </c>
      <c r="P3136" s="5">
        <f t="shared" si="193"/>
        <v>18.75</v>
      </c>
      <c r="Q3136" t="s">
        <v>8317</v>
      </c>
      <c r="R3136" t="s">
        <v>8318</v>
      </c>
      <c r="S3136" s="10">
        <f t="shared" si="194"/>
        <v>42800.511793981481</v>
      </c>
      <c r="T3136" s="10">
        <f t="shared" si="195"/>
        <v>42821.470127314817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20.849420849420849</v>
      </c>
      <c r="P3137" s="5">
        <f t="shared" si="193"/>
        <v>23.142857142857142</v>
      </c>
      <c r="Q3137" t="s">
        <v>8317</v>
      </c>
      <c r="R3137" t="s">
        <v>8318</v>
      </c>
      <c r="S3137" s="10">
        <f t="shared" si="194"/>
        <v>42806.943530092591</v>
      </c>
      <c r="T3137" s="10">
        <f t="shared" si="195"/>
        <v>42828.943530092591</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5">
        <f t="shared" si="193"/>
        <v>29.045454545454547</v>
      </c>
      <c r="Q3138" t="s">
        <v>8317</v>
      </c>
      <c r="R3138" t="s">
        <v>8318</v>
      </c>
      <c r="S3138" s="10">
        <f t="shared" si="194"/>
        <v>42789.25409722222</v>
      </c>
      <c r="T3138" s="10">
        <f t="shared" si="195"/>
        <v>42825.749305555553</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((E3139/D3139)*100)</f>
        <v>3.3333333333333335</v>
      </c>
      <c r="P3139" s="5">
        <f t="shared" ref="P3139:P3202" si="197">AVERAGE(E3139/L3139)</f>
        <v>50</v>
      </c>
      <c r="Q3139" t="s">
        <v>8317</v>
      </c>
      <c r="R3139" t="s">
        <v>8318</v>
      </c>
      <c r="S3139" s="10">
        <f t="shared" ref="S3139:S3202" si="198">(((J3139/60)/60)/24)+DATE(1970,1,1)+(-5/24)</f>
        <v>42807.676724537036</v>
      </c>
      <c r="T3139" s="10">
        <f t="shared" ref="T3139:T3202" si="199">(((I3139/60)/60)/24)+DATE(1970,1,1)+(-5/24)</f>
        <v>42858.591666666667</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5" t="e">
        <f t="shared" si="197"/>
        <v>#DIV/0!</v>
      </c>
      <c r="Q3140" t="s">
        <v>8317</v>
      </c>
      <c r="R3140" t="s">
        <v>8318</v>
      </c>
      <c r="S3140" s="10">
        <f t="shared" si="198"/>
        <v>42809.437581018516</v>
      </c>
      <c r="T3140" s="10">
        <f t="shared" si="199"/>
        <v>42828.437581018516</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5.4</v>
      </c>
      <c r="P3141" s="5">
        <f t="shared" si="197"/>
        <v>450</v>
      </c>
      <c r="Q3141" t="s">
        <v>8317</v>
      </c>
      <c r="R3141" t="s">
        <v>8318</v>
      </c>
      <c r="S3141" s="10">
        <f t="shared" si="198"/>
        <v>42785.062037037038</v>
      </c>
      <c r="T3141" s="10">
        <f t="shared" si="199"/>
        <v>42818.981249999997</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0.96</v>
      </c>
      <c r="P3142" s="5">
        <f t="shared" si="197"/>
        <v>24</v>
      </c>
      <c r="Q3142" t="s">
        <v>8317</v>
      </c>
      <c r="R3142" t="s">
        <v>8318</v>
      </c>
      <c r="S3142" s="10">
        <f t="shared" si="198"/>
        <v>42802.510451388887</v>
      </c>
      <c r="T3142" s="10">
        <f t="shared" si="199"/>
        <v>42832.468784722216</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51.6</v>
      </c>
      <c r="P3143" s="5">
        <f t="shared" si="197"/>
        <v>32.25</v>
      </c>
      <c r="Q3143" t="s">
        <v>8317</v>
      </c>
      <c r="R3143" t="s">
        <v>8318</v>
      </c>
      <c r="S3143" s="10">
        <f t="shared" si="198"/>
        <v>42800.544999999998</v>
      </c>
      <c r="T3143" s="10">
        <f t="shared" si="199"/>
        <v>42841.624999999993</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v>
      </c>
      <c r="P3144" s="5">
        <f t="shared" si="197"/>
        <v>15</v>
      </c>
      <c r="Q3144" t="s">
        <v>8317</v>
      </c>
      <c r="R3144" t="s">
        <v>8318</v>
      </c>
      <c r="S3144" s="10">
        <f t="shared" si="198"/>
        <v>42783.304849537039</v>
      </c>
      <c r="T3144" s="10">
        <f t="shared" si="199"/>
        <v>42813.263182870367</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5" t="e">
        <f t="shared" si="197"/>
        <v>#DIV/0!</v>
      </c>
      <c r="Q3145" t="s">
        <v>8317</v>
      </c>
      <c r="R3145" t="s">
        <v>8318</v>
      </c>
      <c r="S3145" s="10">
        <f t="shared" si="198"/>
        <v>42808.149953703702</v>
      </c>
      <c r="T3145" s="10">
        <f t="shared" si="199"/>
        <v>42834.149953703702</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75.400000000000006</v>
      </c>
      <c r="P3146" s="5">
        <f t="shared" si="197"/>
        <v>251.33333333333334</v>
      </c>
      <c r="Q3146" t="s">
        <v>8317</v>
      </c>
      <c r="R3146" t="s">
        <v>8318</v>
      </c>
      <c r="S3146" s="10">
        <f t="shared" si="198"/>
        <v>42796.329942129632</v>
      </c>
      <c r="T3146" s="10">
        <f t="shared" si="199"/>
        <v>42813.041666666664</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5" t="e">
        <f t="shared" si="197"/>
        <v>#DIV/0!</v>
      </c>
      <c r="Q3147" t="s">
        <v>8317</v>
      </c>
      <c r="R3147" t="s">
        <v>8318</v>
      </c>
      <c r="S3147" s="10">
        <f t="shared" si="198"/>
        <v>42761.832569444443</v>
      </c>
      <c r="T3147" s="10">
        <f t="shared" si="199"/>
        <v>42821.790902777771</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10.5</v>
      </c>
      <c r="P3148" s="5">
        <f t="shared" si="197"/>
        <v>437.5</v>
      </c>
      <c r="Q3148" t="s">
        <v>8317</v>
      </c>
      <c r="R3148" t="s">
        <v>8318</v>
      </c>
      <c r="S3148" s="10">
        <f t="shared" si="198"/>
        <v>42796.474143518521</v>
      </c>
      <c r="T3148" s="10">
        <f t="shared" si="199"/>
        <v>42841.432476851849</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5">
        <f t="shared" si="197"/>
        <v>110.35211267605634</v>
      </c>
      <c r="Q3149" t="s">
        <v>8317</v>
      </c>
      <c r="R3149" t="s">
        <v>8318</v>
      </c>
      <c r="S3149" s="10">
        <f t="shared" si="198"/>
        <v>41909.761053240742</v>
      </c>
      <c r="T3149" s="10">
        <f t="shared" si="199"/>
        <v>41949.802719907406</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131.16666666666669</v>
      </c>
      <c r="P3150" s="5">
        <f t="shared" si="197"/>
        <v>41.421052631578945</v>
      </c>
      <c r="Q3150" t="s">
        <v>8317</v>
      </c>
      <c r="R3150" t="s">
        <v>8318</v>
      </c>
      <c r="S3150" s="10">
        <f t="shared" si="198"/>
        <v>41891.456990740735</v>
      </c>
      <c r="T3150" s="10">
        <f t="shared" si="199"/>
        <v>41912.958333333328</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5">
        <f t="shared" si="197"/>
        <v>52</v>
      </c>
      <c r="Q3151" t="s">
        <v>8317</v>
      </c>
      <c r="R3151" t="s">
        <v>8318</v>
      </c>
      <c r="S3151" s="10">
        <f t="shared" si="198"/>
        <v>41225.809027777774</v>
      </c>
      <c r="T3151" s="10">
        <f t="shared" si="199"/>
        <v>41249.875</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5">
        <f t="shared" si="197"/>
        <v>33.990384615384613</v>
      </c>
      <c r="Q3152" t="s">
        <v>8317</v>
      </c>
      <c r="R3152" t="s">
        <v>8318</v>
      </c>
      <c r="S3152" s="10">
        <f t="shared" si="198"/>
        <v>40478.055590277778</v>
      </c>
      <c r="T3152" s="10">
        <f t="shared" si="199"/>
        <v>40567.958333333328</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5">
        <f t="shared" si="197"/>
        <v>103.35294117647059</v>
      </c>
      <c r="Q3153" t="s">
        <v>8317</v>
      </c>
      <c r="R3153" t="s">
        <v>8318</v>
      </c>
      <c r="S3153" s="10">
        <f t="shared" si="198"/>
        <v>41862.631643518514</v>
      </c>
      <c r="T3153" s="10">
        <f t="shared" si="199"/>
        <v>41892.631643518514</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105.95454545454545</v>
      </c>
      <c r="P3154" s="5">
        <f t="shared" si="197"/>
        <v>34.791044776119406</v>
      </c>
      <c r="Q3154" t="s">
        <v>8317</v>
      </c>
      <c r="R3154" t="s">
        <v>8318</v>
      </c>
      <c r="S3154" s="10">
        <f t="shared" si="198"/>
        <v>41550.659340277773</v>
      </c>
      <c r="T3154" s="10">
        <f t="shared" si="199"/>
        <v>41580.659340277773</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335.58333333333337</v>
      </c>
      <c r="P3155" s="5">
        <f t="shared" si="197"/>
        <v>41.773858921161825</v>
      </c>
      <c r="Q3155" t="s">
        <v>8317</v>
      </c>
      <c r="R3155" t="s">
        <v>8318</v>
      </c>
      <c r="S3155" s="10">
        <f t="shared" si="198"/>
        <v>40632.946030092593</v>
      </c>
      <c r="T3155" s="10">
        <f t="shared" si="199"/>
        <v>40663.999305555553</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5">
        <f t="shared" si="197"/>
        <v>64.268292682926827</v>
      </c>
      <c r="Q3156" t="s">
        <v>8317</v>
      </c>
      <c r="R3156" t="s">
        <v>8318</v>
      </c>
      <c r="S3156" s="10">
        <f t="shared" si="198"/>
        <v>40970.667337962957</v>
      </c>
      <c r="T3156" s="10">
        <f t="shared" si="199"/>
        <v>41000.625671296293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188.50460000000001</v>
      </c>
      <c r="P3157" s="5">
        <f t="shared" si="197"/>
        <v>31.209370860927152</v>
      </c>
      <c r="Q3157" t="s">
        <v>8317</v>
      </c>
      <c r="R3157" t="s">
        <v>8318</v>
      </c>
      <c r="S3157" s="10">
        <f t="shared" si="198"/>
        <v>41233.290798611109</v>
      </c>
      <c r="T3157" s="10">
        <f t="shared" si="199"/>
        <v>41263.290798611109</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5">
        <f t="shared" si="197"/>
        <v>62.921348314606739</v>
      </c>
      <c r="Q3158" t="s">
        <v>8317</v>
      </c>
      <c r="R3158" t="s">
        <v>8318</v>
      </c>
      <c r="S3158" s="10">
        <f t="shared" si="198"/>
        <v>41026.744722222218</v>
      </c>
      <c r="T3158" s="10">
        <f t="shared" si="199"/>
        <v>41061.744722222218</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5">
        <f t="shared" si="197"/>
        <v>98.536585365853654</v>
      </c>
      <c r="Q3159" t="s">
        <v>8317</v>
      </c>
      <c r="R3159" t="s">
        <v>8318</v>
      </c>
      <c r="S3159" s="10">
        <f t="shared" si="198"/>
        <v>41829.579918981479</v>
      </c>
      <c r="T3159" s="10">
        <f t="shared" si="199"/>
        <v>41839</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5">
        <f t="shared" si="197"/>
        <v>82.608695652173907</v>
      </c>
      <c r="Q3160" t="s">
        <v>8317</v>
      </c>
      <c r="R3160" t="s">
        <v>8318</v>
      </c>
      <c r="S3160" s="10">
        <f t="shared" si="198"/>
        <v>41447.631388888884</v>
      </c>
      <c r="T3160" s="10">
        <f t="shared" si="199"/>
        <v>41477.631388888884</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5">
        <f t="shared" si="197"/>
        <v>38.504230769230773</v>
      </c>
      <c r="Q3161" t="s">
        <v>8317</v>
      </c>
      <c r="R3161" t="s">
        <v>8318</v>
      </c>
      <c r="S3161" s="10">
        <f t="shared" si="198"/>
        <v>40883.858344907407</v>
      </c>
      <c r="T3161" s="10">
        <f t="shared" si="199"/>
        <v>40926.75</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101.53333333333335</v>
      </c>
      <c r="P3162" s="5">
        <f t="shared" si="197"/>
        <v>80.15789473684211</v>
      </c>
      <c r="Q3162" t="s">
        <v>8317</v>
      </c>
      <c r="R3162" t="s">
        <v>8318</v>
      </c>
      <c r="S3162" s="10">
        <f t="shared" si="198"/>
        <v>41841.056562499994</v>
      </c>
      <c r="T3162" s="10">
        <f t="shared" si="199"/>
        <v>41863.999305555553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105.1</v>
      </c>
      <c r="P3163" s="5">
        <f t="shared" si="197"/>
        <v>28.405405405405407</v>
      </c>
      <c r="Q3163" t="s">
        <v>8317</v>
      </c>
      <c r="R3163" t="s">
        <v>8318</v>
      </c>
      <c r="S3163" s="10">
        <f t="shared" si="198"/>
        <v>41897.327800925923</v>
      </c>
      <c r="T3163" s="10">
        <f t="shared" si="199"/>
        <v>41927.327800925923</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v>
      </c>
      <c r="P3164" s="5">
        <f t="shared" si="197"/>
        <v>80.730158730158735</v>
      </c>
      <c r="Q3164" t="s">
        <v>8317</v>
      </c>
      <c r="R3164" t="s">
        <v>8318</v>
      </c>
      <c r="S3164" s="10">
        <f t="shared" si="198"/>
        <v>41799.47756944444</v>
      </c>
      <c r="T3164" s="10">
        <f t="shared" si="199"/>
        <v>41826.875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5">
        <f t="shared" si="197"/>
        <v>200.69444444444446</v>
      </c>
      <c r="Q3165" t="s">
        <v>8317</v>
      </c>
      <c r="R3165" t="s">
        <v>8318</v>
      </c>
      <c r="S3165" s="10">
        <f t="shared" si="198"/>
        <v>41775.545428240737</v>
      </c>
      <c r="T3165" s="10">
        <f t="shared" si="199"/>
        <v>41805.545428240737</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v>
      </c>
      <c r="P3166" s="5">
        <f t="shared" si="197"/>
        <v>37.591549295774648</v>
      </c>
      <c r="Q3166" t="s">
        <v>8317</v>
      </c>
      <c r="R3166" t="s">
        <v>8318</v>
      </c>
      <c r="S3166" s="10">
        <f t="shared" si="198"/>
        <v>41766.597395833334</v>
      </c>
      <c r="T3166" s="10">
        <f t="shared" si="199"/>
        <v>41799.597395833334</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162.66666666666666</v>
      </c>
      <c r="P3167" s="5">
        <f t="shared" si="197"/>
        <v>58.095238095238095</v>
      </c>
      <c r="Q3167" t="s">
        <v>8317</v>
      </c>
      <c r="R3167" t="s">
        <v>8318</v>
      </c>
      <c r="S3167" s="10">
        <f t="shared" si="198"/>
        <v>40643.950925925921</v>
      </c>
      <c r="T3167" s="10">
        <f t="shared" si="199"/>
        <v>40665.957638888889</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5">
        <f t="shared" si="197"/>
        <v>60.300892473118282</v>
      </c>
      <c r="Q3168" t="s">
        <v>8317</v>
      </c>
      <c r="R3168" t="s">
        <v>8318</v>
      </c>
      <c r="S3168" s="10">
        <f t="shared" si="198"/>
        <v>41940.483252314814</v>
      </c>
      <c r="T3168" s="10">
        <f t="shared" si="199"/>
        <v>41969.124305555553</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5">
        <f t="shared" si="197"/>
        <v>63.363636363636367</v>
      </c>
      <c r="Q3169" t="s">
        <v>8317</v>
      </c>
      <c r="R3169" t="s">
        <v>8318</v>
      </c>
      <c r="S3169" s="10">
        <f t="shared" si="198"/>
        <v>41838.967372685183</v>
      </c>
      <c r="T3169" s="10">
        <f t="shared" si="199"/>
        <v>41852.967372685183</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5">
        <f t="shared" si="197"/>
        <v>50.901639344262293</v>
      </c>
      <c r="Q3170" t="s">
        <v>8317</v>
      </c>
      <c r="R3170" t="s">
        <v>8318</v>
      </c>
      <c r="S3170" s="10">
        <f t="shared" si="198"/>
        <v>41771.897604166668</v>
      </c>
      <c r="T3170" s="10">
        <f t="shared" si="199"/>
        <v>41803.708333333328</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103.01249999999999</v>
      </c>
      <c r="P3171" s="5">
        <f t="shared" si="197"/>
        <v>100.5</v>
      </c>
      <c r="Q3171" t="s">
        <v>8317</v>
      </c>
      <c r="R3171" t="s">
        <v>8318</v>
      </c>
      <c r="S3171" s="10">
        <f t="shared" si="198"/>
        <v>41591.529641203699</v>
      </c>
      <c r="T3171" s="10">
        <f t="shared" si="199"/>
        <v>41620.999305555553</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v>
      </c>
      <c r="P3172" s="5">
        <f t="shared" si="197"/>
        <v>31.619718309859156</v>
      </c>
      <c r="Q3172" t="s">
        <v>8317</v>
      </c>
      <c r="R3172" t="s">
        <v>8318</v>
      </c>
      <c r="S3172" s="10">
        <f t="shared" si="198"/>
        <v>41788.872037037036</v>
      </c>
      <c r="T3172" s="10">
        <f t="shared" si="199"/>
        <v>41821.958333333328</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v>
      </c>
      <c r="P3173" s="5">
        <f t="shared" si="197"/>
        <v>65.102564102564102</v>
      </c>
      <c r="Q3173" t="s">
        <v>8317</v>
      </c>
      <c r="R3173" t="s">
        <v>8318</v>
      </c>
      <c r="S3173" s="10">
        <f t="shared" si="198"/>
        <v>42466.399976851848</v>
      </c>
      <c r="T3173" s="10">
        <f t="shared" si="199"/>
        <v>42496.399976851848</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5">
        <f t="shared" si="197"/>
        <v>79.310344827586206</v>
      </c>
      <c r="Q3174" t="s">
        <v>8317</v>
      </c>
      <c r="R3174" t="s">
        <v>8318</v>
      </c>
      <c r="S3174" s="10">
        <f t="shared" si="198"/>
        <v>40923.521620370368</v>
      </c>
      <c r="T3174" s="10">
        <f t="shared" si="199"/>
        <v>40953.521620370368</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5">
        <f t="shared" si="197"/>
        <v>139.18918918918919</v>
      </c>
      <c r="Q3175" t="s">
        <v>8317</v>
      </c>
      <c r="R3175" t="s">
        <v>8318</v>
      </c>
      <c r="S3175" s="10">
        <f t="shared" si="198"/>
        <v>41878.670046296291</v>
      </c>
      <c r="T3175" s="10">
        <f t="shared" si="199"/>
        <v>41908.670046296291</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5">
        <f t="shared" si="197"/>
        <v>131.91304347826087</v>
      </c>
      <c r="Q3176" t="s">
        <v>8317</v>
      </c>
      <c r="R3176" t="s">
        <v>8318</v>
      </c>
      <c r="S3176" s="10">
        <f t="shared" si="198"/>
        <v>41862.656342592592</v>
      </c>
      <c r="T3176" s="10">
        <f t="shared" si="199"/>
        <v>41876.656342592592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5">
        <f t="shared" si="197"/>
        <v>91.3</v>
      </c>
      <c r="Q3177" t="s">
        <v>8317</v>
      </c>
      <c r="R3177" t="s">
        <v>8318</v>
      </c>
      <c r="S3177" s="10">
        <f t="shared" si="198"/>
        <v>40531.678553240738</v>
      </c>
      <c r="T3177" s="10">
        <f t="shared" si="199"/>
        <v>40591.678553240738</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5">
        <f t="shared" si="197"/>
        <v>39.672727272727272</v>
      </c>
      <c r="Q3178" t="s">
        <v>8317</v>
      </c>
      <c r="R3178" t="s">
        <v>8318</v>
      </c>
      <c r="S3178" s="10">
        <f t="shared" si="198"/>
        <v>41477.722581018512</v>
      </c>
      <c r="T3178" s="10">
        <f t="shared" si="199"/>
        <v>41504.416666666664</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5">
        <f t="shared" si="197"/>
        <v>57.549019607843135</v>
      </c>
      <c r="Q3179" t="s">
        <v>8317</v>
      </c>
      <c r="R3179" t="s">
        <v>8318</v>
      </c>
      <c r="S3179" s="10">
        <f t="shared" si="198"/>
        <v>41781.458437499998</v>
      </c>
      <c r="T3179" s="10">
        <f t="shared" si="199"/>
        <v>41811.458437499998</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171.73333333333335</v>
      </c>
      <c r="P3180" s="5">
        <f t="shared" si="197"/>
        <v>33.025641025641029</v>
      </c>
      <c r="Q3180" t="s">
        <v>8317</v>
      </c>
      <c r="R3180" t="s">
        <v>8318</v>
      </c>
      <c r="S3180" s="10">
        <f t="shared" si="198"/>
        <v>41806.396701388883</v>
      </c>
      <c r="T3180" s="10">
        <f t="shared" si="199"/>
        <v>41836.396701388883</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5">
        <f t="shared" si="197"/>
        <v>77.335806451612896</v>
      </c>
      <c r="Q3181" t="s">
        <v>8317</v>
      </c>
      <c r="R3181" t="s">
        <v>8318</v>
      </c>
      <c r="S3181" s="10">
        <f t="shared" si="198"/>
        <v>41375.49387731481</v>
      </c>
      <c r="T3181" s="10">
        <f t="shared" si="199"/>
        <v>41400.49387731481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5">
        <f t="shared" si="197"/>
        <v>31.933333333333334</v>
      </c>
      <c r="Q3182" t="s">
        <v>8317</v>
      </c>
      <c r="R3182" t="s">
        <v>8318</v>
      </c>
      <c r="S3182" s="10">
        <f t="shared" si="198"/>
        <v>41780.204270833332</v>
      </c>
      <c r="T3182" s="10">
        <f t="shared" si="199"/>
        <v>41810.204270833332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5">
        <f t="shared" si="197"/>
        <v>36.333333333333336</v>
      </c>
      <c r="Q3183" t="s">
        <v>8317</v>
      </c>
      <c r="R3183" t="s">
        <v>8318</v>
      </c>
      <c r="S3183" s="10">
        <f t="shared" si="198"/>
        <v>41779.101701388885</v>
      </c>
      <c r="T3183" s="10">
        <f t="shared" si="199"/>
        <v>41805.458333333328</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5">
        <f t="shared" si="197"/>
        <v>46.768211920529801</v>
      </c>
      <c r="Q3184" t="s">
        <v>8317</v>
      </c>
      <c r="R3184" t="s">
        <v>8318</v>
      </c>
      <c r="S3184" s="10">
        <f t="shared" si="198"/>
        <v>40883.740983796291</v>
      </c>
      <c r="T3184" s="10">
        <f t="shared" si="199"/>
        <v>40939.5</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5">
        <f t="shared" si="197"/>
        <v>40.073529411764703</v>
      </c>
      <c r="Q3185" t="s">
        <v>8317</v>
      </c>
      <c r="R3185" t="s">
        <v>8318</v>
      </c>
      <c r="S3185" s="10">
        <f t="shared" si="198"/>
        <v>41491.586446759255</v>
      </c>
      <c r="T3185" s="10">
        <f t="shared" si="199"/>
        <v>41509.586446759255</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5">
        <f t="shared" si="197"/>
        <v>100.21739130434783</v>
      </c>
      <c r="Q3186" t="s">
        <v>8317</v>
      </c>
      <c r="R3186" t="s">
        <v>8318</v>
      </c>
      <c r="S3186" s="10">
        <f t="shared" si="198"/>
        <v>41791.785081018512</v>
      </c>
      <c r="T3186" s="10">
        <f t="shared" si="199"/>
        <v>41821.785081018512</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100</v>
      </c>
      <c r="P3187" s="5">
        <f t="shared" si="197"/>
        <v>41.666666666666664</v>
      </c>
      <c r="Q3187" t="s">
        <v>8317</v>
      </c>
      <c r="R3187" t="s">
        <v>8318</v>
      </c>
      <c r="S3187" s="10">
        <f t="shared" si="198"/>
        <v>41829.768993055557</v>
      </c>
      <c r="T3187" s="10">
        <f t="shared" si="199"/>
        <v>41836.768993055557</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5">
        <f t="shared" si="197"/>
        <v>46.714285714285715</v>
      </c>
      <c r="Q3188" t="s">
        <v>8317</v>
      </c>
      <c r="R3188" t="s">
        <v>8318</v>
      </c>
      <c r="S3188" s="10">
        <f t="shared" si="198"/>
        <v>41868.715717592589</v>
      </c>
      <c r="T3188" s="10">
        <f t="shared" si="199"/>
        <v>41898.666666666664</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5">
        <f t="shared" si="197"/>
        <v>71.491803278688522</v>
      </c>
      <c r="Q3189" t="s">
        <v>8317</v>
      </c>
      <c r="R3189" t="s">
        <v>8318</v>
      </c>
      <c r="S3189" s="10">
        <f t="shared" si="198"/>
        <v>41835.458020833328</v>
      </c>
      <c r="T3189" s="10">
        <f t="shared" si="199"/>
        <v>41855.458020833328</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65</v>
      </c>
      <c r="P3190" s="5">
        <f t="shared" si="197"/>
        <v>14.444444444444445</v>
      </c>
      <c r="Q3190" t="s">
        <v>8317</v>
      </c>
      <c r="R3190" t="s">
        <v>8358</v>
      </c>
      <c r="S3190" s="10">
        <f t="shared" si="198"/>
        <v>42144.207199074073</v>
      </c>
      <c r="T3190" s="10">
        <f t="shared" si="199"/>
        <v>42165.207199074073</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12.327272727272726</v>
      </c>
      <c r="P3191" s="5">
        <f t="shared" si="197"/>
        <v>356.84210526315792</v>
      </c>
      <c r="Q3191" t="s">
        <v>8317</v>
      </c>
      <c r="R3191" t="s">
        <v>8358</v>
      </c>
      <c r="S3191" s="10">
        <f t="shared" si="198"/>
        <v>42118.138101851851</v>
      </c>
      <c r="T3191" s="10">
        <f t="shared" si="199"/>
        <v>42148.138101851851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5" t="e">
        <f t="shared" si="197"/>
        <v>#DIV/0!</v>
      </c>
      <c r="Q3192" t="s">
        <v>8317</v>
      </c>
      <c r="R3192" t="s">
        <v>8358</v>
      </c>
      <c r="S3192" s="10">
        <f t="shared" si="198"/>
        <v>42682.942997685182</v>
      </c>
      <c r="T3192" s="10">
        <f t="shared" si="199"/>
        <v>42712.984664351847</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4.0266666666666664</v>
      </c>
      <c r="P3193" s="5">
        <f t="shared" si="197"/>
        <v>37.75</v>
      </c>
      <c r="Q3193" t="s">
        <v>8317</v>
      </c>
      <c r="R3193" t="s">
        <v>8358</v>
      </c>
      <c r="S3193" s="10">
        <f t="shared" si="198"/>
        <v>42538.547094907401</v>
      </c>
      <c r="T3193" s="10">
        <f t="shared" si="199"/>
        <v>42598.547094907401</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v>
      </c>
      <c r="P3194" s="5">
        <f t="shared" si="197"/>
        <v>12.75</v>
      </c>
      <c r="Q3194" t="s">
        <v>8317</v>
      </c>
      <c r="R3194" t="s">
        <v>8358</v>
      </c>
      <c r="S3194" s="10">
        <f t="shared" si="198"/>
        <v>42018.732164351844</v>
      </c>
      <c r="T3194" s="10">
        <f t="shared" si="199"/>
        <v>42063.708333333336</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11.74</v>
      </c>
      <c r="P3195" s="5">
        <f t="shared" si="197"/>
        <v>24.458333333333332</v>
      </c>
      <c r="Q3195" t="s">
        <v>8317</v>
      </c>
      <c r="R3195" t="s">
        <v>8358</v>
      </c>
      <c r="S3195" s="10">
        <f t="shared" si="198"/>
        <v>42010.759907407402</v>
      </c>
      <c r="T3195" s="10">
        <f t="shared" si="199"/>
        <v>42055.759907407402</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5" t="e">
        <f t="shared" si="197"/>
        <v>#DIV/0!</v>
      </c>
      <c r="Q3196" t="s">
        <v>8317</v>
      </c>
      <c r="R3196" t="s">
        <v>8358</v>
      </c>
      <c r="S3196" s="10">
        <f t="shared" si="198"/>
        <v>42181.854143518511</v>
      </c>
      <c r="T3196" s="10">
        <f t="shared" si="199"/>
        <v>42211.854143518511</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59.142857142857139</v>
      </c>
      <c r="P3197" s="5">
        <f t="shared" si="197"/>
        <v>53.07692307692308</v>
      </c>
      <c r="Q3197" t="s">
        <v>8317</v>
      </c>
      <c r="R3197" t="s">
        <v>8358</v>
      </c>
      <c r="S3197" s="10">
        <f t="shared" si="198"/>
        <v>42017.385902777773</v>
      </c>
      <c r="T3197" s="10">
        <f t="shared" si="199"/>
        <v>42047.385902777773</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0.06</v>
      </c>
      <c r="P3198" s="5">
        <f t="shared" si="197"/>
        <v>300</v>
      </c>
      <c r="Q3198" t="s">
        <v>8317</v>
      </c>
      <c r="R3198" t="s">
        <v>8358</v>
      </c>
      <c r="S3198" s="10">
        <f t="shared" si="198"/>
        <v>42157.389756944445</v>
      </c>
      <c r="T3198" s="10">
        <f t="shared" si="199"/>
        <v>42217.374999999993</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11.450000000000001</v>
      </c>
      <c r="P3199" s="5">
        <f t="shared" si="197"/>
        <v>286.25</v>
      </c>
      <c r="Q3199" t="s">
        <v>8317</v>
      </c>
      <c r="R3199" t="s">
        <v>8358</v>
      </c>
      <c r="S3199" s="10">
        <f t="shared" si="198"/>
        <v>42009.28493055555</v>
      </c>
      <c r="T3199" s="10">
        <f t="shared" si="199"/>
        <v>42039.28493055555</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0.36666666666666664</v>
      </c>
      <c r="P3200" s="5">
        <f t="shared" si="197"/>
        <v>36.666666666666664</v>
      </c>
      <c r="Q3200" t="s">
        <v>8317</v>
      </c>
      <c r="R3200" t="s">
        <v>8358</v>
      </c>
      <c r="S3200" s="10">
        <f t="shared" si="198"/>
        <v>42013.216168981475</v>
      </c>
      <c r="T3200" s="10">
        <f t="shared" si="199"/>
        <v>42051.216168981475</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52.16</v>
      </c>
      <c r="P3201" s="5">
        <f t="shared" si="197"/>
        <v>49.20754716981132</v>
      </c>
      <c r="Q3201" t="s">
        <v>8317</v>
      </c>
      <c r="R3201" t="s">
        <v>8358</v>
      </c>
      <c r="S3201" s="10">
        <f t="shared" si="198"/>
        <v>41858.553449074068</v>
      </c>
      <c r="T3201" s="10">
        <f t="shared" si="199"/>
        <v>41888.666666666664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2E-3</v>
      </c>
      <c r="P3202" s="5">
        <f t="shared" si="197"/>
        <v>1</v>
      </c>
      <c r="Q3202" t="s">
        <v>8317</v>
      </c>
      <c r="R3202" t="s">
        <v>8358</v>
      </c>
      <c r="S3202" s="10">
        <f t="shared" si="198"/>
        <v>42460.112280092588</v>
      </c>
      <c r="T3202" s="10">
        <f t="shared" si="199"/>
        <v>42490.023611111108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((E3203/D3203)*100)</f>
        <v>1.25</v>
      </c>
      <c r="P3203" s="5">
        <f t="shared" ref="P3203:P3266" si="201">AVERAGE(E3203/L3203)</f>
        <v>12.5</v>
      </c>
      <c r="Q3203" t="s">
        <v>8317</v>
      </c>
      <c r="R3203" t="s">
        <v>8358</v>
      </c>
      <c r="S3203" s="10">
        <f t="shared" ref="S3203:S3266" si="202">(((J3203/60)/60)/24)+DATE(1970,1,1)+(-5/24)</f>
        <v>41861.558761574073</v>
      </c>
      <c r="T3203" s="10">
        <f t="shared" ref="T3203:T3266" si="203">(((I3203/60)/60)/24)+DATE(1970,1,1)+(-5/24)</f>
        <v>41882.558761574073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54.52</v>
      </c>
      <c r="P3204" s="5">
        <f t="shared" si="201"/>
        <v>109.04</v>
      </c>
      <c r="Q3204" t="s">
        <v>8317</v>
      </c>
      <c r="R3204" t="s">
        <v>8358</v>
      </c>
      <c r="S3204" s="10">
        <f t="shared" si="202"/>
        <v>42293.645208333335</v>
      </c>
      <c r="T3204" s="10">
        <f t="shared" si="203"/>
        <v>42352.040972222218</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25</v>
      </c>
      <c r="P3205" s="5">
        <f t="shared" si="201"/>
        <v>41.666666666666664</v>
      </c>
      <c r="Q3205" t="s">
        <v>8317</v>
      </c>
      <c r="R3205" t="s">
        <v>8358</v>
      </c>
      <c r="S3205" s="10">
        <f t="shared" si="202"/>
        <v>42242.780347222222</v>
      </c>
      <c r="T3205" s="10">
        <f t="shared" si="203"/>
        <v>42272.780347222222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5" t="e">
        <f t="shared" si="201"/>
        <v>#DIV/0!</v>
      </c>
      <c r="Q3206" t="s">
        <v>8317</v>
      </c>
      <c r="R3206" t="s">
        <v>8358</v>
      </c>
      <c r="S3206" s="10">
        <f t="shared" si="202"/>
        <v>42172.477766203701</v>
      </c>
      <c r="T3206" s="10">
        <f t="shared" si="203"/>
        <v>42202.468055555553</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3.4125000000000001</v>
      </c>
      <c r="P3207" s="5">
        <f t="shared" si="201"/>
        <v>22.75</v>
      </c>
      <c r="Q3207" t="s">
        <v>8317</v>
      </c>
      <c r="R3207" t="s">
        <v>8358</v>
      </c>
      <c r="S3207" s="10">
        <f t="shared" si="202"/>
        <v>42095.166342592587</v>
      </c>
      <c r="T3207" s="10">
        <f t="shared" si="203"/>
        <v>42125.166342592587</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5" t="e">
        <f t="shared" si="201"/>
        <v>#DIV/0!</v>
      </c>
      <c r="Q3208" t="s">
        <v>8317</v>
      </c>
      <c r="R3208" t="s">
        <v>8358</v>
      </c>
      <c r="S3208" s="10">
        <f t="shared" si="202"/>
        <v>42236.067719907405</v>
      </c>
      <c r="T3208" s="10">
        <f t="shared" si="203"/>
        <v>42266.067719907405</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46.36363636363636</v>
      </c>
      <c r="P3209" s="5">
        <f t="shared" si="201"/>
        <v>70.833333333333329</v>
      </c>
      <c r="Q3209" t="s">
        <v>8317</v>
      </c>
      <c r="R3209" t="s">
        <v>8358</v>
      </c>
      <c r="S3209" s="10">
        <f t="shared" si="202"/>
        <v>42057.069525462961</v>
      </c>
      <c r="T3209" s="10">
        <f t="shared" si="203"/>
        <v>42117.027858796289</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5">
        <f t="shared" si="201"/>
        <v>63.109756097560975</v>
      </c>
      <c r="Q3210" t="s">
        <v>8317</v>
      </c>
      <c r="R3210" t="s">
        <v>8318</v>
      </c>
      <c r="S3210" s="10">
        <f t="shared" si="202"/>
        <v>41827.396724537037</v>
      </c>
      <c r="T3210" s="10">
        <f t="shared" si="203"/>
        <v>41848.396724537037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5">
        <f t="shared" si="201"/>
        <v>50.157964601769912</v>
      </c>
      <c r="Q3211" t="s">
        <v>8317</v>
      </c>
      <c r="R3211" t="s">
        <v>8318</v>
      </c>
      <c r="S3211" s="10">
        <f t="shared" si="202"/>
        <v>41778.428912037038</v>
      </c>
      <c r="T3211" s="10">
        <f t="shared" si="203"/>
        <v>41810.75</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5">
        <f t="shared" si="201"/>
        <v>62.883333333333333</v>
      </c>
      <c r="Q3212" t="s">
        <v>8317</v>
      </c>
      <c r="R3212" t="s">
        <v>8318</v>
      </c>
      <c r="S3212" s="10">
        <f t="shared" si="202"/>
        <v>41013.728229166663</v>
      </c>
      <c r="T3212" s="10">
        <f t="shared" si="203"/>
        <v>41060.957638888889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119.74347826086958</v>
      </c>
      <c r="P3213" s="5">
        <f t="shared" si="201"/>
        <v>85.531055900621112</v>
      </c>
      <c r="Q3213" t="s">
        <v>8317</v>
      </c>
      <c r="R3213" t="s">
        <v>8318</v>
      </c>
      <c r="S3213" s="10">
        <f t="shared" si="202"/>
        <v>41834.378240740742</v>
      </c>
      <c r="T3213" s="10">
        <f t="shared" si="203"/>
        <v>41865.875</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5">
        <f t="shared" si="201"/>
        <v>53.723404255319146</v>
      </c>
      <c r="Q3214" t="s">
        <v>8317</v>
      </c>
      <c r="R3214" t="s">
        <v>8318</v>
      </c>
      <c r="S3214" s="10">
        <f t="shared" si="202"/>
        <v>41829.587395833332</v>
      </c>
      <c r="T3214" s="10">
        <f t="shared" si="203"/>
        <v>41859.587395833332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100.11666666666667</v>
      </c>
      <c r="P3215" s="5">
        <f t="shared" si="201"/>
        <v>127.80851063829788</v>
      </c>
      <c r="Q3215" t="s">
        <v>8317</v>
      </c>
      <c r="R3215" t="s">
        <v>8318</v>
      </c>
      <c r="S3215" s="10">
        <f t="shared" si="202"/>
        <v>42171.555081018516</v>
      </c>
      <c r="T3215" s="10">
        <f t="shared" si="203"/>
        <v>42211.555081018516</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5">
        <f t="shared" si="201"/>
        <v>106.57391304347826</v>
      </c>
      <c r="Q3216" t="s">
        <v>8317</v>
      </c>
      <c r="R3216" t="s">
        <v>8318</v>
      </c>
      <c r="S3216" s="10">
        <f t="shared" si="202"/>
        <v>42337.584178240737</v>
      </c>
      <c r="T3216" s="10">
        <f t="shared" si="203"/>
        <v>42374.788194444445</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5">
        <f t="shared" si="201"/>
        <v>262.11194029850748</v>
      </c>
      <c r="Q3217" t="s">
        <v>8317</v>
      </c>
      <c r="R3217" t="s">
        <v>8318</v>
      </c>
      <c r="S3217" s="10">
        <f t="shared" si="202"/>
        <v>42219.456840277773</v>
      </c>
      <c r="T3217" s="10">
        <f t="shared" si="203"/>
        <v>42256.957638888889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100.05</v>
      </c>
      <c r="P3218" s="5">
        <f t="shared" si="201"/>
        <v>57.171428571428571</v>
      </c>
      <c r="Q3218" t="s">
        <v>8317</v>
      </c>
      <c r="R3218" t="s">
        <v>8318</v>
      </c>
      <c r="S3218" s="10">
        <f t="shared" si="202"/>
        <v>42165.254293981481</v>
      </c>
      <c r="T3218" s="10">
        <f t="shared" si="203"/>
        <v>42196.395833333336</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5">
        <f t="shared" si="201"/>
        <v>50.20192307692308</v>
      </c>
      <c r="Q3219" t="s">
        <v>8317</v>
      </c>
      <c r="R3219" t="s">
        <v>8318</v>
      </c>
      <c r="S3219" s="10">
        <f t="shared" si="202"/>
        <v>42648.337777777771</v>
      </c>
      <c r="T3219" s="10">
        <f t="shared" si="203"/>
        <v>42678.337777777771</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102.1</v>
      </c>
      <c r="P3220" s="5">
        <f t="shared" si="201"/>
        <v>66.586956521739125</v>
      </c>
      <c r="Q3220" t="s">
        <v>8317</v>
      </c>
      <c r="R3220" t="s">
        <v>8318</v>
      </c>
      <c r="S3220" s="10">
        <f t="shared" si="202"/>
        <v>41970.793819444443</v>
      </c>
      <c r="T3220" s="10">
        <f t="shared" si="203"/>
        <v>42003.791666666664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5">
        <f t="shared" si="201"/>
        <v>168.25210084033614</v>
      </c>
      <c r="Q3221" t="s">
        <v>8317</v>
      </c>
      <c r="R3221" t="s">
        <v>8318</v>
      </c>
      <c r="S3221" s="10">
        <f t="shared" si="202"/>
        <v>42050.77484953704</v>
      </c>
      <c r="T3221" s="10">
        <f t="shared" si="203"/>
        <v>42085.733182870368</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5">
        <f t="shared" si="201"/>
        <v>256.37288135593218</v>
      </c>
      <c r="Q3222" t="s">
        <v>8317</v>
      </c>
      <c r="R3222" t="s">
        <v>8318</v>
      </c>
      <c r="S3222" s="10">
        <f t="shared" si="202"/>
        <v>42772.625046296293</v>
      </c>
      <c r="T3222" s="10">
        <f t="shared" si="203"/>
        <v>42806.666666666664</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103.42499999999998</v>
      </c>
      <c r="P3223" s="5">
        <f t="shared" si="201"/>
        <v>36.610619469026545</v>
      </c>
      <c r="Q3223" t="s">
        <v>8317</v>
      </c>
      <c r="R3223" t="s">
        <v>8318</v>
      </c>
      <c r="S3223" s="10">
        <f t="shared" si="202"/>
        <v>42155.488460648143</v>
      </c>
      <c r="T3223" s="10">
        <f t="shared" si="203"/>
        <v>42190.488460648143</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5">
        <f t="shared" si="201"/>
        <v>37.142857142857146</v>
      </c>
      <c r="Q3224" t="s">
        <v>8317</v>
      </c>
      <c r="R3224" t="s">
        <v>8318</v>
      </c>
      <c r="S3224" s="10">
        <f t="shared" si="202"/>
        <v>42270.373807870368</v>
      </c>
      <c r="T3224" s="10">
        <f t="shared" si="203"/>
        <v>42301.686805555553</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109.51612903225806</v>
      </c>
      <c r="P3225" s="5">
        <f t="shared" si="201"/>
        <v>45.878378378378379</v>
      </c>
      <c r="Q3225" t="s">
        <v>8317</v>
      </c>
      <c r="R3225" t="s">
        <v>8318</v>
      </c>
      <c r="S3225" s="10">
        <f t="shared" si="202"/>
        <v>42206.62703703704</v>
      </c>
      <c r="T3225" s="10">
        <f t="shared" si="203"/>
        <v>42236.62703703704</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5">
        <f t="shared" si="201"/>
        <v>141.71296296296296</v>
      </c>
      <c r="Q3226" t="s">
        <v>8317</v>
      </c>
      <c r="R3226" t="s">
        <v>8318</v>
      </c>
      <c r="S3226" s="10">
        <f t="shared" si="202"/>
        <v>42697.642511574071</v>
      </c>
      <c r="T3226" s="10">
        <f t="shared" si="203"/>
        <v>42744.999999999993</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5">
        <f t="shared" si="201"/>
        <v>52.487179487179489</v>
      </c>
      <c r="Q3227" t="s">
        <v>8317</v>
      </c>
      <c r="R3227" t="s">
        <v>8318</v>
      </c>
      <c r="S3227" s="10">
        <f t="shared" si="202"/>
        <v>42503.351134259261</v>
      </c>
      <c r="T3227" s="10">
        <f t="shared" si="203"/>
        <v>42524.666666666664</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5">
        <f t="shared" si="201"/>
        <v>59.523809523809526</v>
      </c>
      <c r="Q3228" t="s">
        <v>8317</v>
      </c>
      <c r="R3228" t="s">
        <v>8318</v>
      </c>
      <c r="S3228" s="10">
        <f t="shared" si="202"/>
        <v>42277.375138888885</v>
      </c>
      <c r="T3228" s="10">
        <f t="shared" si="203"/>
        <v>42307.375138888885</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5">
        <f t="shared" si="201"/>
        <v>50</v>
      </c>
      <c r="Q3229" t="s">
        <v>8317</v>
      </c>
      <c r="R3229" t="s">
        <v>8318</v>
      </c>
      <c r="S3229" s="10">
        <f t="shared" si="202"/>
        <v>42722.674027777779</v>
      </c>
      <c r="T3229" s="10">
        <f t="shared" si="203"/>
        <v>42752.674027777779</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5">
        <f t="shared" si="201"/>
        <v>193.62162162162161</v>
      </c>
      <c r="Q3230" t="s">
        <v>8317</v>
      </c>
      <c r="R3230" t="s">
        <v>8318</v>
      </c>
      <c r="S3230" s="10">
        <f t="shared" si="202"/>
        <v>42323.500972222224</v>
      </c>
      <c r="T3230" s="10">
        <f t="shared" si="203"/>
        <v>42354.999305555553</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5">
        <f t="shared" si="201"/>
        <v>106.79702970297029</v>
      </c>
      <c r="Q3231" t="s">
        <v>8317</v>
      </c>
      <c r="R3231" t="s">
        <v>8318</v>
      </c>
      <c r="S3231" s="10">
        <f t="shared" si="202"/>
        <v>41933.083310185182</v>
      </c>
      <c r="T3231" s="10">
        <f t="shared" si="203"/>
        <v>41963.124976851854</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109.88461538461539</v>
      </c>
      <c r="P3232" s="5">
        <f t="shared" si="201"/>
        <v>77.21621621621621</v>
      </c>
      <c r="Q3232" t="s">
        <v>8317</v>
      </c>
      <c r="R3232" t="s">
        <v>8318</v>
      </c>
      <c r="S3232" s="10">
        <f t="shared" si="202"/>
        <v>41897.959791666668</v>
      </c>
      <c r="T3232" s="10">
        <f t="shared" si="203"/>
        <v>41912.957638888889</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5">
        <f t="shared" si="201"/>
        <v>57.5</v>
      </c>
      <c r="Q3233" t="s">
        <v>8317</v>
      </c>
      <c r="R3233" t="s">
        <v>8318</v>
      </c>
      <c r="S3233" s="10">
        <f t="shared" si="202"/>
        <v>42446.735497685186</v>
      </c>
      <c r="T3233" s="10">
        <f t="shared" si="203"/>
        <v>42476.735497685186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131.20000000000002</v>
      </c>
      <c r="P3234" s="5">
        <f t="shared" si="201"/>
        <v>50.46153846153846</v>
      </c>
      <c r="Q3234" t="s">
        <v>8317</v>
      </c>
      <c r="R3234" t="s">
        <v>8318</v>
      </c>
      <c r="S3234" s="10">
        <f t="shared" si="202"/>
        <v>42463.605520833335</v>
      </c>
      <c r="T3234" s="10">
        <f t="shared" si="203"/>
        <v>42493.957638888889</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118.8</v>
      </c>
      <c r="P3235" s="5">
        <f t="shared" si="201"/>
        <v>97.377049180327873</v>
      </c>
      <c r="Q3235" t="s">
        <v>8317</v>
      </c>
      <c r="R3235" t="s">
        <v>8318</v>
      </c>
      <c r="S3235" s="10">
        <f t="shared" si="202"/>
        <v>42766.596701388888</v>
      </c>
      <c r="T3235" s="10">
        <f t="shared" si="203"/>
        <v>42796.596701388888</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5">
        <f t="shared" si="201"/>
        <v>34.91921739130435</v>
      </c>
      <c r="Q3236" t="s">
        <v>8317</v>
      </c>
      <c r="R3236" t="s">
        <v>8318</v>
      </c>
      <c r="S3236" s="10">
        <f t="shared" si="202"/>
        <v>42734.581111111103</v>
      </c>
      <c r="T3236" s="10">
        <f t="shared" si="203"/>
        <v>42767.771527777775</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103.20666666666666</v>
      </c>
      <c r="P3237" s="5">
        <f t="shared" si="201"/>
        <v>85.530386740331494</v>
      </c>
      <c r="Q3237" t="s">
        <v>8317</v>
      </c>
      <c r="R3237" t="s">
        <v>8318</v>
      </c>
      <c r="S3237" s="10">
        <f t="shared" si="202"/>
        <v>42522.139479166661</v>
      </c>
      <c r="T3237" s="10">
        <f t="shared" si="203"/>
        <v>42552.139479166661</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5">
        <f t="shared" si="201"/>
        <v>182.90909090909091</v>
      </c>
      <c r="Q3238" t="s">
        <v>8317</v>
      </c>
      <c r="R3238" t="s">
        <v>8318</v>
      </c>
      <c r="S3238" s="10">
        <f t="shared" si="202"/>
        <v>42702.708715277775</v>
      </c>
      <c r="T3238" s="10">
        <f t="shared" si="203"/>
        <v>42732.708715277775</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100.78754285714287</v>
      </c>
      <c r="P3239" s="5">
        <f t="shared" si="201"/>
        <v>131.13620817843866</v>
      </c>
      <c r="Q3239" t="s">
        <v>8317</v>
      </c>
      <c r="R3239" t="s">
        <v>8318</v>
      </c>
      <c r="S3239" s="10">
        <f t="shared" si="202"/>
        <v>42252.266018518516</v>
      </c>
      <c r="T3239" s="10">
        <f t="shared" si="203"/>
        <v>42275.957638888889</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5">
        <f t="shared" si="201"/>
        <v>39.810126582278478</v>
      </c>
      <c r="Q3240" t="s">
        <v>8317</v>
      </c>
      <c r="R3240" t="s">
        <v>8318</v>
      </c>
      <c r="S3240" s="10">
        <f t="shared" si="202"/>
        <v>42156.302060185182</v>
      </c>
      <c r="T3240" s="10">
        <f t="shared" si="203"/>
        <v>42186.302060185182</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5">
        <f t="shared" si="201"/>
        <v>59.701730769230764</v>
      </c>
      <c r="Q3241" t="s">
        <v>8317</v>
      </c>
      <c r="R3241" t="s">
        <v>8318</v>
      </c>
      <c r="S3241" s="10">
        <f t="shared" si="202"/>
        <v>42277.880706018514</v>
      </c>
      <c r="T3241" s="10">
        <f t="shared" si="203"/>
        <v>42302.790972222218</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100.56666666666668</v>
      </c>
      <c r="P3242" s="5">
        <f t="shared" si="201"/>
        <v>88.735294117647058</v>
      </c>
      <c r="Q3242" t="s">
        <v>8317</v>
      </c>
      <c r="R3242" t="s">
        <v>8318</v>
      </c>
      <c r="S3242" s="10">
        <f t="shared" si="202"/>
        <v>42754.485509259255</v>
      </c>
      <c r="T3242" s="10">
        <f t="shared" si="203"/>
        <v>42782.749999999993</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5">
        <f t="shared" si="201"/>
        <v>58.688622754491021</v>
      </c>
      <c r="Q3243" t="s">
        <v>8317</v>
      </c>
      <c r="R3243" t="s">
        <v>8318</v>
      </c>
      <c r="S3243" s="10">
        <f t="shared" si="202"/>
        <v>41893.116550925923</v>
      </c>
      <c r="T3243" s="10">
        <f t="shared" si="203"/>
        <v>41926.082638888889</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127.30419999999999</v>
      </c>
      <c r="P3244" s="5">
        <f t="shared" si="201"/>
        <v>69.56513661202186</v>
      </c>
      <c r="Q3244" t="s">
        <v>8317</v>
      </c>
      <c r="R3244" t="s">
        <v>8318</v>
      </c>
      <c r="S3244" s="10">
        <f t="shared" si="202"/>
        <v>41871.547361111108</v>
      </c>
      <c r="T3244" s="10">
        <f t="shared" si="203"/>
        <v>41901.547361111108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102.83750000000001</v>
      </c>
      <c r="P3245" s="5">
        <f t="shared" si="201"/>
        <v>115.87323943661971</v>
      </c>
      <c r="Q3245" t="s">
        <v>8317</v>
      </c>
      <c r="R3245" t="s">
        <v>8318</v>
      </c>
      <c r="S3245" s="10">
        <f t="shared" si="202"/>
        <v>42261.888449074067</v>
      </c>
      <c r="T3245" s="10">
        <f t="shared" si="203"/>
        <v>42285.791666666664</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102.9375</v>
      </c>
      <c r="P3246" s="5">
        <f t="shared" si="201"/>
        <v>23.869565217391305</v>
      </c>
      <c r="Q3246" t="s">
        <v>8317</v>
      </c>
      <c r="R3246" t="s">
        <v>8318</v>
      </c>
      <c r="S3246" s="10">
        <f t="shared" si="202"/>
        <v>42675.485902777778</v>
      </c>
      <c r="T3246" s="10">
        <f t="shared" si="203"/>
        <v>42705.527569444443</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5">
        <f t="shared" si="201"/>
        <v>81.125925925925927</v>
      </c>
      <c r="Q3247" t="s">
        <v>8317</v>
      </c>
      <c r="R3247" t="s">
        <v>8318</v>
      </c>
      <c r="S3247" s="10">
        <f t="shared" si="202"/>
        <v>42135.391874999994</v>
      </c>
      <c r="T3247" s="10">
        <f t="shared" si="203"/>
        <v>42166.874999999993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5">
        <f t="shared" si="201"/>
        <v>57.626943005181346</v>
      </c>
      <c r="Q3248" t="s">
        <v>8317</v>
      </c>
      <c r="R3248" t="s">
        <v>8318</v>
      </c>
      <c r="S3248" s="10">
        <f t="shared" si="202"/>
        <v>42230.263888888883</v>
      </c>
      <c r="T3248" s="10">
        <f t="shared" si="203"/>
        <v>42258.957638888889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5">
        <f t="shared" si="201"/>
        <v>46.429824561403507</v>
      </c>
      <c r="Q3249" t="s">
        <v>8317</v>
      </c>
      <c r="R3249" t="s">
        <v>8318</v>
      </c>
      <c r="S3249" s="10">
        <f t="shared" si="202"/>
        <v>42167.22583333333</v>
      </c>
      <c r="T3249" s="10">
        <f t="shared" si="203"/>
        <v>42197.22583333333</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5">
        <f t="shared" si="201"/>
        <v>60.475000000000001</v>
      </c>
      <c r="Q3250" t="s">
        <v>8317</v>
      </c>
      <c r="R3250" t="s">
        <v>8318</v>
      </c>
      <c r="S3250" s="10">
        <f t="shared" si="202"/>
        <v>42068.68005787037</v>
      </c>
      <c r="T3250" s="10">
        <f t="shared" si="203"/>
        <v>42098.638391203705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5">
        <f t="shared" si="201"/>
        <v>65.579545454545453</v>
      </c>
      <c r="Q3251" t="s">
        <v>8317</v>
      </c>
      <c r="R3251" t="s">
        <v>8318</v>
      </c>
      <c r="S3251" s="10">
        <f t="shared" si="202"/>
        <v>42145.538356481477</v>
      </c>
      <c r="T3251" s="10">
        <f t="shared" si="203"/>
        <v>42175.538356481477</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101.55199999999999</v>
      </c>
      <c r="P3252" s="5">
        <f t="shared" si="201"/>
        <v>119.1924882629108</v>
      </c>
      <c r="Q3252" t="s">
        <v>8317</v>
      </c>
      <c r="R3252" t="s">
        <v>8318</v>
      </c>
      <c r="S3252" s="10">
        <f t="shared" si="202"/>
        <v>41918.533842592587</v>
      </c>
      <c r="T3252" s="10">
        <f t="shared" si="203"/>
        <v>41948.575509259259</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5">
        <f t="shared" si="201"/>
        <v>83.05</v>
      </c>
      <c r="Q3253" t="s">
        <v>8317</v>
      </c>
      <c r="R3253" t="s">
        <v>8318</v>
      </c>
      <c r="S3253" s="10">
        <f t="shared" si="202"/>
        <v>42146.52275462963</v>
      </c>
      <c r="T3253" s="10">
        <f t="shared" si="203"/>
        <v>42176.52275462963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5">
        <f t="shared" si="201"/>
        <v>57.52</v>
      </c>
      <c r="Q3254" t="s">
        <v>8317</v>
      </c>
      <c r="R3254" t="s">
        <v>8318</v>
      </c>
      <c r="S3254" s="10">
        <f t="shared" si="202"/>
        <v>42590.264351851853</v>
      </c>
      <c r="T3254" s="10">
        <f t="shared" si="203"/>
        <v>42620.264351851853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101.82500000000002</v>
      </c>
      <c r="P3255" s="5">
        <f t="shared" si="201"/>
        <v>177.08695652173913</v>
      </c>
      <c r="Q3255" t="s">
        <v>8317</v>
      </c>
      <c r="R3255" t="s">
        <v>8318</v>
      </c>
      <c r="S3255" s="10">
        <f t="shared" si="202"/>
        <v>42602.368379629632</v>
      </c>
      <c r="T3255" s="10">
        <f t="shared" si="203"/>
        <v>42620.947916666664</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101.25769230769231</v>
      </c>
      <c r="P3256" s="5">
        <f t="shared" si="201"/>
        <v>70.771505376344081</v>
      </c>
      <c r="Q3256" t="s">
        <v>8317</v>
      </c>
      <c r="R3256" t="s">
        <v>8318</v>
      </c>
      <c r="S3256" s="10">
        <f t="shared" si="202"/>
        <v>42058.877418981479</v>
      </c>
      <c r="T3256" s="10">
        <f t="shared" si="203"/>
        <v>42088.835752314808</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5">
        <f t="shared" si="201"/>
        <v>29.166666666666668</v>
      </c>
      <c r="Q3257" t="s">
        <v>8317</v>
      </c>
      <c r="R3257" t="s">
        <v>8318</v>
      </c>
      <c r="S3257" s="10">
        <f t="shared" si="202"/>
        <v>41889.559895833328</v>
      </c>
      <c r="T3257" s="10">
        <f t="shared" si="203"/>
        <v>41919.559895833328</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5">
        <f t="shared" si="201"/>
        <v>72.76136363636364</v>
      </c>
      <c r="Q3258" t="s">
        <v>8317</v>
      </c>
      <c r="R3258" t="s">
        <v>8318</v>
      </c>
      <c r="S3258" s="10">
        <f t="shared" si="202"/>
        <v>42144.365474537037</v>
      </c>
      <c r="T3258" s="10">
        <f t="shared" si="203"/>
        <v>42165.957638888889</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5">
        <f t="shared" si="201"/>
        <v>51.853414634146333</v>
      </c>
      <c r="Q3259" t="s">
        <v>8317</v>
      </c>
      <c r="R3259" t="s">
        <v>8318</v>
      </c>
      <c r="S3259" s="10">
        <f t="shared" si="202"/>
        <v>42758.351296296292</v>
      </c>
      <c r="T3259" s="10">
        <f t="shared" si="203"/>
        <v>42788.351296296292</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105.21428571428571</v>
      </c>
      <c r="P3260" s="5">
        <f t="shared" si="201"/>
        <v>98.2</v>
      </c>
      <c r="Q3260" t="s">
        <v>8317</v>
      </c>
      <c r="R3260" t="s">
        <v>8318</v>
      </c>
      <c r="S3260" s="10">
        <f t="shared" si="202"/>
        <v>41982.678946759253</v>
      </c>
      <c r="T3260" s="10">
        <f t="shared" si="203"/>
        <v>42012.678946759253</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5">
        <f t="shared" si="201"/>
        <v>251.7381443298969</v>
      </c>
      <c r="Q3261" t="s">
        <v>8317</v>
      </c>
      <c r="R3261" t="s">
        <v>8318</v>
      </c>
      <c r="S3261" s="10">
        <f t="shared" si="202"/>
        <v>42614.552604166667</v>
      </c>
      <c r="T3261" s="10">
        <f t="shared" si="203"/>
        <v>42643.957638888889</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109.24000000000001</v>
      </c>
      <c r="P3262" s="5">
        <f t="shared" si="201"/>
        <v>74.821917808219183</v>
      </c>
      <c r="Q3262" t="s">
        <v>8317</v>
      </c>
      <c r="R3262" t="s">
        <v>8318</v>
      </c>
      <c r="S3262" s="10">
        <f t="shared" si="202"/>
        <v>42303.464328703696</v>
      </c>
      <c r="T3262" s="10">
        <f t="shared" si="203"/>
        <v>42338.505995370368</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100.45454545454547</v>
      </c>
      <c r="P3263" s="5">
        <f t="shared" si="201"/>
        <v>67.65306122448979</v>
      </c>
      <c r="Q3263" t="s">
        <v>8317</v>
      </c>
      <c r="R3263" t="s">
        <v>8318</v>
      </c>
      <c r="S3263" s="10">
        <f t="shared" si="202"/>
        <v>42171.517083333332</v>
      </c>
      <c r="T3263" s="10">
        <f t="shared" si="203"/>
        <v>42201.517083333332</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5">
        <f t="shared" si="201"/>
        <v>93.81343283582089</v>
      </c>
      <c r="Q3264" t="s">
        <v>8317</v>
      </c>
      <c r="R3264" t="s">
        <v>8318</v>
      </c>
      <c r="S3264" s="10">
        <f t="shared" si="202"/>
        <v>41964.107199074067</v>
      </c>
      <c r="T3264" s="10">
        <f t="shared" si="203"/>
        <v>41994.958333333336</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5">
        <f t="shared" si="201"/>
        <v>41.237647058823526</v>
      </c>
      <c r="Q3265" t="s">
        <v>8317</v>
      </c>
      <c r="R3265" t="s">
        <v>8318</v>
      </c>
      <c r="S3265" s="10">
        <f t="shared" si="202"/>
        <v>42284.30773148148</v>
      </c>
      <c r="T3265" s="10">
        <f t="shared" si="203"/>
        <v>42307.666666666664</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5">
        <f t="shared" si="201"/>
        <v>52.551020408163268</v>
      </c>
      <c r="Q3266" t="s">
        <v>8317</v>
      </c>
      <c r="R3266" t="s">
        <v>8318</v>
      </c>
      <c r="S3266" s="10">
        <f t="shared" si="202"/>
        <v>42016.591874999998</v>
      </c>
      <c r="T3266" s="10">
        <f t="shared" si="203"/>
        <v>42032.708333333336</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((E3267/D3267)*100)</f>
        <v>164</v>
      </c>
      <c r="P3267" s="5">
        <f t="shared" ref="P3267:P3330" si="205">AVERAGE(E3267/L3267)</f>
        <v>70.285714285714292</v>
      </c>
      <c r="Q3267" t="s">
        <v>8317</v>
      </c>
      <c r="R3267" t="s">
        <v>8318</v>
      </c>
      <c r="S3267" s="10">
        <f t="shared" ref="S3267:S3330" si="206">(((J3267/60)/60)/24)+DATE(1970,1,1)+(-5/24)</f>
        <v>42311.503645833327</v>
      </c>
      <c r="T3267" s="10">
        <f t="shared" ref="T3267:T3330" si="207">(((I3267/60)/60)/24)+DATE(1970,1,1)+(-5/24)</f>
        <v>42341.499999999993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5">
        <f t="shared" si="205"/>
        <v>48.325153374233132</v>
      </c>
      <c r="Q3268" t="s">
        <v>8317</v>
      </c>
      <c r="R3268" t="s">
        <v>8318</v>
      </c>
      <c r="S3268" s="10">
        <f t="shared" si="206"/>
        <v>42136.32780092593</v>
      </c>
      <c r="T3268" s="10">
        <f t="shared" si="207"/>
        <v>42167.666666666664</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102.1</v>
      </c>
      <c r="P3269" s="5">
        <f t="shared" si="205"/>
        <v>53.177083333333336</v>
      </c>
      <c r="Q3269" t="s">
        <v>8317</v>
      </c>
      <c r="R3269" t="s">
        <v>8318</v>
      </c>
      <c r="S3269" s="10">
        <f t="shared" si="206"/>
        <v>42172.549305555549</v>
      </c>
      <c r="T3269" s="10">
        <f t="shared" si="207"/>
        <v>42202.549305555549</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5">
        <f t="shared" si="205"/>
        <v>60.952380952380949</v>
      </c>
      <c r="Q3270" t="s">
        <v>8317</v>
      </c>
      <c r="R3270" t="s">
        <v>8318</v>
      </c>
      <c r="S3270" s="10">
        <f t="shared" si="206"/>
        <v>42590.695925925924</v>
      </c>
      <c r="T3270" s="10">
        <f t="shared" si="207"/>
        <v>42606.695925925924</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5">
        <f t="shared" si="205"/>
        <v>116</v>
      </c>
      <c r="Q3271" t="s">
        <v>8317</v>
      </c>
      <c r="R3271" t="s">
        <v>8318</v>
      </c>
      <c r="S3271" s="10">
        <f t="shared" si="206"/>
        <v>42137.18746527777</v>
      </c>
      <c r="T3271" s="10">
        <f t="shared" si="207"/>
        <v>42171.249999999993</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5">
        <f t="shared" si="205"/>
        <v>61</v>
      </c>
      <c r="Q3272" t="s">
        <v>8317</v>
      </c>
      <c r="R3272" t="s">
        <v>8318</v>
      </c>
      <c r="S3272" s="10">
        <f t="shared" si="206"/>
        <v>42167.324826388889</v>
      </c>
      <c r="T3272" s="10">
        <f t="shared" si="207"/>
        <v>42197.324826388889</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130</v>
      </c>
      <c r="P3273" s="5">
        <f t="shared" si="205"/>
        <v>38.235294117647058</v>
      </c>
      <c r="Q3273" t="s">
        <v>8317</v>
      </c>
      <c r="R3273" t="s">
        <v>8318</v>
      </c>
      <c r="S3273" s="10">
        <f t="shared" si="206"/>
        <v>41915.22887731481</v>
      </c>
      <c r="T3273" s="10">
        <f t="shared" si="207"/>
        <v>41945.270543981482</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5">
        <f t="shared" si="205"/>
        <v>106.50344827586207</v>
      </c>
      <c r="Q3274" t="s">
        <v>8317</v>
      </c>
      <c r="R3274" t="s">
        <v>8318</v>
      </c>
      <c r="S3274" s="10">
        <f t="shared" si="206"/>
        <v>42284.291770833333</v>
      </c>
      <c r="T3274" s="10">
        <f t="shared" si="207"/>
        <v>42314.333437499998</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v>
      </c>
      <c r="P3275" s="5">
        <f t="shared" si="205"/>
        <v>204.57142857142858</v>
      </c>
      <c r="Q3275" t="s">
        <v>8317</v>
      </c>
      <c r="R3275" t="s">
        <v>8318</v>
      </c>
      <c r="S3275" s="10">
        <f t="shared" si="206"/>
        <v>42611.5930787037</v>
      </c>
      <c r="T3275" s="10">
        <f t="shared" si="207"/>
        <v>42627.583333333336</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101.32258064516128</v>
      </c>
      <c r="P3276" s="5">
        <f t="shared" si="205"/>
        <v>54.912587412587413</v>
      </c>
      <c r="Q3276" t="s">
        <v>8317</v>
      </c>
      <c r="R3276" t="s">
        <v>8318</v>
      </c>
      <c r="S3276" s="10">
        <f t="shared" si="206"/>
        <v>42400.496203703697</v>
      </c>
      <c r="T3276" s="10">
        <f t="shared" si="207"/>
        <v>42444.666666666664</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100.27777777777777</v>
      </c>
      <c r="P3277" s="5">
        <f t="shared" si="205"/>
        <v>150.41666666666666</v>
      </c>
      <c r="Q3277" t="s">
        <v>8317</v>
      </c>
      <c r="R3277" t="s">
        <v>8318</v>
      </c>
      <c r="S3277" s="10">
        <f t="shared" si="206"/>
        <v>42017.672118055554</v>
      </c>
      <c r="T3277" s="10">
        <f t="shared" si="207"/>
        <v>42043.979166666664</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116.84444444444443</v>
      </c>
      <c r="P3278" s="5">
        <f t="shared" si="205"/>
        <v>52.58</v>
      </c>
      <c r="Q3278" t="s">
        <v>8317</v>
      </c>
      <c r="R3278" t="s">
        <v>8318</v>
      </c>
      <c r="S3278" s="10">
        <f t="shared" si="206"/>
        <v>42426.741655092592</v>
      </c>
      <c r="T3278" s="10">
        <f t="shared" si="207"/>
        <v>42460.957638888889</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5">
        <f t="shared" si="205"/>
        <v>54.3</v>
      </c>
      <c r="Q3279" t="s">
        <v>8317</v>
      </c>
      <c r="R3279" t="s">
        <v>8318</v>
      </c>
      <c r="S3279" s="10">
        <f t="shared" si="206"/>
        <v>41931.474606481483</v>
      </c>
      <c r="T3279" s="10">
        <f t="shared" si="207"/>
        <v>41961.516273148147</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5">
        <f t="shared" si="205"/>
        <v>76.029411764705884</v>
      </c>
      <c r="Q3280" t="s">
        <v>8317</v>
      </c>
      <c r="R3280" t="s">
        <v>8318</v>
      </c>
      <c r="S3280" s="10">
        <f t="shared" si="206"/>
        <v>42124.640081018515</v>
      </c>
      <c r="T3280" s="10">
        <f t="shared" si="207"/>
        <v>42154.640081018515</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5">
        <f t="shared" si="205"/>
        <v>105.2063492063492</v>
      </c>
      <c r="Q3281" t="s">
        <v>8317</v>
      </c>
      <c r="R3281" t="s">
        <v>8318</v>
      </c>
      <c r="S3281" s="10">
        <f t="shared" si="206"/>
        <v>42430.894201388881</v>
      </c>
      <c r="T3281" s="10">
        <f t="shared" si="207"/>
        <v>42460.852534722224</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5">
        <f t="shared" si="205"/>
        <v>68.666666666666671</v>
      </c>
      <c r="Q3282" t="s">
        <v>8317</v>
      </c>
      <c r="R3282" t="s">
        <v>8318</v>
      </c>
      <c r="S3282" s="10">
        <f t="shared" si="206"/>
        <v>42121.548587962963</v>
      </c>
      <c r="T3282" s="10">
        <f t="shared" si="207"/>
        <v>42155.999999999993</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5">
        <f t="shared" si="205"/>
        <v>129.36170212765958</v>
      </c>
      <c r="Q3283" t="s">
        <v>8317</v>
      </c>
      <c r="R3283" t="s">
        <v>8318</v>
      </c>
      <c r="S3283" s="10">
        <f t="shared" si="206"/>
        <v>42218.811400462961</v>
      </c>
      <c r="T3283" s="10">
        <f t="shared" si="207"/>
        <v>42248.811400462961</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5">
        <f t="shared" si="205"/>
        <v>134.26371308016877</v>
      </c>
      <c r="Q3284" t="s">
        <v>8317</v>
      </c>
      <c r="R3284" t="s">
        <v>8318</v>
      </c>
      <c r="S3284" s="10">
        <f t="shared" si="206"/>
        <v>42444.985972222225</v>
      </c>
      <c r="T3284" s="10">
        <f t="shared" si="207"/>
        <v>42488.985972222225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5">
        <f t="shared" si="205"/>
        <v>17.829787234042552</v>
      </c>
      <c r="Q3285" t="s">
        <v>8317</v>
      </c>
      <c r="R3285" t="s">
        <v>8318</v>
      </c>
      <c r="S3285" s="10">
        <f t="shared" si="206"/>
        <v>42379.535856481474</v>
      </c>
      <c r="T3285" s="10">
        <f t="shared" si="207"/>
        <v>42410.666666666664</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5">
        <f t="shared" si="205"/>
        <v>203.2</v>
      </c>
      <c r="Q3286" t="s">
        <v>8317</v>
      </c>
      <c r="R3286" t="s">
        <v>8318</v>
      </c>
      <c r="S3286" s="10">
        <f t="shared" si="206"/>
        <v>42380.676539351851</v>
      </c>
      <c r="T3286" s="10">
        <f t="shared" si="207"/>
        <v>42398.040972222218</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112.10242048409683</v>
      </c>
      <c r="P3287" s="5">
        <f t="shared" si="205"/>
        <v>69.18518518518519</v>
      </c>
      <c r="Q3287" t="s">
        <v>8317</v>
      </c>
      <c r="R3287" t="s">
        <v>8318</v>
      </c>
      <c r="S3287" s="10">
        <f t="shared" si="206"/>
        <v>42762.734097222223</v>
      </c>
      <c r="T3287" s="10">
        <f t="shared" si="207"/>
        <v>42793.999999999993</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5">
        <f t="shared" si="205"/>
        <v>125.12295081967213</v>
      </c>
      <c r="Q3288" t="s">
        <v>8317</v>
      </c>
      <c r="R3288" t="s">
        <v>8318</v>
      </c>
      <c r="S3288" s="10">
        <f t="shared" si="206"/>
        <v>42567.631736111107</v>
      </c>
      <c r="T3288" s="10">
        <f t="shared" si="207"/>
        <v>42597.631736111107</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100</v>
      </c>
      <c r="P3289" s="5">
        <f t="shared" si="205"/>
        <v>73.529411764705884</v>
      </c>
      <c r="Q3289" t="s">
        <v>8317</v>
      </c>
      <c r="R3289" t="s">
        <v>8318</v>
      </c>
      <c r="S3289" s="10">
        <f t="shared" si="206"/>
        <v>42311.541990740741</v>
      </c>
      <c r="T3289" s="10">
        <f t="shared" si="207"/>
        <v>42336.541990740741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100.26489999999998</v>
      </c>
      <c r="P3290" s="5">
        <f t="shared" si="205"/>
        <v>48.437149758454105</v>
      </c>
      <c r="Q3290" t="s">
        <v>8317</v>
      </c>
      <c r="R3290" t="s">
        <v>8318</v>
      </c>
      <c r="S3290" s="10">
        <f t="shared" si="206"/>
        <v>42505.566145833327</v>
      </c>
      <c r="T3290" s="10">
        <f t="shared" si="207"/>
        <v>42541.749999999993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133.04200000000003</v>
      </c>
      <c r="P3291" s="5">
        <f t="shared" si="205"/>
        <v>26.608400000000003</v>
      </c>
      <c r="Q3291" t="s">
        <v>8317</v>
      </c>
      <c r="R3291" t="s">
        <v>8318</v>
      </c>
      <c r="S3291" s="10">
        <f t="shared" si="206"/>
        <v>42758.159745370365</v>
      </c>
      <c r="T3291" s="10">
        <f t="shared" si="207"/>
        <v>42786.159745370365</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5">
        <f t="shared" si="205"/>
        <v>33.666666666666664</v>
      </c>
      <c r="Q3292" t="s">
        <v>8317</v>
      </c>
      <c r="R3292" t="s">
        <v>8318</v>
      </c>
      <c r="S3292" s="10">
        <f t="shared" si="206"/>
        <v>42775.306608796294</v>
      </c>
      <c r="T3292" s="10">
        <f t="shared" si="207"/>
        <v>42805.306608796294</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5">
        <f t="shared" si="205"/>
        <v>40.714285714285715</v>
      </c>
      <c r="Q3293" t="s">
        <v>8317</v>
      </c>
      <c r="R3293" t="s">
        <v>8318</v>
      </c>
      <c r="S3293" s="10">
        <f t="shared" si="206"/>
        <v>42232.494212962956</v>
      </c>
      <c r="T3293" s="10">
        <f t="shared" si="207"/>
        <v>42263.957638888889</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286.13861386138615</v>
      </c>
      <c r="P3294" s="5">
        <f t="shared" si="205"/>
        <v>19.266666666666666</v>
      </c>
      <c r="Q3294" t="s">
        <v>8317</v>
      </c>
      <c r="R3294" t="s">
        <v>8318</v>
      </c>
      <c r="S3294" s="10">
        <f t="shared" si="206"/>
        <v>42282.561898148146</v>
      </c>
      <c r="T3294" s="10">
        <f t="shared" si="207"/>
        <v>42342.603564814817</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170.44444444444446</v>
      </c>
      <c r="P3295" s="5">
        <f t="shared" si="205"/>
        <v>84.285714285714292</v>
      </c>
      <c r="Q3295" t="s">
        <v>8317</v>
      </c>
      <c r="R3295" t="s">
        <v>8318</v>
      </c>
      <c r="S3295" s="10">
        <f t="shared" si="206"/>
        <v>42768.217037037037</v>
      </c>
      <c r="T3295" s="10">
        <f t="shared" si="207"/>
        <v>42798.217037037037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5">
        <f t="shared" si="205"/>
        <v>29.583333333333332</v>
      </c>
      <c r="Q3296" t="s">
        <v>8317</v>
      </c>
      <c r="R3296" t="s">
        <v>8318</v>
      </c>
      <c r="S3296" s="10">
        <f t="shared" si="206"/>
        <v>42141.33280092592</v>
      </c>
      <c r="T3296" s="10">
        <f t="shared" si="207"/>
        <v>42171.33280092592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5">
        <f t="shared" si="205"/>
        <v>26.667037037037037</v>
      </c>
      <c r="Q3297" t="s">
        <v>8317</v>
      </c>
      <c r="R3297" t="s">
        <v>8318</v>
      </c>
      <c r="S3297" s="10">
        <f t="shared" si="206"/>
        <v>42609.234131944446</v>
      </c>
      <c r="T3297" s="10">
        <f t="shared" si="207"/>
        <v>42639.234131944446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144.06666666666666</v>
      </c>
      <c r="P3298" s="5">
        <f t="shared" si="205"/>
        <v>45.978723404255319</v>
      </c>
      <c r="Q3298" t="s">
        <v>8317</v>
      </c>
      <c r="R3298" t="s">
        <v>8318</v>
      </c>
      <c r="S3298" s="10">
        <f t="shared" si="206"/>
        <v>42309.54828703704</v>
      </c>
      <c r="T3298" s="10">
        <f t="shared" si="207"/>
        <v>42330.708333333336</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100.07272727272726</v>
      </c>
      <c r="P3299" s="5">
        <f t="shared" si="205"/>
        <v>125.09090909090909</v>
      </c>
      <c r="Q3299" t="s">
        <v>8317</v>
      </c>
      <c r="R3299" t="s">
        <v>8318</v>
      </c>
      <c r="S3299" s="10">
        <f t="shared" si="206"/>
        <v>42193.563148148147</v>
      </c>
      <c r="T3299" s="10">
        <f t="shared" si="207"/>
        <v>42212.749305555553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v>
      </c>
      <c r="P3300" s="5">
        <f t="shared" si="205"/>
        <v>141.29166666666666</v>
      </c>
      <c r="Q3300" t="s">
        <v>8317</v>
      </c>
      <c r="R3300" t="s">
        <v>8318</v>
      </c>
      <c r="S3300" s="10">
        <f t="shared" si="206"/>
        <v>42239.749629629623</v>
      </c>
      <c r="T3300" s="10">
        <f t="shared" si="207"/>
        <v>42259.791666666664</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5">
        <f t="shared" si="205"/>
        <v>55.333333333333336</v>
      </c>
      <c r="Q3301" t="s">
        <v>8317</v>
      </c>
      <c r="R3301" t="s">
        <v>8318</v>
      </c>
      <c r="S3301" s="10">
        <f t="shared" si="206"/>
        <v>42261.709062499998</v>
      </c>
      <c r="T3301" s="10">
        <f t="shared" si="207"/>
        <v>42291.709062499998</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5">
        <f t="shared" si="205"/>
        <v>46.420454545454547</v>
      </c>
      <c r="Q3302" t="s">
        <v>8317</v>
      </c>
      <c r="R3302" t="s">
        <v>8318</v>
      </c>
      <c r="S3302" s="10">
        <f t="shared" si="206"/>
        <v>42102.535439814812</v>
      </c>
      <c r="T3302" s="10">
        <f t="shared" si="207"/>
        <v>42123.535439814812</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5">
        <f t="shared" si="205"/>
        <v>57.2</v>
      </c>
      <c r="Q3303" t="s">
        <v>8317</v>
      </c>
      <c r="R3303" t="s">
        <v>8318</v>
      </c>
      <c r="S3303" s="10">
        <f t="shared" si="206"/>
        <v>42538.527500000004</v>
      </c>
      <c r="T3303" s="10">
        <f t="shared" si="207"/>
        <v>42583.082638888889</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5">
        <f t="shared" si="205"/>
        <v>173.7</v>
      </c>
      <c r="Q3304" t="s">
        <v>8317</v>
      </c>
      <c r="R3304" t="s">
        <v>8318</v>
      </c>
      <c r="S3304" s="10">
        <f t="shared" si="206"/>
        <v>42681.143240740734</v>
      </c>
      <c r="T3304" s="10">
        <f t="shared" si="207"/>
        <v>42711.143240740734</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5">
        <f t="shared" si="205"/>
        <v>59.6</v>
      </c>
      <c r="Q3305" t="s">
        <v>8317</v>
      </c>
      <c r="R3305" t="s">
        <v>8318</v>
      </c>
      <c r="S3305" s="10">
        <f t="shared" si="206"/>
        <v>42056.443101851844</v>
      </c>
      <c r="T3305" s="10">
        <f t="shared" si="207"/>
        <v>42091.401435185187</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104.51666666666665</v>
      </c>
      <c r="P3306" s="5">
        <f t="shared" si="205"/>
        <v>89.585714285714289</v>
      </c>
      <c r="Q3306" t="s">
        <v>8317</v>
      </c>
      <c r="R3306" t="s">
        <v>8318</v>
      </c>
      <c r="S3306" s="10">
        <f t="shared" si="206"/>
        <v>42696.41611111111</v>
      </c>
      <c r="T3306" s="10">
        <f t="shared" si="207"/>
        <v>42726.41611111111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5">
        <f t="shared" si="205"/>
        <v>204.05</v>
      </c>
      <c r="Q3307" t="s">
        <v>8317</v>
      </c>
      <c r="R3307" t="s">
        <v>8318</v>
      </c>
      <c r="S3307" s="10">
        <f t="shared" si="206"/>
        <v>42186.647546296292</v>
      </c>
      <c r="T3307" s="10">
        <f t="shared" si="207"/>
        <v>42216.647546296292</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5">
        <f t="shared" si="205"/>
        <v>48.703703703703702</v>
      </c>
      <c r="Q3308" t="s">
        <v>8317</v>
      </c>
      <c r="R3308" t="s">
        <v>8318</v>
      </c>
      <c r="S3308" s="10">
        <f t="shared" si="206"/>
        <v>42493.010902777773</v>
      </c>
      <c r="T3308" s="10">
        <f t="shared" si="207"/>
        <v>42530.916666666664</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106.67999999999999</v>
      </c>
      <c r="P3309" s="5">
        <f t="shared" si="205"/>
        <v>53.339999999999996</v>
      </c>
      <c r="Q3309" t="s">
        <v>8317</v>
      </c>
      <c r="R3309" t="s">
        <v>8318</v>
      </c>
      <c r="S3309" s="10">
        <f t="shared" si="206"/>
        <v>42474.848831018513</v>
      </c>
      <c r="T3309" s="10">
        <f t="shared" si="207"/>
        <v>42504.848831018513</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5">
        <f t="shared" si="205"/>
        <v>75.087719298245617</v>
      </c>
      <c r="Q3310" t="s">
        <v>8317</v>
      </c>
      <c r="R3310" t="s">
        <v>8318</v>
      </c>
      <c r="S3310" s="10">
        <f t="shared" si="206"/>
        <v>42452.668576388889</v>
      </c>
      <c r="T3310" s="10">
        <f t="shared" si="207"/>
        <v>42473.668576388889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159.42857142857144</v>
      </c>
      <c r="P3311" s="5">
        <f t="shared" si="205"/>
        <v>18</v>
      </c>
      <c r="Q3311" t="s">
        <v>8317</v>
      </c>
      <c r="R3311" t="s">
        <v>8318</v>
      </c>
      <c r="S3311" s="10">
        <f t="shared" si="206"/>
        <v>42628.441874999997</v>
      </c>
      <c r="T3311" s="10">
        <f t="shared" si="207"/>
        <v>42659.441874999997</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100.07692307692308</v>
      </c>
      <c r="P3312" s="5">
        <f t="shared" si="205"/>
        <v>209.83870967741936</v>
      </c>
      <c r="Q3312" t="s">
        <v>8317</v>
      </c>
      <c r="R3312" t="s">
        <v>8318</v>
      </c>
      <c r="S3312" s="10">
        <f t="shared" si="206"/>
        <v>42253.720196759255</v>
      </c>
      <c r="T3312" s="10">
        <f t="shared" si="207"/>
        <v>42283.720196759255</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5">
        <f t="shared" si="205"/>
        <v>61.022222222222226</v>
      </c>
      <c r="Q3313" t="s">
        <v>8317</v>
      </c>
      <c r="R3313" t="s">
        <v>8318</v>
      </c>
      <c r="S3313" s="10">
        <f t="shared" si="206"/>
        <v>42264.083449074074</v>
      </c>
      <c r="T3313" s="10">
        <f t="shared" si="207"/>
        <v>42294.083449074074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100.03999999999999</v>
      </c>
      <c r="P3314" s="5">
        <f t="shared" si="205"/>
        <v>61</v>
      </c>
      <c r="Q3314" t="s">
        <v>8317</v>
      </c>
      <c r="R3314" t="s">
        <v>8318</v>
      </c>
      <c r="S3314" s="10">
        <f t="shared" si="206"/>
        <v>42664.601226851846</v>
      </c>
      <c r="T3314" s="10">
        <f t="shared" si="207"/>
        <v>42685.708333333336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5">
        <f t="shared" si="205"/>
        <v>80.034482758620683</v>
      </c>
      <c r="Q3315" t="s">
        <v>8317</v>
      </c>
      <c r="R3315" t="s">
        <v>8318</v>
      </c>
      <c r="S3315" s="10">
        <f t="shared" si="206"/>
        <v>42382.036076388882</v>
      </c>
      <c r="T3315" s="10">
        <f t="shared" si="207"/>
        <v>42395.833333333336</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210.75</v>
      </c>
      <c r="P3316" s="5">
        <f t="shared" si="205"/>
        <v>29.068965517241381</v>
      </c>
      <c r="Q3316" t="s">
        <v>8317</v>
      </c>
      <c r="R3316" t="s">
        <v>8318</v>
      </c>
      <c r="S3316" s="10">
        <f t="shared" si="206"/>
        <v>42105.059155092589</v>
      </c>
      <c r="T3316" s="10">
        <f t="shared" si="207"/>
        <v>42132.628472222219</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5">
        <f t="shared" si="205"/>
        <v>49.438202247191015</v>
      </c>
      <c r="Q3317" t="s">
        <v>8317</v>
      </c>
      <c r="R3317" t="s">
        <v>8318</v>
      </c>
      <c r="S3317" s="10">
        <f t="shared" si="206"/>
        <v>42466.095381944448</v>
      </c>
      <c r="T3317" s="10">
        <f t="shared" si="207"/>
        <v>42496.095381944448</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100.08673425918037</v>
      </c>
      <c r="P3318" s="5">
        <f t="shared" si="205"/>
        <v>93.977440000000001</v>
      </c>
      <c r="Q3318" t="s">
        <v>8317</v>
      </c>
      <c r="R3318" t="s">
        <v>8318</v>
      </c>
      <c r="S3318" s="10">
        <f t="shared" si="206"/>
        <v>41826.662905092591</v>
      </c>
      <c r="T3318" s="10">
        <f t="shared" si="207"/>
        <v>41859.370833333334</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5">
        <f t="shared" si="205"/>
        <v>61.944444444444443</v>
      </c>
      <c r="Q3319" t="s">
        <v>8317</v>
      </c>
      <c r="R3319" t="s">
        <v>8318</v>
      </c>
      <c r="S3319" s="10">
        <f t="shared" si="206"/>
        <v>42498.831296296288</v>
      </c>
      <c r="T3319" s="10">
        <f t="shared" si="207"/>
        <v>42528.831296296288</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5">
        <f t="shared" si="205"/>
        <v>78.5</v>
      </c>
      <c r="Q3320" t="s">
        <v>8317</v>
      </c>
      <c r="R3320" t="s">
        <v>8318</v>
      </c>
      <c r="S3320" s="10">
        <f t="shared" si="206"/>
        <v>42431.093668981477</v>
      </c>
      <c r="T3320" s="10">
        <f t="shared" si="207"/>
        <v>42470.895833333336</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5">
        <f t="shared" si="205"/>
        <v>33.75</v>
      </c>
      <c r="Q3321" t="s">
        <v>8317</v>
      </c>
      <c r="R3321" t="s">
        <v>8318</v>
      </c>
      <c r="S3321" s="10">
        <f t="shared" si="206"/>
        <v>41990.377152777779</v>
      </c>
      <c r="T3321" s="10">
        <f t="shared" si="207"/>
        <v>42035.377152777779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5">
        <f t="shared" si="205"/>
        <v>66.44736842105263</v>
      </c>
      <c r="Q3322" t="s">
        <v>8317</v>
      </c>
      <c r="R3322" t="s">
        <v>8318</v>
      </c>
      <c r="S3322" s="10">
        <f t="shared" si="206"/>
        <v>42512.837465277778</v>
      </c>
      <c r="T3322" s="10">
        <f t="shared" si="207"/>
        <v>42542.837465277778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v>
      </c>
      <c r="P3323" s="5">
        <f t="shared" si="205"/>
        <v>35.799999999999997</v>
      </c>
      <c r="Q3323" t="s">
        <v>8317</v>
      </c>
      <c r="R3323" t="s">
        <v>8318</v>
      </c>
      <c r="S3323" s="10">
        <f t="shared" si="206"/>
        <v>41913.891956018517</v>
      </c>
      <c r="T3323" s="10">
        <f t="shared" si="207"/>
        <v>41927.957638888889</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101.51515151515152</v>
      </c>
      <c r="P3324" s="5">
        <f t="shared" si="205"/>
        <v>145.65217391304347</v>
      </c>
      <c r="Q3324" t="s">
        <v>8317</v>
      </c>
      <c r="R3324" t="s">
        <v>8318</v>
      </c>
      <c r="S3324" s="10">
        <f t="shared" si="206"/>
        <v>42520.802037037036</v>
      </c>
      <c r="T3324" s="10">
        <f t="shared" si="207"/>
        <v>42542.954861111109</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5">
        <f t="shared" si="205"/>
        <v>25.693877551020407</v>
      </c>
      <c r="Q3325" t="s">
        <v>8317</v>
      </c>
      <c r="R3325" t="s">
        <v>8318</v>
      </c>
      <c r="S3325" s="10">
        <f t="shared" si="206"/>
        <v>42608.157499999994</v>
      </c>
      <c r="T3325" s="10">
        <f t="shared" si="207"/>
        <v>42638.157499999994</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5">
        <f t="shared" si="205"/>
        <v>152.5</v>
      </c>
      <c r="Q3326" t="s">
        <v>8317</v>
      </c>
      <c r="R3326" t="s">
        <v>8318</v>
      </c>
      <c r="S3326" s="10">
        <f t="shared" si="206"/>
        <v>42512.374884259254</v>
      </c>
      <c r="T3326" s="10">
        <f t="shared" si="207"/>
        <v>42526.374884259254</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5">
        <f t="shared" si="205"/>
        <v>30</v>
      </c>
      <c r="Q3327" t="s">
        <v>8317</v>
      </c>
      <c r="R3327" t="s">
        <v>8318</v>
      </c>
      <c r="S3327" s="10">
        <f t="shared" si="206"/>
        <v>42064.577280092592</v>
      </c>
      <c r="T3327" s="10">
        <f t="shared" si="207"/>
        <v>42099.535613425927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101.375</v>
      </c>
      <c r="P3328" s="5">
        <f t="shared" si="205"/>
        <v>142.28070175438597</v>
      </c>
      <c r="Q3328" t="s">
        <v>8317</v>
      </c>
      <c r="R3328" t="s">
        <v>8318</v>
      </c>
      <c r="S3328" s="10">
        <f t="shared" si="206"/>
        <v>42041.505844907406</v>
      </c>
      <c r="T3328" s="10">
        <f t="shared" si="207"/>
        <v>42071.464178240734</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5">
        <f t="shared" si="205"/>
        <v>24.545454545454547</v>
      </c>
      <c r="Q3329" t="s">
        <v>8317</v>
      </c>
      <c r="R3329" t="s">
        <v>8318</v>
      </c>
      <c r="S3329" s="10">
        <f t="shared" si="206"/>
        <v>42468.166273148141</v>
      </c>
      <c r="T3329" s="10">
        <f t="shared" si="207"/>
        <v>42498.166273148141</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146.38888888888889</v>
      </c>
      <c r="P3330" s="5">
        <f t="shared" si="205"/>
        <v>292.77777777777777</v>
      </c>
      <c r="Q3330" t="s">
        <v>8317</v>
      </c>
      <c r="R3330" t="s">
        <v>8318</v>
      </c>
      <c r="S3330" s="10">
        <f t="shared" si="206"/>
        <v>41822.366701388884</v>
      </c>
      <c r="T3330" s="10">
        <f t="shared" si="207"/>
        <v>41824.833333333328</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((E3331/D3331)*100)</f>
        <v>116.8</v>
      </c>
      <c r="P3331" s="5">
        <f t="shared" ref="P3331:P3394" si="209">AVERAGE(E3331/L3331)</f>
        <v>44.92307692307692</v>
      </c>
      <c r="Q3331" t="s">
        <v>8317</v>
      </c>
      <c r="R3331" t="s">
        <v>8318</v>
      </c>
      <c r="S3331" s="10">
        <f t="shared" ref="S3331:S3394" si="210">(((J3331/60)/60)/24)+DATE(1970,1,1)+(-5/24)</f>
        <v>41837.114675925921</v>
      </c>
      <c r="T3331" s="10">
        <f t="shared" ref="T3331:T3394" si="211">(((I3331/60)/60)/24)+DATE(1970,1,1)+(-5/24)</f>
        <v>41847.75</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106.26666666666667</v>
      </c>
      <c r="P3332" s="5">
        <f t="shared" si="209"/>
        <v>23.10144927536232</v>
      </c>
      <c r="Q3332" t="s">
        <v>8317</v>
      </c>
      <c r="R3332" t="s">
        <v>8318</v>
      </c>
      <c r="S3332" s="10">
        <f t="shared" si="210"/>
        <v>42065.679027777776</v>
      </c>
      <c r="T3332" s="10">
        <f t="shared" si="211"/>
        <v>42095.637361111112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104.52</v>
      </c>
      <c r="P3333" s="5">
        <f t="shared" si="209"/>
        <v>80.400000000000006</v>
      </c>
      <c r="Q3333" t="s">
        <v>8317</v>
      </c>
      <c r="R3333" t="s">
        <v>8318</v>
      </c>
      <c r="S3333" s="10">
        <f t="shared" si="210"/>
        <v>42248.48942129629</v>
      </c>
      <c r="T3333" s="10">
        <f t="shared" si="211"/>
        <v>42283.48942129629</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100</v>
      </c>
      <c r="P3334" s="5">
        <f t="shared" si="209"/>
        <v>72.289156626506028</v>
      </c>
      <c r="Q3334" t="s">
        <v>8317</v>
      </c>
      <c r="R3334" t="s">
        <v>8318</v>
      </c>
      <c r="S3334" s="10">
        <f t="shared" si="210"/>
        <v>41809.651967592588</v>
      </c>
      <c r="T3334" s="10">
        <f t="shared" si="211"/>
        <v>41839.651967592588</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5">
        <f t="shared" si="209"/>
        <v>32.972972972972975</v>
      </c>
      <c r="Q3335" t="s">
        <v>8317</v>
      </c>
      <c r="R3335" t="s">
        <v>8318</v>
      </c>
      <c r="S3335" s="10">
        <f t="shared" si="210"/>
        <v>42148.468518518515</v>
      </c>
      <c r="T3335" s="10">
        <f t="shared" si="211"/>
        <v>42170.468518518515</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5">
        <f t="shared" si="209"/>
        <v>116.65217391304348</v>
      </c>
      <c r="Q3336" t="s">
        <v>8317</v>
      </c>
      <c r="R3336" t="s">
        <v>8318</v>
      </c>
      <c r="S3336" s="10">
        <f t="shared" si="210"/>
        <v>42185.312754629624</v>
      </c>
      <c r="T3336" s="10">
        <f t="shared" si="211"/>
        <v>42215.312754629624</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5">
        <f t="shared" si="209"/>
        <v>79.61904761904762</v>
      </c>
      <c r="Q3337" t="s">
        <v>8317</v>
      </c>
      <c r="R3337" t="s">
        <v>8318</v>
      </c>
      <c r="S3337" s="10">
        <f t="shared" si="210"/>
        <v>41827.465810185182</v>
      </c>
      <c r="T3337" s="10">
        <f t="shared" si="211"/>
        <v>41854.75</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100</v>
      </c>
      <c r="P3338" s="5">
        <f t="shared" si="209"/>
        <v>27.777777777777779</v>
      </c>
      <c r="Q3338" t="s">
        <v>8317</v>
      </c>
      <c r="R3338" t="s">
        <v>8318</v>
      </c>
      <c r="S3338" s="10">
        <f t="shared" si="210"/>
        <v>42437.190347222226</v>
      </c>
      <c r="T3338" s="10">
        <f t="shared" si="211"/>
        <v>42465.148680555554</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v>
      </c>
      <c r="P3339" s="5">
        <f t="shared" si="209"/>
        <v>81.029411764705884</v>
      </c>
      <c r="Q3339" t="s">
        <v>8317</v>
      </c>
      <c r="R3339" t="s">
        <v>8318</v>
      </c>
      <c r="S3339" s="10">
        <f t="shared" si="210"/>
        <v>41901.073692129627</v>
      </c>
      <c r="T3339" s="10">
        <f t="shared" si="211"/>
        <v>41922.666666666664</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5">
        <f t="shared" si="209"/>
        <v>136.84821428571428</v>
      </c>
      <c r="Q3340" t="s">
        <v>8317</v>
      </c>
      <c r="R3340" t="s">
        <v>8318</v>
      </c>
      <c r="S3340" s="10">
        <f t="shared" si="210"/>
        <v>42769.366666666661</v>
      </c>
      <c r="T3340" s="10">
        <f t="shared" si="211"/>
        <v>42790.366666666661</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5">
        <f t="shared" si="209"/>
        <v>177.61702127659575</v>
      </c>
      <c r="Q3341" t="s">
        <v>8317</v>
      </c>
      <c r="R3341" t="s">
        <v>8318</v>
      </c>
      <c r="S3341" s="10">
        <f t="shared" si="210"/>
        <v>42549.457384259258</v>
      </c>
      <c r="T3341" s="10">
        <f t="shared" si="211"/>
        <v>42579.457384259258</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5">
        <f t="shared" si="209"/>
        <v>109.07894736842105</v>
      </c>
      <c r="Q3342" t="s">
        <v>8317</v>
      </c>
      <c r="R3342" t="s">
        <v>8318</v>
      </c>
      <c r="S3342" s="10">
        <f t="shared" si="210"/>
        <v>42685.765671296293</v>
      </c>
      <c r="T3342" s="10">
        <f t="shared" si="211"/>
        <v>42710.765671296293</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100</v>
      </c>
      <c r="P3343" s="5">
        <f t="shared" si="209"/>
        <v>119.64285714285714</v>
      </c>
      <c r="Q3343" t="s">
        <v>8317</v>
      </c>
      <c r="R3343" t="s">
        <v>8318</v>
      </c>
      <c r="S3343" s="10">
        <f t="shared" si="210"/>
        <v>42510.590520833335</v>
      </c>
      <c r="T3343" s="10">
        <f t="shared" si="211"/>
        <v>42533.499999999993</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5">
        <f t="shared" si="209"/>
        <v>78.205128205128204</v>
      </c>
      <c r="Q3344" t="s">
        <v>8317</v>
      </c>
      <c r="R3344" t="s">
        <v>8318</v>
      </c>
      <c r="S3344" s="10">
        <f t="shared" si="210"/>
        <v>42062.088078703695</v>
      </c>
      <c r="T3344" s="10">
        <f t="shared" si="211"/>
        <v>42094.999305555553</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5">
        <f t="shared" si="209"/>
        <v>52.173913043478258</v>
      </c>
      <c r="Q3345" t="s">
        <v>8317</v>
      </c>
      <c r="R3345" t="s">
        <v>8318</v>
      </c>
      <c r="S3345" s="10">
        <f t="shared" si="210"/>
        <v>42452.708148148151</v>
      </c>
      <c r="T3345" s="10">
        <f t="shared" si="211"/>
        <v>42473.345833333333</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101.44444444444444</v>
      </c>
      <c r="P3346" s="5">
        <f t="shared" si="209"/>
        <v>114.125</v>
      </c>
      <c r="Q3346" t="s">
        <v>8317</v>
      </c>
      <c r="R3346" t="s">
        <v>8318</v>
      </c>
      <c r="S3346" s="10">
        <f t="shared" si="210"/>
        <v>41850.991817129623</v>
      </c>
      <c r="T3346" s="10">
        <f t="shared" si="211"/>
        <v>41880.991817129623</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130</v>
      </c>
      <c r="P3347" s="5">
        <f t="shared" si="209"/>
        <v>50</v>
      </c>
      <c r="Q3347" t="s">
        <v>8317</v>
      </c>
      <c r="R3347" t="s">
        <v>8318</v>
      </c>
      <c r="S3347" s="10">
        <f t="shared" si="210"/>
        <v>42052.897777777776</v>
      </c>
      <c r="T3347" s="10">
        <f t="shared" si="211"/>
        <v>42111.817361111105</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5">
        <f t="shared" si="209"/>
        <v>91.666666666666671</v>
      </c>
      <c r="Q3348" t="s">
        <v>8317</v>
      </c>
      <c r="R3348" t="s">
        <v>8318</v>
      </c>
      <c r="S3348" s="10">
        <f t="shared" si="210"/>
        <v>42053.816087962965</v>
      </c>
      <c r="T3348" s="10">
        <f t="shared" si="211"/>
        <v>42060.816087962965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5">
        <f t="shared" si="209"/>
        <v>108.59090909090909</v>
      </c>
      <c r="Q3349" t="s">
        <v>8317</v>
      </c>
      <c r="R3349" t="s">
        <v>8318</v>
      </c>
      <c r="S3349" s="10">
        <f t="shared" si="210"/>
        <v>42484.343217592592</v>
      </c>
      <c r="T3349" s="10">
        <f t="shared" si="211"/>
        <v>42498.666666666664</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5">
        <f t="shared" si="209"/>
        <v>69.822784810126578</v>
      </c>
      <c r="Q3350" t="s">
        <v>8317</v>
      </c>
      <c r="R3350" t="s">
        <v>8318</v>
      </c>
      <c r="S3350" s="10">
        <f t="shared" si="210"/>
        <v>42466.350462962961</v>
      </c>
      <c r="T3350" s="10">
        <f t="shared" si="211"/>
        <v>42489.957638888889</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5">
        <f t="shared" si="209"/>
        <v>109.57142857142857</v>
      </c>
      <c r="Q3351" t="s">
        <v>8317</v>
      </c>
      <c r="R3351" t="s">
        <v>8318</v>
      </c>
      <c r="S3351" s="10">
        <f t="shared" si="210"/>
        <v>42512.902453703697</v>
      </c>
      <c r="T3351" s="10">
        <f t="shared" si="211"/>
        <v>42534.499999999993</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5">
        <f t="shared" si="209"/>
        <v>71.666666666666671</v>
      </c>
      <c r="Q3352" t="s">
        <v>8317</v>
      </c>
      <c r="R3352" t="s">
        <v>8318</v>
      </c>
      <c r="S3352" s="10">
        <f t="shared" si="210"/>
        <v>42302.493182870363</v>
      </c>
      <c r="T3352" s="10">
        <f t="shared" si="211"/>
        <v>42337.749999999993</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101.1</v>
      </c>
      <c r="P3353" s="5">
        <f t="shared" si="209"/>
        <v>93.611111111111114</v>
      </c>
      <c r="Q3353" t="s">
        <v>8317</v>
      </c>
      <c r="R3353" t="s">
        <v>8318</v>
      </c>
      <c r="S3353" s="10">
        <f t="shared" si="210"/>
        <v>41806.187094907407</v>
      </c>
      <c r="T3353" s="10">
        <f t="shared" si="211"/>
        <v>41843.25</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107.52</v>
      </c>
      <c r="P3354" s="5">
        <f t="shared" si="209"/>
        <v>76.8</v>
      </c>
      <c r="Q3354" t="s">
        <v>8317</v>
      </c>
      <c r="R3354" t="s">
        <v>8318</v>
      </c>
      <c r="S3354" s="10">
        <f t="shared" si="210"/>
        <v>42495.784467592595</v>
      </c>
      <c r="T3354" s="10">
        <f t="shared" si="211"/>
        <v>42552.749999999993</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5">
        <f t="shared" si="209"/>
        <v>35.795454545454547</v>
      </c>
      <c r="Q3355" t="s">
        <v>8317</v>
      </c>
      <c r="R3355" t="s">
        <v>8318</v>
      </c>
      <c r="S3355" s="10">
        <f t="shared" si="210"/>
        <v>42479.223958333336</v>
      </c>
      <c r="T3355" s="10">
        <f t="shared" si="211"/>
        <v>42492.749999999993</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5">
        <f t="shared" si="209"/>
        <v>55.6</v>
      </c>
      <c r="Q3356" t="s">
        <v>8317</v>
      </c>
      <c r="R3356" t="s">
        <v>8318</v>
      </c>
      <c r="S3356" s="10">
        <f t="shared" si="210"/>
        <v>42270.518587962964</v>
      </c>
      <c r="T3356" s="10">
        <f t="shared" si="211"/>
        <v>42305.959027777775</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5">
        <f t="shared" si="209"/>
        <v>147.33333333333334</v>
      </c>
      <c r="Q3357" t="s">
        <v>8317</v>
      </c>
      <c r="R3357" t="s">
        <v>8318</v>
      </c>
      <c r="S3357" s="10">
        <f t="shared" si="210"/>
        <v>42489.411192129628</v>
      </c>
      <c r="T3357" s="10">
        <f t="shared" si="211"/>
        <v>42500.261805555558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5">
        <f t="shared" si="209"/>
        <v>56.333333333333336</v>
      </c>
      <c r="Q3358" t="s">
        <v>8317</v>
      </c>
      <c r="R3358" t="s">
        <v>8318</v>
      </c>
      <c r="S3358" s="10">
        <f t="shared" si="210"/>
        <v>42536.607314814813</v>
      </c>
      <c r="T3358" s="10">
        <f t="shared" si="211"/>
        <v>42566.607314814813</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5">
        <f t="shared" si="209"/>
        <v>96.19047619047619</v>
      </c>
      <c r="Q3359" t="s">
        <v>8317</v>
      </c>
      <c r="R3359" t="s">
        <v>8318</v>
      </c>
      <c r="S3359" s="10">
        <f t="shared" si="210"/>
        <v>41822.209606481476</v>
      </c>
      <c r="T3359" s="10">
        <f t="shared" si="211"/>
        <v>41852.209606481476</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102.99000000000001</v>
      </c>
      <c r="P3360" s="5">
        <f t="shared" si="209"/>
        <v>63.574074074074076</v>
      </c>
      <c r="Q3360" t="s">
        <v>8317</v>
      </c>
      <c r="R3360" t="s">
        <v>8318</v>
      </c>
      <c r="S3360" s="10">
        <f t="shared" si="210"/>
        <v>41932.102766203701</v>
      </c>
      <c r="T3360" s="10">
        <f t="shared" si="211"/>
        <v>41962.144432870373</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5">
        <f t="shared" si="209"/>
        <v>184.78260869565219</v>
      </c>
      <c r="Q3361" t="s">
        <v>8317</v>
      </c>
      <c r="R3361" t="s">
        <v>8318</v>
      </c>
      <c r="S3361" s="10">
        <f t="shared" si="210"/>
        <v>42745.848773148151</v>
      </c>
      <c r="T3361" s="10">
        <f t="shared" si="211"/>
        <v>42790.848773148151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5">
        <f t="shared" si="209"/>
        <v>126.72222222222223</v>
      </c>
      <c r="Q3362" t="s">
        <v>8317</v>
      </c>
      <c r="R3362" t="s">
        <v>8318</v>
      </c>
      <c r="S3362" s="10">
        <f t="shared" si="210"/>
        <v>42696.874340277776</v>
      </c>
      <c r="T3362" s="10">
        <f t="shared" si="211"/>
        <v>42718.457638888889</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5">
        <f t="shared" si="209"/>
        <v>83.42647058823529</v>
      </c>
      <c r="Q3363" t="s">
        <v>8317</v>
      </c>
      <c r="R3363" t="s">
        <v>8318</v>
      </c>
      <c r="S3363" s="10">
        <f t="shared" si="210"/>
        <v>41865.817013888889</v>
      </c>
      <c r="T3363" s="10">
        <f t="shared" si="211"/>
        <v>41883.457638888889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218.00000000000003</v>
      </c>
      <c r="P3364" s="5">
        <f t="shared" si="209"/>
        <v>54.5</v>
      </c>
      <c r="Q3364" t="s">
        <v>8317</v>
      </c>
      <c r="R3364" t="s">
        <v>8318</v>
      </c>
      <c r="S3364" s="10">
        <f t="shared" si="210"/>
        <v>42055.883298611108</v>
      </c>
      <c r="T3364" s="10">
        <f t="shared" si="211"/>
        <v>42069.996527777774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101.41935483870968</v>
      </c>
      <c r="P3365" s="5">
        <f t="shared" si="209"/>
        <v>302.30769230769232</v>
      </c>
      <c r="Q3365" t="s">
        <v>8317</v>
      </c>
      <c r="R3365" t="s">
        <v>8318</v>
      </c>
      <c r="S3365" s="10">
        <f t="shared" si="210"/>
        <v>41851.563020833331</v>
      </c>
      <c r="T3365" s="10">
        <f t="shared" si="211"/>
        <v>41870.458333333328</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5">
        <f t="shared" si="209"/>
        <v>44.138888888888886</v>
      </c>
      <c r="Q3366" t="s">
        <v>8317</v>
      </c>
      <c r="R3366" t="s">
        <v>8318</v>
      </c>
      <c r="S3366" s="10">
        <f t="shared" si="210"/>
        <v>42422.769085648142</v>
      </c>
      <c r="T3366" s="10">
        <f t="shared" si="211"/>
        <v>42444.666666666664</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5">
        <f t="shared" si="209"/>
        <v>866.66666666666663</v>
      </c>
      <c r="Q3367" t="s">
        <v>8317</v>
      </c>
      <c r="R3367" t="s">
        <v>8318</v>
      </c>
      <c r="S3367" s="10">
        <f t="shared" si="210"/>
        <v>42320.893425925926</v>
      </c>
      <c r="T3367" s="10">
        <f t="shared" si="211"/>
        <v>42350.893425925926</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5">
        <f t="shared" si="209"/>
        <v>61.388888888888886</v>
      </c>
      <c r="Q3368" t="s">
        <v>8317</v>
      </c>
      <c r="R3368" t="s">
        <v>8318</v>
      </c>
      <c r="S3368" s="10">
        <f t="shared" si="210"/>
        <v>42106.859224537031</v>
      </c>
      <c r="T3368" s="10">
        <f t="shared" si="211"/>
        <v>42136.859224537031</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118.66666666666667</v>
      </c>
      <c r="P3369" s="5">
        <f t="shared" si="209"/>
        <v>29.666666666666668</v>
      </c>
      <c r="Q3369" t="s">
        <v>8317</v>
      </c>
      <c r="R3369" t="s">
        <v>8318</v>
      </c>
      <c r="S3369" s="10">
        <f t="shared" si="210"/>
        <v>42192.725624999999</v>
      </c>
      <c r="T3369" s="10">
        <f t="shared" si="211"/>
        <v>42217.725624999999</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104.60000000000001</v>
      </c>
      <c r="P3370" s="5">
        <f t="shared" si="209"/>
        <v>45.478260869565219</v>
      </c>
      <c r="Q3370" t="s">
        <v>8317</v>
      </c>
      <c r="R3370" t="s">
        <v>8318</v>
      </c>
      <c r="S3370" s="10">
        <f t="shared" si="210"/>
        <v>41968.991423611107</v>
      </c>
      <c r="T3370" s="10">
        <f t="shared" si="211"/>
        <v>42004.999999999993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5">
        <f t="shared" si="209"/>
        <v>96.203703703703709</v>
      </c>
      <c r="Q3371" t="s">
        <v>8317</v>
      </c>
      <c r="R3371" t="s">
        <v>8318</v>
      </c>
      <c r="S3371" s="10">
        <f t="shared" si="210"/>
        <v>42689.833101851851</v>
      </c>
      <c r="T3371" s="10">
        <f t="shared" si="211"/>
        <v>42749.833101851851</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5">
        <f t="shared" si="209"/>
        <v>67.92307692307692</v>
      </c>
      <c r="Q3372" t="s">
        <v>8317</v>
      </c>
      <c r="R3372" t="s">
        <v>8318</v>
      </c>
      <c r="S3372" s="10">
        <f t="shared" si="210"/>
        <v>42690.125983796293</v>
      </c>
      <c r="T3372" s="10">
        <f t="shared" si="211"/>
        <v>42721.124999999993</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5">
        <f t="shared" si="209"/>
        <v>30.777777777777779</v>
      </c>
      <c r="Q3373" t="s">
        <v>8317</v>
      </c>
      <c r="R3373" t="s">
        <v>8318</v>
      </c>
      <c r="S3373" s="10">
        <f t="shared" si="210"/>
        <v>42312.666261574072</v>
      </c>
      <c r="T3373" s="10">
        <f t="shared" si="211"/>
        <v>42340.666261574072</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5">
        <f t="shared" si="209"/>
        <v>38.333333333333336</v>
      </c>
      <c r="Q3374" t="s">
        <v>8317</v>
      </c>
      <c r="R3374" t="s">
        <v>8318</v>
      </c>
      <c r="S3374" s="10">
        <f t="shared" si="210"/>
        <v>41855.339768518512</v>
      </c>
      <c r="T3374" s="10">
        <f t="shared" si="211"/>
        <v>41875.999305555553</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100.25</v>
      </c>
      <c r="P3375" s="5">
        <f t="shared" si="209"/>
        <v>66.833333333333329</v>
      </c>
      <c r="Q3375" t="s">
        <v>8317</v>
      </c>
      <c r="R3375" t="s">
        <v>8318</v>
      </c>
      <c r="S3375" s="10">
        <f t="shared" si="210"/>
        <v>42179.646296296291</v>
      </c>
      <c r="T3375" s="10">
        <f t="shared" si="211"/>
        <v>42203.458333333336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5">
        <f t="shared" si="209"/>
        <v>71.730769230769226</v>
      </c>
      <c r="Q3376" t="s">
        <v>8317</v>
      </c>
      <c r="R3376" t="s">
        <v>8318</v>
      </c>
      <c r="S3376" s="10">
        <f t="shared" si="210"/>
        <v>42275.523333333331</v>
      </c>
      <c r="T3376" s="10">
        <f t="shared" si="211"/>
        <v>42305.523333333331</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100</v>
      </c>
      <c r="P3377" s="5">
        <f t="shared" si="209"/>
        <v>176.47058823529412</v>
      </c>
      <c r="Q3377" t="s">
        <v>8317</v>
      </c>
      <c r="R3377" t="s">
        <v>8318</v>
      </c>
      <c r="S3377" s="10">
        <f t="shared" si="210"/>
        <v>41765.402465277773</v>
      </c>
      <c r="T3377" s="10">
        <f t="shared" si="211"/>
        <v>41777.402465277773</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5">
        <f t="shared" si="209"/>
        <v>421.10526315789474</v>
      </c>
      <c r="Q3378" t="s">
        <v>8317</v>
      </c>
      <c r="R3378" t="s">
        <v>8318</v>
      </c>
      <c r="S3378" s="10">
        <f t="shared" si="210"/>
        <v>42059.492986111109</v>
      </c>
      <c r="T3378" s="10">
        <f t="shared" si="211"/>
        <v>42119.451319444437</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5">
        <f t="shared" si="209"/>
        <v>104.98701298701299</v>
      </c>
      <c r="Q3379" t="s">
        <v>8317</v>
      </c>
      <c r="R3379" t="s">
        <v>8318</v>
      </c>
      <c r="S3379" s="10">
        <f t="shared" si="210"/>
        <v>42053.524293981485</v>
      </c>
      <c r="T3379" s="10">
        <f t="shared" si="211"/>
        <v>42083.49722222222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5">
        <f t="shared" si="209"/>
        <v>28.19047619047619</v>
      </c>
      <c r="Q3380" t="s">
        <v>8317</v>
      </c>
      <c r="R3380" t="s">
        <v>8318</v>
      </c>
      <c r="S3380" s="10">
        <f t="shared" si="210"/>
        <v>41858.147060185183</v>
      </c>
      <c r="T3380" s="10">
        <f t="shared" si="211"/>
        <v>41882.338888888888</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103.64999999999999</v>
      </c>
      <c r="P3381" s="5">
        <f t="shared" si="209"/>
        <v>54.55263157894737</v>
      </c>
      <c r="Q3381" t="s">
        <v>8317</v>
      </c>
      <c r="R3381" t="s">
        <v>8318</v>
      </c>
      <c r="S3381" s="10">
        <f t="shared" si="210"/>
        <v>42225.305555555555</v>
      </c>
      <c r="T3381" s="10">
        <f t="shared" si="211"/>
        <v>42242.749999999993</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104.43333333333334</v>
      </c>
      <c r="P3382" s="5">
        <f t="shared" si="209"/>
        <v>111.89285714285714</v>
      </c>
      <c r="Q3382" t="s">
        <v>8317</v>
      </c>
      <c r="R3382" t="s">
        <v>8318</v>
      </c>
      <c r="S3382" s="10">
        <f t="shared" si="210"/>
        <v>41937.745115740734</v>
      </c>
      <c r="T3382" s="10">
        <f t="shared" si="211"/>
        <v>41972.786782407398</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5">
        <f t="shared" si="209"/>
        <v>85.208333333333329</v>
      </c>
      <c r="Q3383" t="s">
        <v>8317</v>
      </c>
      <c r="R3383" t="s">
        <v>8318</v>
      </c>
      <c r="S3383" s="10">
        <f t="shared" si="210"/>
        <v>42043.976655092592</v>
      </c>
      <c r="T3383" s="10">
        <f t="shared" si="211"/>
        <v>42073.934988425921</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5">
        <f t="shared" si="209"/>
        <v>76.652173913043484</v>
      </c>
      <c r="Q3384" t="s">
        <v>8317</v>
      </c>
      <c r="R3384" t="s">
        <v>8318</v>
      </c>
      <c r="S3384" s="10">
        <f t="shared" si="210"/>
        <v>42559.222870370366</v>
      </c>
      <c r="T3384" s="10">
        <f t="shared" si="211"/>
        <v>42583.749305555553</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5">
        <f t="shared" si="209"/>
        <v>65.166666666666671</v>
      </c>
      <c r="Q3385" t="s">
        <v>8317</v>
      </c>
      <c r="R3385" t="s">
        <v>8318</v>
      </c>
      <c r="S3385" s="10">
        <f t="shared" si="210"/>
        <v>42524.574305555558</v>
      </c>
      <c r="T3385" s="10">
        <f t="shared" si="211"/>
        <v>42544.574305555558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5">
        <f t="shared" si="209"/>
        <v>93.760312499999998</v>
      </c>
      <c r="Q3386" t="s">
        <v>8317</v>
      </c>
      <c r="R3386" t="s">
        <v>8318</v>
      </c>
      <c r="S3386" s="10">
        <f t="shared" si="210"/>
        <v>42291.879259259258</v>
      </c>
      <c r="T3386" s="10">
        <f t="shared" si="211"/>
        <v>42328.916666666664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100</v>
      </c>
      <c r="P3387" s="5">
        <f t="shared" si="209"/>
        <v>133.33333333333334</v>
      </c>
      <c r="Q3387" t="s">
        <v>8317</v>
      </c>
      <c r="R3387" t="s">
        <v>8318</v>
      </c>
      <c r="S3387" s="10">
        <f t="shared" si="210"/>
        <v>41953.659166666665</v>
      </c>
      <c r="T3387" s="10">
        <f t="shared" si="211"/>
        <v>41983.659166666665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5">
        <f t="shared" si="209"/>
        <v>51.219512195121951</v>
      </c>
      <c r="Q3388" t="s">
        <v>8317</v>
      </c>
      <c r="R3388" t="s">
        <v>8318</v>
      </c>
      <c r="S3388" s="10">
        <f t="shared" si="210"/>
        <v>41946.436412037037</v>
      </c>
      <c r="T3388" s="10">
        <f t="shared" si="211"/>
        <v>41976.436412037037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5">
        <f t="shared" si="209"/>
        <v>100.17142857142858</v>
      </c>
      <c r="Q3389" t="s">
        <v>8317</v>
      </c>
      <c r="R3389" t="s">
        <v>8318</v>
      </c>
      <c r="S3389" s="10">
        <f t="shared" si="210"/>
        <v>41947.554259259254</v>
      </c>
      <c r="T3389" s="10">
        <f t="shared" si="211"/>
        <v>41987.554259259261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5">
        <f t="shared" si="209"/>
        <v>34.6</v>
      </c>
      <c r="Q3390" t="s">
        <v>8317</v>
      </c>
      <c r="R3390" t="s">
        <v>8318</v>
      </c>
      <c r="S3390" s="10">
        <f t="shared" si="210"/>
        <v>42143.252789351849</v>
      </c>
      <c r="T3390" s="10">
        <f t="shared" si="211"/>
        <v>42173.252789351849</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5">
        <f t="shared" si="209"/>
        <v>184.67741935483872</v>
      </c>
      <c r="Q3391" t="s">
        <v>8317</v>
      </c>
      <c r="R3391" t="s">
        <v>8318</v>
      </c>
      <c r="S3391" s="10">
        <f t="shared" si="210"/>
        <v>42494.355115740742</v>
      </c>
      <c r="T3391" s="10">
        <f t="shared" si="211"/>
        <v>42524.355115740742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5">
        <f t="shared" si="209"/>
        <v>69.818181818181813</v>
      </c>
      <c r="Q3392" t="s">
        <v>8317</v>
      </c>
      <c r="R3392" t="s">
        <v>8318</v>
      </c>
      <c r="S3392" s="10">
        <f t="shared" si="210"/>
        <v>41815.56649305555</v>
      </c>
      <c r="T3392" s="10">
        <f t="shared" si="211"/>
        <v>41830.56649305555</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5">
        <f t="shared" si="209"/>
        <v>61.944444444444443</v>
      </c>
      <c r="Q3393" t="s">
        <v>8317</v>
      </c>
      <c r="R3393" t="s">
        <v>8318</v>
      </c>
      <c r="S3393" s="10">
        <f t="shared" si="210"/>
        <v>41830.337361111109</v>
      </c>
      <c r="T3393" s="10">
        <f t="shared" si="211"/>
        <v>41859.727777777778</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100</v>
      </c>
      <c r="P3394" s="5">
        <f t="shared" si="209"/>
        <v>41.666666666666664</v>
      </c>
      <c r="Q3394" t="s">
        <v>8317</v>
      </c>
      <c r="R3394" t="s">
        <v>8318</v>
      </c>
      <c r="S3394" s="10">
        <f t="shared" si="210"/>
        <v>42446.63721064815</v>
      </c>
      <c r="T3394" s="10">
        <f t="shared" si="211"/>
        <v>42496.63721064815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((E3395/D3395)*100)</f>
        <v>105.80000000000001</v>
      </c>
      <c r="P3395" s="5">
        <f t="shared" ref="P3395:P3458" si="213">AVERAGE(E3395/L3395)</f>
        <v>36.06818181818182</v>
      </c>
      <c r="Q3395" t="s">
        <v>8317</v>
      </c>
      <c r="R3395" t="s">
        <v>8318</v>
      </c>
      <c r="S3395" s="10">
        <f t="shared" ref="S3395:S3458" si="214">(((J3395/60)/60)/24)+DATE(1970,1,1)+(-5/24)</f>
        <v>41923.713310185187</v>
      </c>
      <c r="T3395" s="10">
        <f t="shared" ref="T3395:T3458" si="215">(((I3395/60)/60)/24)+DATE(1970,1,1)+(-5/24)</f>
        <v>41948.823611111111</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142.36363636363635</v>
      </c>
      <c r="P3396" s="5">
        <f t="shared" si="213"/>
        <v>29</v>
      </c>
      <c r="Q3396" t="s">
        <v>8317</v>
      </c>
      <c r="R3396" t="s">
        <v>8318</v>
      </c>
      <c r="S3396" s="10">
        <f t="shared" si="214"/>
        <v>41817.387094907404</v>
      </c>
      <c r="T3396" s="10">
        <f t="shared" si="215"/>
        <v>41847.387094907404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5">
        <f t="shared" si="213"/>
        <v>24.210526315789473</v>
      </c>
      <c r="Q3397" t="s">
        <v>8317</v>
      </c>
      <c r="R3397" t="s">
        <v>8318</v>
      </c>
      <c r="S3397" s="10">
        <f t="shared" si="214"/>
        <v>42140.503981481481</v>
      </c>
      <c r="T3397" s="10">
        <f t="shared" si="215"/>
        <v>42154.548611111109</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104.33333333333333</v>
      </c>
      <c r="P3398" s="5">
        <f t="shared" si="213"/>
        <v>55.892857142857146</v>
      </c>
      <c r="Q3398" t="s">
        <v>8317</v>
      </c>
      <c r="R3398" t="s">
        <v>8318</v>
      </c>
      <c r="S3398" s="10">
        <f t="shared" si="214"/>
        <v>41764.238298611104</v>
      </c>
      <c r="T3398" s="10">
        <f t="shared" si="215"/>
        <v>41790.957638888889</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5">
        <f t="shared" si="213"/>
        <v>11.666666666666666</v>
      </c>
      <c r="Q3399" t="s">
        <v>8317</v>
      </c>
      <c r="R3399" t="s">
        <v>8318</v>
      </c>
      <c r="S3399" s="10">
        <f t="shared" si="214"/>
        <v>42378.270011574066</v>
      </c>
      <c r="T3399" s="10">
        <f t="shared" si="215"/>
        <v>42418.708333333336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5">
        <f t="shared" si="213"/>
        <v>68.353846153846149</v>
      </c>
      <c r="Q3400" t="s">
        <v>8317</v>
      </c>
      <c r="R3400" t="s">
        <v>8318</v>
      </c>
      <c r="S3400" s="10">
        <f t="shared" si="214"/>
        <v>41941.543703703705</v>
      </c>
      <c r="T3400" s="10">
        <f t="shared" si="215"/>
        <v>41964.499999999993</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5">
        <f t="shared" si="213"/>
        <v>27.065217391304348</v>
      </c>
      <c r="Q3401" t="s">
        <v>8317</v>
      </c>
      <c r="R3401" t="s">
        <v>8318</v>
      </c>
      <c r="S3401" s="10">
        <f t="shared" si="214"/>
        <v>42026.712094907409</v>
      </c>
      <c r="T3401" s="10">
        <f t="shared" si="215"/>
        <v>42056.712094907409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5">
        <f t="shared" si="213"/>
        <v>118.12941176470588</v>
      </c>
      <c r="Q3402" t="s">
        <v>8317</v>
      </c>
      <c r="R3402" t="s">
        <v>8318</v>
      </c>
      <c r="S3402" s="10">
        <f t="shared" si="214"/>
        <v>41834.745532407404</v>
      </c>
      <c r="T3402" s="10">
        <f t="shared" si="215"/>
        <v>41879.745532407404</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5">
        <f t="shared" si="213"/>
        <v>44.757575757575758</v>
      </c>
      <c r="Q3403" t="s">
        <v>8317</v>
      </c>
      <c r="R3403" t="s">
        <v>8318</v>
      </c>
      <c r="S3403" s="10">
        <f t="shared" si="214"/>
        <v>42193.5155787037</v>
      </c>
      <c r="T3403" s="10">
        <f t="shared" si="215"/>
        <v>42223.5155787037</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109.76666666666665</v>
      </c>
      <c r="P3404" s="5">
        <f t="shared" si="213"/>
        <v>99.787878787878782</v>
      </c>
      <c r="Q3404" t="s">
        <v>8317</v>
      </c>
      <c r="R3404" t="s">
        <v>8318</v>
      </c>
      <c r="S3404" s="10">
        <f t="shared" si="214"/>
        <v>42290.410219907404</v>
      </c>
      <c r="T3404" s="10">
        <f t="shared" si="215"/>
        <v>42319.896527777775</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100</v>
      </c>
      <c r="P3405" s="5">
        <f t="shared" si="213"/>
        <v>117.64705882352941</v>
      </c>
      <c r="Q3405" t="s">
        <v>8317</v>
      </c>
      <c r="R3405" t="s">
        <v>8318</v>
      </c>
      <c r="S3405" s="10">
        <f t="shared" si="214"/>
        <v>42150.253749999996</v>
      </c>
      <c r="T3405" s="10">
        <f t="shared" si="215"/>
        <v>42180.253749999996</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5">
        <f t="shared" si="213"/>
        <v>203.33333333333334</v>
      </c>
      <c r="Q3406" t="s">
        <v>8317</v>
      </c>
      <c r="R3406" t="s">
        <v>8318</v>
      </c>
      <c r="S3406" s="10">
        <f t="shared" si="214"/>
        <v>42152.295162037037</v>
      </c>
      <c r="T3406" s="10">
        <f t="shared" si="215"/>
        <v>42172.295162037037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137.57142857142856</v>
      </c>
      <c r="P3407" s="5">
        <f t="shared" si="213"/>
        <v>28.323529411764707</v>
      </c>
      <c r="Q3407" t="s">
        <v>8317</v>
      </c>
      <c r="R3407" t="s">
        <v>8318</v>
      </c>
      <c r="S3407" s="10">
        <f t="shared" si="214"/>
        <v>42409.808865740742</v>
      </c>
      <c r="T3407" s="10">
        <f t="shared" si="215"/>
        <v>42430.790972222218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100.31000000000002</v>
      </c>
      <c r="P3408" s="5">
        <f t="shared" si="213"/>
        <v>110.23076923076923</v>
      </c>
      <c r="Q3408" t="s">
        <v>8317</v>
      </c>
      <c r="R3408" t="s">
        <v>8318</v>
      </c>
      <c r="S3408" s="10">
        <f t="shared" si="214"/>
        <v>41791.284444444442</v>
      </c>
      <c r="T3408" s="10">
        <f t="shared" si="215"/>
        <v>41836.284444444442</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5">
        <f t="shared" si="213"/>
        <v>31.970149253731343</v>
      </c>
      <c r="Q3409" t="s">
        <v>8317</v>
      </c>
      <c r="R3409" t="s">
        <v>8318</v>
      </c>
      <c r="S3409" s="10">
        <f t="shared" si="214"/>
        <v>41796.21399305555</v>
      </c>
      <c r="T3409" s="10">
        <f t="shared" si="215"/>
        <v>41826.21399305555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5">
        <f t="shared" si="213"/>
        <v>58.611111111111114</v>
      </c>
      <c r="Q3410" t="s">
        <v>8317</v>
      </c>
      <c r="R3410" t="s">
        <v>8318</v>
      </c>
      <c r="S3410" s="10">
        <f t="shared" si="214"/>
        <v>41808.78361111111</v>
      </c>
      <c r="T3410" s="10">
        <f t="shared" si="215"/>
        <v>41838.78361111111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5">
        <f t="shared" si="213"/>
        <v>29.428571428571427</v>
      </c>
      <c r="Q3411" t="s">
        <v>8317</v>
      </c>
      <c r="R3411" t="s">
        <v>8318</v>
      </c>
      <c r="S3411" s="10">
        <f t="shared" si="214"/>
        <v>42544.605995370373</v>
      </c>
      <c r="T3411" s="10">
        <f t="shared" si="215"/>
        <v>42582.665277777771</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5">
        <f t="shared" si="213"/>
        <v>81.375</v>
      </c>
      <c r="Q3412" t="s">
        <v>8317</v>
      </c>
      <c r="R3412" t="s">
        <v>8318</v>
      </c>
      <c r="S3412" s="10">
        <f t="shared" si="214"/>
        <v>42499.83321759259</v>
      </c>
      <c r="T3412" s="10">
        <f t="shared" si="215"/>
        <v>42527.083333333336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103.56666666666668</v>
      </c>
      <c r="P3413" s="5">
        <f t="shared" si="213"/>
        <v>199.16666666666666</v>
      </c>
      <c r="Q3413" t="s">
        <v>8317</v>
      </c>
      <c r="R3413" t="s">
        <v>8318</v>
      </c>
      <c r="S3413" s="10">
        <f t="shared" si="214"/>
        <v>42264.814490740733</v>
      </c>
      <c r="T3413" s="10">
        <f t="shared" si="215"/>
        <v>42284.814490740733</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100</v>
      </c>
      <c r="P3414" s="5">
        <f t="shared" si="213"/>
        <v>115.38461538461539</v>
      </c>
      <c r="Q3414" t="s">
        <v>8317</v>
      </c>
      <c r="R3414" t="s">
        <v>8318</v>
      </c>
      <c r="S3414" s="10">
        <f t="shared" si="214"/>
        <v>41879.750717592593</v>
      </c>
      <c r="T3414" s="10">
        <f t="shared" si="215"/>
        <v>41909.750717592593</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130</v>
      </c>
      <c r="P3415" s="5">
        <f t="shared" si="213"/>
        <v>46.428571428571431</v>
      </c>
      <c r="Q3415" t="s">
        <v>8317</v>
      </c>
      <c r="R3415" t="s">
        <v>8318</v>
      </c>
      <c r="S3415" s="10">
        <f t="shared" si="214"/>
        <v>42053.524745370371</v>
      </c>
      <c r="T3415" s="10">
        <f t="shared" si="215"/>
        <v>42062.999305555553</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5">
        <f t="shared" si="213"/>
        <v>70.568181818181813</v>
      </c>
      <c r="Q3416" t="s">
        <v>8317</v>
      </c>
      <c r="R3416" t="s">
        <v>8318</v>
      </c>
      <c r="S3416" s="10">
        <f t="shared" si="214"/>
        <v>42675.624131944445</v>
      </c>
      <c r="T3416" s="10">
        <f t="shared" si="215"/>
        <v>42705.124305555553</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100</v>
      </c>
      <c r="P3417" s="5">
        <f t="shared" si="213"/>
        <v>22.222222222222221</v>
      </c>
      <c r="Q3417" t="s">
        <v>8317</v>
      </c>
      <c r="R3417" t="s">
        <v>8318</v>
      </c>
      <c r="S3417" s="10">
        <f t="shared" si="214"/>
        <v>42466.935833333329</v>
      </c>
      <c r="T3417" s="10">
        <f t="shared" si="215"/>
        <v>42477.770833333336</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5">
        <f t="shared" si="213"/>
        <v>159.46666666666667</v>
      </c>
      <c r="Q3418" t="s">
        <v>8317</v>
      </c>
      <c r="R3418" t="s">
        <v>8318</v>
      </c>
      <c r="S3418" s="10">
        <f t="shared" si="214"/>
        <v>42089.204224537032</v>
      </c>
      <c r="T3418" s="10">
        <f t="shared" si="215"/>
        <v>42117.562499999993</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5">
        <f t="shared" si="213"/>
        <v>37.777999999999999</v>
      </c>
      <c r="Q3419" t="s">
        <v>8317</v>
      </c>
      <c r="R3419" t="s">
        <v>8318</v>
      </c>
      <c r="S3419" s="10">
        <f t="shared" si="214"/>
        <v>41894.705416666664</v>
      </c>
      <c r="T3419" s="10">
        <f t="shared" si="215"/>
        <v>41937.821527777778</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5">
        <f t="shared" si="213"/>
        <v>72.053571428571431</v>
      </c>
      <c r="Q3420" t="s">
        <v>8317</v>
      </c>
      <c r="R3420" t="s">
        <v>8318</v>
      </c>
      <c r="S3420" s="10">
        <f t="shared" si="214"/>
        <v>41752.626238425924</v>
      </c>
      <c r="T3420" s="10">
        <f t="shared" si="215"/>
        <v>41782.626238425924</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106.54545454545455</v>
      </c>
      <c r="P3421" s="5">
        <f t="shared" si="213"/>
        <v>63.695652173913047</v>
      </c>
      <c r="Q3421" t="s">
        <v>8317</v>
      </c>
      <c r="R3421" t="s">
        <v>8318</v>
      </c>
      <c r="S3421" s="10">
        <f t="shared" si="214"/>
        <v>42448.613252314812</v>
      </c>
      <c r="T3421" s="10">
        <f t="shared" si="215"/>
        <v>42466.687499999993</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5">
        <f t="shared" si="213"/>
        <v>28.411764705882351</v>
      </c>
      <c r="Q3422" t="s">
        <v>8317</v>
      </c>
      <c r="R3422" t="s">
        <v>8318</v>
      </c>
      <c r="S3422" s="10">
        <f t="shared" si="214"/>
        <v>42404.881967592592</v>
      </c>
      <c r="T3422" s="10">
        <f t="shared" si="215"/>
        <v>42413.791666666664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v>
      </c>
      <c r="P3423" s="5">
        <f t="shared" si="213"/>
        <v>103.21428571428571</v>
      </c>
      <c r="Q3423" t="s">
        <v>8317</v>
      </c>
      <c r="R3423" t="s">
        <v>8318</v>
      </c>
      <c r="S3423" s="10">
        <f t="shared" si="214"/>
        <v>42037.582905092589</v>
      </c>
      <c r="T3423" s="10">
        <f t="shared" si="215"/>
        <v>42067.582905092589</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5">
        <f t="shared" si="213"/>
        <v>71.152173913043484</v>
      </c>
      <c r="Q3424" t="s">
        <v>8317</v>
      </c>
      <c r="R3424" t="s">
        <v>8318</v>
      </c>
      <c r="S3424" s="10">
        <f t="shared" si="214"/>
        <v>42323.353888888887</v>
      </c>
      <c r="T3424" s="10">
        <f t="shared" si="215"/>
        <v>42351.791666666664</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140</v>
      </c>
      <c r="P3425" s="5">
        <f t="shared" si="213"/>
        <v>35</v>
      </c>
      <c r="Q3425" t="s">
        <v>8317</v>
      </c>
      <c r="R3425" t="s">
        <v>8318</v>
      </c>
      <c r="S3425" s="10">
        <f t="shared" si="214"/>
        <v>42088.703020833331</v>
      </c>
      <c r="T3425" s="10">
        <f t="shared" si="215"/>
        <v>42118.703020833331</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5">
        <f t="shared" si="213"/>
        <v>81.776315789473685</v>
      </c>
      <c r="Q3426" t="s">
        <v>8317</v>
      </c>
      <c r="R3426" t="s">
        <v>8318</v>
      </c>
      <c r="S3426" s="10">
        <f t="shared" si="214"/>
        <v>42018.468564814808</v>
      </c>
      <c r="T3426" s="10">
        <f t="shared" si="215"/>
        <v>42040.082638888889</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102.97033333333331</v>
      </c>
      <c r="P3427" s="5">
        <f t="shared" si="213"/>
        <v>297.02980769230766</v>
      </c>
      <c r="Q3427" t="s">
        <v>8317</v>
      </c>
      <c r="R3427" t="s">
        <v>8318</v>
      </c>
      <c r="S3427" s="10">
        <f t="shared" si="214"/>
        <v>41884.40898148148</v>
      </c>
      <c r="T3427" s="10">
        <f t="shared" si="215"/>
        <v>41916.40898148148</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5">
        <f t="shared" si="213"/>
        <v>46.609195402298852</v>
      </c>
      <c r="Q3428" t="s">
        <v>8317</v>
      </c>
      <c r="R3428" t="s">
        <v>8318</v>
      </c>
      <c r="S3428" s="10">
        <f t="shared" si="214"/>
        <v>41883.848414351851</v>
      </c>
      <c r="T3428" s="10">
        <f t="shared" si="215"/>
        <v>41902.875</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100</v>
      </c>
      <c r="P3429" s="5">
        <f t="shared" si="213"/>
        <v>51.724137931034484</v>
      </c>
      <c r="Q3429" t="s">
        <v>8317</v>
      </c>
      <c r="R3429" t="s">
        <v>8318</v>
      </c>
      <c r="S3429" s="10">
        <f t="shared" si="214"/>
        <v>41792.436944444438</v>
      </c>
      <c r="T3429" s="10">
        <f t="shared" si="215"/>
        <v>41822.436944444438</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5">
        <f t="shared" si="213"/>
        <v>40.294117647058826</v>
      </c>
      <c r="Q3430" t="s">
        <v>8317</v>
      </c>
      <c r="R3430" t="s">
        <v>8318</v>
      </c>
      <c r="S3430" s="10">
        <f t="shared" si="214"/>
        <v>42038.512118055551</v>
      </c>
      <c r="T3430" s="10">
        <f t="shared" si="215"/>
        <v>42063.499999999993</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130</v>
      </c>
      <c r="P3431" s="5">
        <f t="shared" si="213"/>
        <v>16.25</v>
      </c>
      <c r="Q3431" t="s">
        <v>8317</v>
      </c>
      <c r="R3431" t="s">
        <v>8318</v>
      </c>
      <c r="S3431" s="10">
        <f t="shared" si="214"/>
        <v>42661.813206018516</v>
      </c>
      <c r="T3431" s="10">
        <f t="shared" si="215"/>
        <v>42675.813206018516</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5">
        <f t="shared" si="213"/>
        <v>30.152638888888887</v>
      </c>
      <c r="Q3432" t="s">
        <v>8317</v>
      </c>
      <c r="R3432" t="s">
        <v>8318</v>
      </c>
      <c r="S3432" s="10">
        <f t="shared" si="214"/>
        <v>41820.737280092588</v>
      </c>
      <c r="T3432" s="10">
        <f t="shared" si="215"/>
        <v>41850.737280092588</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100</v>
      </c>
      <c r="P3433" s="5">
        <f t="shared" si="213"/>
        <v>95.238095238095241</v>
      </c>
      <c r="Q3433" t="s">
        <v>8317</v>
      </c>
      <c r="R3433" t="s">
        <v>8318</v>
      </c>
      <c r="S3433" s="10">
        <f t="shared" si="214"/>
        <v>41839.522604166668</v>
      </c>
      <c r="T3433" s="10">
        <f t="shared" si="215"/>
        <v>41869.522604166668</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5">
        <f t="shared" si="213"/>
        <v>52.214285714285715</v>
      </c>
      <c r="Q3434" t="s">
        <v>8317</v>
      </c>
      <c r="R3434" t="s">
        <v>8318</v>
      </c>
      <c r="S3434" s="10">
        <f t="shared" si="214"/>
        <v>42380.372847222221</v>
      </c>
      <c r="T3434" s="10">
        <f t="shared" si="215"/>
        <v>42405.708333333336</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100.26315789473684</v>
      </c>
      <c r="P3435" s="5">
        <f t="shared" si="213"/>
        <v>134.1549295774648</v>
      </c>
      <c r="Q3435" t="s">
        <v>8317</v>
      </c>
      <c r="R3435" t="s">
        <v>8318</v>
      </c>
      <c r="S3435" s="10">
        <f t="shared" si="214"/>
        <v>41775.854803240742</v>
      </c>
      <c r="T3435" s="10">
        <f t="shared" si="215"/>
        <v>41806.916666666664</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5">
        <f t="shared" si="213"/>
        <v>62.827380952380949</v>
      </c>
      <c r="Q3436" t="s">
        <v>8317</v>
      </c>
      <c r="R3436" t="s">
        <v>8318</v>
      </c>
      <c r="S3436" s="10">
        <f t="shared" si="214"/>
        <v>41800.172094907408</v>
      </c>
      <c r="T3436" s="10">
        <f t="shared" si="215"/>
        <v>41830.172094907408</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5">
        <f t="shared" si="213"/>
        <v>58.94736842105263</v>
      </c>
      <c r="Q3437" t="s">
        <v>8317</v>
      </c>
      <c r="R3437" t="s">
        <v>8318</v>
      </c>
      <c r="S3437" s="10">
        <f t="shared" si="214"/>
        <v>42572.408483796295</v>
      </c>
      <c r="T3437" s="10">
        <f t="shared" si="215"/>
        <v>42588.916666666664</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5">
        <f t="shared" si="213"/>
        <v>143.1081081081081</v>
      </c>
      <c r="Q3438" t="s">
        <v>8317</v>
      </c>
      <c r="R3438" t="s">
        <v>8318</v>
      </c>
      <c r="S3438" s="10">
        <f t="shared" si="214"/>
        <v>41851.333252314813</v>
      </c>
      <c r="T3438" s="10">
        <f t="shared" si="215"/>
        <v>41872.477777777778</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5">
        <f t="shared" si="213"/>
        <v>84.166666666666671</v>
      </c>
      <c r="Q3439" t="s">
        <v>8317</v>
      </c>
      <c r="R3439" t="s">
        <v>8318</v>
      </c>
      <c r="S3439" s="10">
        <f t="shared" si="214"/>
        <v>42205.502546296295</v>
      </c>
      <c r="T3439" s="10">
        <f t="shared" si="215"/>
        <v>42235.502546296295</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5">
        <f t="shared" si="213"/>
        <v>186.07142857142858</v>
      </c>
      <c r="Q3440" t="s">
        <v>8317</v>
      </c>
      <c r="R3440" t="s">
        <v>8318</v>
      </c>
      <c r="S3440" s="10">
        <f t="shared" si="214"/>
        <v>42100.719525462955</v>
      </c>
      <c r="T3440" s="10">
        <f t="shared" si="215"/>
        <v>42126.666666666664</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5">
        <f t="shared" si="213"/>
        <v>89.785555555555561</v>
      </c>
      <c r="Q3441" t="s">
        <v>8317</v>
      </c>
      <c r="R3441" t="s">
        <v>8318</v>
      </c>
      <c r="S3441" s="10">
        <f t="shared" si="214"/>
        <v>42374.702893518515</v>
      </c>
      <c r="T3441" s="10">
        <f t="shared" si="215"/>
        <v>42387.999305555553</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5">
        <f t="shared" si="213"/>
        <v>64.157560975609755</v>
      </c>
      <c r="Q3442" t="s">
        <v>8317</v>
      </c>
      <c r="R3442" t="s">
        <v>8318</v>
      </c>
      <c r="S3442" s="10">
        <f t="shared" si="214"/>
        <v>41808.914675925924</v>
      </c>
      <c r="T3442" s="10">
        <f t="shared" si="215"/>
        <v>41831.46875</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102.60000000000001</v>
      </c>
      <c r="P3443" s="5">
        <f t="shared" si="213"/>
        <v>59.651162790697676</v>
      </c>
      <c r="Q3443" t="s">
        <v>8317</v>
      </c>
      <c r="R3443" t="s">
        <v>8318</v>
      </c>
      <c r="S3443" s="10">
        <f t="shared" si="214"/>
        <v>42294.221307870372</v>
      </c>
      <c r="T3443" s="10">
        <f t="shared" si="215"/>
        <v>42321.636805555558</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100</v>
      </c>
      <c r="P3444" s="5">
        <f t="shared" si="213"/>
        <v>31.25</v>
      </c>
      <c r="Q3444" t="s">
        <v>8317</v>
      </c>
      <c r="R3444" t="s">
        <v>8318</v>
      </c>
      <c r="S3444" s="10">
        <f t="shared" si="214"/>
        <v>42124.63277777777</v>
      </c>
      <c r="T3444" s="10">
        <f t="shared" si="215"/>
        <v>42154.63277777777</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5">
        <f t="shared" si="213"/>
        <v>41.222222222222221</v>
      </c>
      <c r="Q3445" t="s">
        <v>8317</v>
      </c>
      <c r="R3445" t="s">
        <v>8318</v>
      </c>
      <c r="S3445" s="10">
        <f t="shared" si="214"/>
        <v>41861.316504629627</v>
      </c>
      <c r="T3445" s="10">
        <f t="shared" si="215"/>
        <v>41891.316504629627</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5">
        <f t="shared" si="213"/>
        <v>43.35</v>
      </c>
      <c r="Q3446" t="s">
        <v>8317</v>
      </c>
      <c r="R3446" t="s">
        <v>8318</v>
      </c>
      <c r="S3446" s="10">
        <f t="shared" si="214"/>
        <v>42521.08317129629</v>
      </c>
      <c r="T3446" s="10">
        <f t="shared" si="215"/>
        <v>42529.374305555553</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100</v>
      </c>
      <c r="P3447" s="5">
        <f t="shared" si="213"/>
        <v>64.516129032258064</v>
      </c>
      <c r="Q3447" t="s">
        <v>8317</v>
      </c>
      <c r="R3447" t="s">
        <v>8318</v>
      </c>
      <c r="S3447" s="10">
        <f t="shared" si="214"/>
        <v>42272.322175925925</v>
      </c>
      <c r="T3447" s="10">
        <f t="shared" si="215"/>
        <v>42300.322175925925</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v>
      </c>
      <c r="P3448" s="5">
        <f t="shared" si="213"/>
        <v>43.28</v>
      </c>
      <c r="Q3448" t="s">
        <v>8317</v>
      </c>
      <c r="R3448" t="s">
        <v>8318</v>
      </c>
      <c r="S3448" s="10">
        <f t="shared" si="214"/>
        <v>42016.624131944445</v>
      </c>
      <c r="T3448" s="10">
        <f t="shared" si="215"/>
        <v>42040.305555555555</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5">
        <f t="shared" si="213"/>
        <v>77</v>
      </c>
      <c r="Q3449" t="s">
        <v>8317</v>
      </c>
      <c r="R3449" t="s">
        <v>8318</v>
      </c>
      <c r="S3449" s="10">
        <f t="shared" si="214"/>
        <v>42402.680694444447</v>
      </c>
      <c r="T3449" s="10">
        <f t="shared" si="215"/>
        <v>42447.639027777775</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5">
        <f t="shared" si="213"/>
        <v>51.222222222222221</v>
      </c>
      <c r="Q3450" t="s">
        <v>8317</v>
      </c>
      <c r="R3450" t="s">
        <v>8318</v>
      </c>
      <c r="S3450" s="10">
        <f t="shared" si="214"/>
        <v>41959.910752314812</v>
      </c>
      <c r="T3450" s="10">
        <f t="shared" si="215"/>
        <v>41989.910752314812</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5">
        <f t="shared" si="213"/>
        <v>68.25</v>
      </c>
      <c r="Q3451" t="s">
        <v>8317</v>
      </c>
      <c r="R3451" t="s">
        <v>8318</v>
      </c>
      <c r="S3451" s="10">
        <f t="shared" si="214"/>
        <v>42531.844189814808</v>
      </c>
      <c r="T3451" s="10">
        <f t="shared" si="215"/>
        <v>42559.958333333336</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5">
        <f t="shared" si="213"/>
        <v>19.487179487179485</v>
      </c>
      <c r="Q3452" t="s">
        <v>8317</v>
      </c>
      <c r="R3452" t="s">
        <v>8318</v>
      </c>
      <c r="S3452" s="10">
        <f t="shared" si="214"/>
        <v>42036.496192129627</v>
      </c>
      <c r="T3452" s="10">
        <f t="shared" si="215"/>
        <v>42096.454525462956</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5">
        <f t="shared" si="213"/>
        <v>41.125</v>
      </c>
      <c r="Q3453" t="s">
        <v>8317</v>
      </c>
      <c r="R3453" t="s">
        <v>8318</v>
      </c>
      <c r="S3453" s="10">
        <f t="shared" si="214"/>
        <v>42088.515358796292</v>
      </c>
      <c r="T3453" s="10">
        <f t="shared" si="215"/>
        <v>42115.515358796292</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153.19999999999999</v>
      </c>
      <c r="P3454" s="5">
        <f t="shared" si="213"/>
        <v>41.405405405405403</v>
      </c>
      <c r="Q3454" t="s">
        <v>8317</v>
      </c>
      <c r="R3454" t="s">
        <v>8318</v>
      </c>
      <c r="S3454" s="10">
        <f t="shared" si="214"/>
        <v>41820.430856481478</v>
      </c>
      <c r="T3454" s="10">
        <f t="shared" si="215"/>
        <v>41842.957638888889</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5">
        <f t="shared" si="213"/>
        <v>27.5</v>
      </c>
      <c r="Q3455" t="s">
        <v>8317</v>
      </c>
      <c r="R3455" t="s">
        <v>8318</v>
      </c>
      <c r="S3455" s="10">
        <f t="shared" si="214"/>
        <v>42535.770324074074</v>
      </c>
      <c r="T3455" s="10">
        <f t="shared" si="215"/>
        <v>42595.770324074074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5">
        <f t="shared" si="213"/>
        <v>33.571428571428569</v>
      </c>
      <c r="Q3456" t="s">
        <v>8317</v>
      </c>
      <c r="R3456" t="s">
        <v>8318</v>
      </c>
      <c r="S3456" s="10">
        <f t="shared" si="214"/>
        <v>41821.490266203698</v>
      </c>
      <c r="T3456" s="10">
        <f t="shared" si="215"/>
        <v>41851.490266203698</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100.64999999999999</v>
      </c>
      <c r="P3457" s="5">
        <f t="shared" si="213"/>
        <v>145.86956521739131</v>
      </c>
      <c r="Q3457" t="s">
        <v>8317</v>
      </c>
      <c r="R3457" t="s">
        <v>8318</v>
      </c>
      <c r="S3457" s="10">
        <f t="shared" si="214"/>
        <v>42626.541979166665</v>
      </c>
      <c r="T3457" s="10">
        <f t="shared" si="215"/>
        <v>42656.541979166665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5">
        <f t="shared" si="213"/>
        <v>358.6875</v>
      </c>
      <c r="Q3458" t="s">
        <v>8317</v>
      </c>
      <c r="R3458" t="s">
        <v>8318</v>
      </c>
      <c r="S3458" s="10">
        <f t="shared" si="214"/>
        <v>41820.997303240736</v>
      </c>
      <c r="T3458" s="10">
        <f t="shared" si="215"/>
        <v>41852.082638888889</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((E3459/D3459)*100)</f>
        <v>140.19999999999999</v>
      </c>
      <c r="P3459" s="5">
        <f t="shared" ref="P3459:P3522" si="217">AVERAGE(E3459/L3459)</f>
        <v>50.981818181818184</v>
      </c>
      <c r="Q3459" t="s">
        <v>8317</v>
      </c>
      <c r="R3459" t="s">
        <v>8318</v>
      </c>
      <c r="S3459" s="10">
        <f t="shared" ref="S3459:S3522" si="218">(((J3459/60)/60)/24)+DATE(1970,1,1)+(-5/24)</f>
        <v>42016.498344907406</v>
      </c>
      <c r="T3459" s="10">
        <f t="shared" ref="T3459:T3522" si="219">(((I3459/60)/60)/24)+DATE(1970,1,1)+(-5/24)</f>
        <v>42047.040972222218</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5">
        <f t="shared" si="217"/>
        <v>45.037037037037038</v>
      </c>
      <c r="Q3460" t="s">
        <v>8317</v>
      </c>
      <c r="R3460" t="s">
        <v>8318</v>
      </c>
      <c r="S3460" s="10">
        <f t="shared" si="218"/>
        <v>42010.994247685179</v>
      </c>
      <c r="T3460" s="10">
        <f t="shared" si="219"/>
        <v>42037.977083333331</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5">
        <f t="shared" si="217"/>
        <v>17.527777777777779</v>
      </c>
      <c r="Q3461" t="s">
        <v>8317</v>
      </c>
      <c r="R3461" t="s">
        <v>8318</v>
      </c>
      <c r="S3461" s="10">
        <f t="shared" si="218"/>
        <v>42480.271527777775</v>
      </c>
      <c r="T3461" s="10">
        <f t="shared" si="219"/>
        <v>42510.271527777775</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190</v>
      </c>
      <c r="P3462" s="5">
        <f t="shared" si="217"/>
        <v>50</v>
      </c>
      <c r="Q3462" t="s">
        <v>8317</v>
      </c>
      <c r="R3462" t="s">
        <v>8318</v>
      </c>
      <c r="S3462" s="10">
        <f t="shared" si="218"/>
        <v>41852.318888888884</v>
      </c>
      <c r="T3462" s="10">
        <f t="shared" si="219"/>
        <v>41866.318888888884</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5">
        <f t="shared" si="217"/>
        <v>57.916666666666664</v>
      </c>
      <c r="Q3463" t="s">
        <v>8317</v>
      </c>
      <c r="R3463" t="s">
        <v>8318</v>
      </c>
      <c r="S3463" s="10">
        <f t="shared" si="218"/>
        <v>42643.424525462957</v>
      </c>
      <c r="T3463" s="10">
        <f t="shared" si="219"/>
        <v>42671.916666666664</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5">
        <f t="shared" si="217"/>
        <v>29.705882352941178</v>
      </c>
      <c r="Q3464" t="s">
        <v>8317</v>
      </c>
      <c r="R3464" t="s">
        <v>8318</v>
      </c>
      <c r="S3464" s="10">
        <f t="shared" si="218"/>
        <v>42179.690138888887</v>
      </c>
      <c r="T3464" s="10">
        <f t="shared" si="219"/>
        <v>42195.541666666664</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5">
        <f t="shared" si="217"/>
        <v>90.684210526315795</v>
      </c>
      <c r="Q3465" t="s">
        <v>8317</v>
      </c>
      <c r="R3465" t="s">
        <v>8318</v>
      </c>
      <c r="S3465" s="10">
        <f t="shared" si="218"/>
        <v>42612.710474537038</v>
      </c>
      <c r="T3465" s="10">
        <f t="shared" si="219"/>
        <v>42653.957638888889</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5">
        <f t="shared" si="217"/>
        <v>55.012688172043013</v>
      </c>
      <c r="Q3466" t="s">
        <v>8317</v>
      </c>
      <c r="R3466" t="s">
        <v>8318</v>
      </c>
      <c r="S3466" s="10">
        <f t="shared" si="218"/>
        <v>42574.921724537031</v>
      </c>
      <c r="T3466" s="10">
        <f t="shared" si="219"/>
        <v>42604.921724537031</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5">
        <f t="shared" si="217"/>
        <v>57.222222222222221</v>
      </c>
      <c r="Q3467" t="s">
        <v>8317</v>
      </c>
      <c r="R3467" t="s">
        <v>8318</v>
      </c>
      <c r="S3467" s="10">
        <f t="shared" si="218"/>
        <v>42200.417499999996</v>
      </c>
      <c r="T3467" s="10">
        <f t="shared" si="219"/>
        <v>42225.458333333336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5">
        <f t="shared" si="217"/>
        <v>72.950819672131146</v>
      </c>
      <c r="Q3468" t="s">
        <v>8317</v>
      </c>
      <c r="R3468" t="s">
        <v>8318</v>
      </c>
      <c r="S3468" s="10">
        <f t="shared" si="218"/>
        <v>42419.810763888883</v>
      </c>
      <c r="T3468" s="10">
        <f t="shared" si="219"/>
        <v>42479.769097222219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5">
        <f t="shared" si="217"/>
        <v>64.468085106382972</v>
      </c>
      <c r="Q3469" t="s">
        <v>8317</v>
      </c>
      <c r="R3469" t="s">
        <v>8318</v>
      </c>
      <c r="S3469" s="10">
        <f t="shared" si="218"/>
        <v>42053.463333333326</v>
      </c>
      <c r="T3469" s="10">
        <f t="shared" si="219"/>
        <v>42083.421666666669</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5">
        <f t="shared" si="217"/>
        <v>716.35294117647061</v>
      </c>
      <c r="Q3470" t="s">
        <v>8317</v>
      </c>
      <c r="R3470" t="s">
        <v>8318</v>
      </c>
      <c r="S3470" s="10">
        <f t="shared" si="218"/>
        <v>42605.557048611103</v>
      </c>
      <c r="T3470" s="10">
        <f t="shared" si="219"/>
        <v>42633.916666666664</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5">
        <f t="shared" si="217"/>
        <v>50.396825396825399</v>
      </c>
      <c r="Q3471" t="s">
        <v>8317</v>
      </c>
      <c r="R3471" t="s">
        <v>8318</v>
      </c>
      <c r="S3471" s="10">
        <f t="shared" si="218"/>
        <v>42458.433391203704</v>
      </c>
      <c r="T3471" s="10">
        <f t="shared" si="219"/>
        <v>42488.433391203704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150</v>
      </c>
      <c r="P3472" s="5">
        <f t="shared" si="217"/>
        <v>41.666666666666664</v>
      </c>
      <c r="Q3472" t="s">
        <v>8317</v>
      </c>
      <c r="R3472" t="s">
        <v>8318</v>
      </c>
      <c r="S3472" s="10">
        <f t="shared" si="218"/>
        <v>42528.813680555548</v>
      </c>
      <c r="T3472" s="10">
        <f t="shared" si="219"/>
        <v>42566.693055555552</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214.6</v>
      </c>
      <c r="P3473" s="5">
        <f t="shared" si="217"/>
        <v>35.766666666666666</v>
      </c>
      <c r="Q3473" t="s">
        <v>8317</v>
      </c>
      <c r="R3473" t="s">
        <v>8318</v>
      </c>
      <c r="S3473" s="10">
        <f t="shared" si="218"/>
        <v>41841.612152777772</v>
      </c>
      <c r="T3473" s="10">
        <f t="shared" si="219"/>
        <v>41882.625</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5">
        <f t="shared" si="217"/>
        <v>88.739130434782609</v>
      </c>
      <c r="Q3474" t="s">
        <v>8317</v>
      </c>
      <c r="R3474" t="s">
        <v>8318</v>
      </c>
      <c r="S3474" s="10">
        <f t="shared" si="218"/>
        <v>41927.962164351848</v>
      </c>
      <c r="T3474" s="10">
        <f t="shared" si="219"/>
        <v>41949.040972222218</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100</v>
      </c>
      <c r="P3475" s="5">
        <f t="shared" si="217"/>
        <v>148.4848484848485</v>
      </c>
      <c r="Q3475" t="s">
        <v>8317</v>
      </c>
      <c r="R3475" t="s">
        <v>8318</v>
      </c>
      <c r="S3475" s="10">
        <f t="shared" si="218"/>
        <v>42062.626111111109</v>
      </c>
      <c r="T3475" s="10">
        <f t="shared" si="219"/>
        <v>42083.643749999996</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5">
        <f t="shared" si="217"/>
        <v>51.794871794871796</v>
      </c>
      <c r="Q3476" t="s">
        <v>8317</v>
      </c>
      <c r="R3476" t="s">
        <v>8318</v>
      </c>
      <c r="S3476" s="10">
        <f t="shared" si="218"/>
        <v>42541.293182870366</v>
      </c>
      <c r="T3476" s="10">
        <f t="shared" si="219"/>
        <v>42571.293182870366</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5">
        <f t="shared" si="217"/>
        <v>20</v>
      </c>
      <c r="Q3477" t="s">
        <v>8317</v>
      </c>
      <c r="R3477" t="s">
        <v>8318</v>
      </c>
      <c r="S3477" s="10">
        <f t="shared" si="218"/>
        <v>41918.672499999993</v>
      </c>
      <c r="T3477" s="10">
        <f t="shared" si="219"/>
        <v>41945.791666666664</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5">
        <f t="shared" si="217"/>
        <v>52</v>
      </c>
      <c r="Q3478" t="s">
        <v>8317</v>
      </c>
      <c r="R3478" t="s">
        <v>8318</v>
      </c>
      <c r="S3478" s="10">
        <f t="shared" si="218"/>
        <v>41921.071643518517</v>
      </c>
      <c r="T3478" s="10">
        <f t="shared" si="219"/>
        <v>41938.916666666664</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5">
        <f t="shared" si="217"/>
        <v>53.230769230769234</v>
      </c>
      <c r="Q3479" t="s">
        <v>8317</v>
      </c>
      <c r="R3479" t="s">
        <v>8318</v>
      </c>
      <c r="S3479" s="10">
        <f t="shared" si="218"/>
        <v>42128.528275462959</v>
      </c>
      <c r="T3479" s="10">
        <f t="shared" si="219"/>
        <v>42140.916666666664</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5">
        <f t="shared" si="217"/>
        <v>39.596491228070178</v>
      </c>
      <c r="Q3480" t="s">
        <v>8317</v>
      </c>
      <c r="R3480" t="s">
        <v>8318</v>
      </c>
      <c r="S3480" s="10">
        <f t="shared" si="218"/>
        <v>42053.708587962967</v>
      </c>
      <c r="T3480" s="10">
        <f t="shared" si="219"/>
        <v>42079.666666666664</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5">
        <f t="shared" si="217"/>
        <v>34.25</v>
      </c>
      <c r="Q3481" t="s">
        <v>8317</v>
      </c>
      <c r="R3481" t="s">
        <v>8318</v>
      </c>
      <c r="S3481" s="10">
        <f t="shared" si="218"/>
        <v>41781.646759259253</v>
      </c>
      <c r="T3481" s="10">
        <f t="shared" si="219"/>
        <v>41811.646759259253</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142.66666666666669</v>
      </c>
      <c r="P3482" s="5">
        <f t="shared" si="217"/>
        <v>164.61538461538461</v>
      </c>
      <c r="Q3482" t="s">
        <v>8317</v>
      </c>
      <c r="R3482" t="s">
        <v>8318</v>
      </c>
      <c r="S3482" s="10">
        <f t="shared" si="218"/>
        <v>42171.109108796292</v>
      </c>
      <c r="T3482" s="10">
        <f t="shared" si="219"/>
        <v>42195.666666666664</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118.8</v>
      </c>
      <c r="P3483" s="5">
        <f t="shared" si="217"/>
        <v>125.05263157894737</v>
      </c>
      <c r="Q3483" t="s">
        <v>8317</v>
      </c>
      <c r="R3483" t="s">
        <v>8318</v>
      </c>
      <c r="S3483" s="10">
        <f t="shared" si="218"/>
        <v>41989.039212962954</v>
      </c>
      <c r="T3483" s="10">
        <f t="shared" si="219"/>
        <v>42006.039212962954</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138.33333333333334</v>
      </c>
      <c r="P3484" s="5">
        <f t="shared" si="217"/>
        <v>51.875</v>
      </c>
      <c r="Q3484" t="s">
        <v>8317</v>
      </c>
      <c r="R3484" t="s">
        <v>8318</v>
      </c>
      <c r="S3484" s="10">
        <f t="shared" si="218"/>
        <v>41796.563263888886</v>
      </c>
      <c r="T3484" s="10">
        <f t="shared" si="219"/>
        <v>41826.563263888886</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5">
        <f t="shared" si="217"/>
        <v>40.285714285714285</v>
      </c>
      <c r="Q3485" t="s">
        <v>8317</v>
      </c>
      <c r="R3485" t="s">
        <v>8318</v>
      </c>
      <c r="S3485" s="10">
        <f t="shared" si="218"/>
        <v>41793.460428240738</v>
      </c>
      <c r="T3485" s="10">
        <f t="shared" si="219"/>
        <v>41823.460428240738</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5">
        <f t="shared" si="217"/>
        <v>64.909090909090907</v>
      </c>
      <c r="Q3486" t="s">
        <v>8317</v>
      </c>
      <c r="R3486" t="s">
        <v>8318</v>
      </c>
      <c r="S3486" s="10">
        <f t="shared" si="218"/>
        <v>42506.552071759252</v>
      </c>
      <c r="T3486" s="10">
        <f t="shared" si="219"/>
        <v>42536.552071759252</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5">
        <f t="shared" si="217"/>
        <v>55.333333333333336</v>
      </c>
      <c r="Q3487" t="s">
        <v>8317</v>
      </c>
      <c r="R3487" t="s">
        <v>8318</v>
      </c>
      <c r="S3487" s="10">
        <f t="shared" si="218"/>
        <v>42372.484722222223</v>
      </c>
      <c r="T3487" s="10">
        <f t="shared" si="219"/>
        <v>42402.484722222223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155.20000000000002</v>
      </c>
      <c r="P3488" s="5">
        <f t="shared" si="217"/>
        <v>83.142857142857139</v>
      </c>
      <c r="Q3488" t="s">
        <v>8317</v>
      </c>
      <c r="R3488" t="s">
        <v>8318</v>
      </c>
      <c r="S3488" s="10">
        <f t="shared" si="218"/>
        <v>42126.666678240734</v>
      </c>
      <c r="T3488" s="10">
        <f t="shared" si="219"/>
        <v>42158.082638888889</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5">
        <f t="shared" si="217"/>
        <v>38.712121212121211</v>
      </c>
      <c r="Q3489" t="s">
        <v>8317</v>
      </c>
      <c r="R3489" t="s">
        <v>8318</v>
      </c>
      <c r="S3489" s="10">
        <f t="shared" si="218"/>
        <v>42149.732083333329</v>
      </c>
      <c r="T3489" s="10">
        <f t="shared" si="219"/>
        <v>42179.732083333329</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5">
        <f t="shared" si="217"/>
        <v>125.37931034482759</v>
      </c>
      <c r="Q3490" t="s">
        <v>8317</v>
      </c>
      <c r="R3490" t="s">
        <v>8318</v>
      </c>
      <c r="S3490" s="10">
        <f t="shared" si="218"/>
        <v>42087.55972222222</v>
      </c>
      <c r="T3490" s="10">
        <f t="shared" si="219"/>
        <v>42111.458333333336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5">
        <f t="shared" si="217"/>
        <v>78.263888888888886</v>
      </c>
      <c r="Q3491" t="s">
        <v>8317</v>
      </c>
      <c r="R3491" t="s">
        <v>8318</v>
      </c>
      <c r="S3491" s="10">
        <f t="shared" si="218"/>
        <v>41753.427442129629</v>
      </c>
      <c r="T3491" s="10">
        <f t="shared" si="219"/>
        <v>41783.666666666664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5">
        <f t="shared" si="217"/>
        <v>47.222222222222221</v>
      </c>
      <c r="Q3492" t="s">
        <v>8317</v>
      </c>
      <c r="R3492" t="s">
        <v>8318</v>
      </c>
      <c r="S3492" s="10">
        <f t="shared" si="218"/>
        <v>42443.594027777777</v>
      </c>
      <c r="T3492" s="10">
        <f t="shared" si="219"/>
        <v>42473.594027777777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158.20000000000002</v>
      </c>
      <c r="P3493" s="5">
        <f t="shared" si="217"/>
        <v>79.099999999999994</v>
      </c>
      <c r="Q3493" t="s">
        <v>8317</v>
      </c>
      <c r="R3493" t="s">
        <v>8318</v>
      </c>
      <c r="S3493" s="10">
        <f t="shared" si="218"/>
        <v>42121.041481481479</v>
      </c>
      <c r="T3493" s="10">
        <f t="shared" si="219"/>
        <v>42142.041481481479</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5">
        <f t="shared" si="217"/>
        <v>114.29199999999999</v>
      </c>
      <c r="Q3494" t="s">
        <v>8317</v>
      </c>
      <c r="R3494" t="s">
        <v>8318</v>
      </c>
      <c r="S3494" s="10">
        <f t="shared" si="218"/>
        <v>42267.800891203697</v>
      </c>
      <c r="T3494" s="10">
        <f t="shared" si="219"/>
        <v>42302.800891203697</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100</v>
      </c>
      <c r="P3495" s="5">
        <f t="shared" si="217"/>
        <v>51.724137931034484</v>
      </c>
      <c r="Q3495" t="s">
        <v>8317</v>
      </c>
      <c r="R3495" t="s">
        <v>8318</v>
      </c>
      <c r="S3495" s="10">
        <f t="shared" si="218"/>
        <v>41848.657824074071</v>
      </c>
      <c r="T3495" s="10">
        <f t="shared" si="219"/>
        <v>41868.007638888885</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100</v>
      </c>
      <c r="P3496" s="5">
        <f t="shared" si="217"/>
        <v>30.76923076923077</v>
      </c>
      <c r="Q3496" t="s">
        <v>8317</v>
      </c>
      <c r="R3496" t="s">
        <v>8318</v>
      </c>
      <c r="S3496" s="10">
        <f t="shared" si="218"/>
        <v>42689.006655092591</v>
      </c>
      <c r="T3496" s="10">
        <f t="shared" si="219"/>
        <v>42700.041666666664</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5">
        <f t="shared" si="217"/>
        <v>74.208333333333329</v>
      </c>
      <c r="Q3497" t="s">
        <v>8317</v>
      </c>
      <c r="R3497" t="s">
        <v>8318</v>
      </c>
      <c r="S3497" s="10">
        <f t="shared" si="218"/>
        <v>41915.554502314815</v>
      </c>
      <c r="T3497" s="10">
        <f t="shared" si="219"/>
        <v>41944.512499999997</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5">
        <f t="shared" si="217"/>
        <v>47.846153846153847</v>
      </c>
      <c r="Q3498" t="s">
        <v>8317</v>
      </c>
      <c r="R3498" t="s">
        <v>8318</v>
      </c>
      <c r="S3498" s="10">
        <f t="shared" si="218"/>
        <v>42584.638495370367</v>
      </c>
      <c r="T3498" s="10">
        <f t="shared" si="219"/>
        <v>42624.638495370367</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5">
        <f t="shared" si="217"/>
        <v>34.408163265306122</v>
      </c>
      <c r="Q3499" t="s">
        <v>8317</v>
      </c>
      <c r="R3499" t="s">
        <v>8318</v>
      </c>
      <c r="S3499" s="10">
        <f t="shared" si="218"/>
        <v>42511.533611111103</v>
      </c>
      <c r="T3499" s="10">
        <f t="shared" si="219"/>
        <v>42523.708333333336</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5">
        <f t="shared" si="217"/>
        <v>40.238095238095241</v>
      </c>
      <c r="Q3500" t="s">
        <v>8317</v>
      </c>
      <c r="R3500" t="s">
        <v>8318</v>
      </c>
      <c r="S3500" s="10">
        <f t="shared" si="218"/>
        <v>42458.950277777774</v>
      </c>
      <c r="T3500" s="10">
        <f t="shared" si="219"/>
        <v>42518.697222222218</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105.5</v>
      </c>
      <c r="P3501" s="5">
        <f t="shared" si="217"/>
        <v>60.285714285714285</v>
      </c>
      <c r="Q3501" t="s">
        <v>8317</v>
      </c>
      <c r="R3501" t="s">
        <v>8318</v>
      </c>
      <c r="S3501" s="10">
        <f t="shared" si="218"/>
        <v>42131.827835648146</v>
      </c>
      <c r="T3501" s="10">
        <f t="shared" si="219"/>
        <v>42186.082638888889</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106.3</v>
      </c>
      <c r="P3502" s="5">
        <f t="shared" si="217"/>
        <v>25.30952380952381</v>
      </c>
      <c r="Q3502" t="s">
        <v>8317</v>
      </c>
      <c r="R3502" t="s">
        <v>8318</v>
      </c>
      <c r="S3502" s="10">
        <f t="shared" si="218"/>
        <v>42419.711087962954</v>
      </c>
      <c r="T3502" s="10">
        <f t="shared" si="219"/>
        <v>42435.999305555553</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5">
        <f t="shared" si="217"/>
        <v>35.952380952380949</v>
      </c>
      <c r="Q3503" t="s">
        <v>8317</v>
      </c>
      <c r="R3503" t="s">
        <v>8318</v>
      </c>
      <c r="S3503" s="10">
        <f t="shared" si="218"/>
        <v>42233.555497685178</v>
      </c>
      <c r="T3503" s="10">
        <f t="shared" si="219"/>
        <v>42258.555497685178</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5">
        <f t="shared" si="217"/>
        <v>136</v>
      </c>
      <c r="Q3504" t="s">
        <v>8317</v>
      </c>
      <c r="R3504" t="s">
        <v>8318</v>
      </c>
      <c r="S3504" s="10">
        <f t="shared" si="218"/>
        <v>42430.631064814814</v>
      </c>
      <c r="T3504" s="10">
        <f t="shared" si="219"/>
        <v>42444.957638888889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5">
        <f t="shared" si="217"/>
        <v>70.763157894736835</v>
      </c>
      <c r="Q3505" t="s">
        <v>8317</v>
      </c>
      <c r="R3505" t="s">
        <v>8318</v>
      </c>
      <c r="S3505" s="10">
        <f t="shared" si="218"/>
        <v>42545.27</v>
      </c>
      <c r="T3505" s="10">
        <f t="shared" si="219"/>
        <v>42575.27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100</v>
      </c>
      <c r="P3506" s="5">
        <f t="shared" si="217"/>
        <v>125</v>
      </c>
      <c r="Q3506" t="s">
        <v>8317</v>
      </c>
      <c r="R3506" t="s">
        <v>8318</v>
      </c>
      <c r="S3506" s="10">
        <f t="shared" si="218"/>
        <v>42297.540405092594</v>
      </c>
      <c r="T3506" s="10">
        <f t="shared" si="219"/>
        <v>42327.582071759258</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v>
      </c>
      <c r="P3507" s="5">
        <f t="shared" si="217"/>
        <v>66.512820512820511</v>
      </c>
      <c r="Q3507" t="s">
        <v>8317</v>
      </c>
      <c r="R3507" t="s">
        <v>8318</v>
      </c>
      <c r="S3507" s="10">
        <f t="shared" si="218"/>
        <v>41760.727372685185</v>
      </c>
      <c r="T3507" s="10">
        <f t="shared" si="219"/>
        <v>41771.958333333328</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5">
        <f t="shared" si="217"/>
        <v>105</v>
      </c>
      <c r="Q3508" t="s">
        <v>8317</v>
      </c>
      <c r="R3508" t="s">
        <v>8318</v>
      </c>
      <c r="S3508" s="10">
        <f t="shared" si="218"/>
        <v>41829.525925925926</v>
      </c>
      <c r="T3508" s="10">
        <f t="shared" si="219"/>
        <v>41874.525925925926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5">
        <f t="shared" si="217"/>
        <v>145</v>
      </c>
      <c r="Q3509" t="s">
        <v>8317</v>
      </c>
      <c r="R3509" t="s">
        <v>8318</v>
      </c>
      <c r="S3509" s="10">
        <f t="shared" si="218"/>
        <v>42491.714548611104</v>
      </c>
      <c r="T3509" s="10">
        <f t="shared" si="219"/>
        <v>42521.714548611104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180</v>
      </c>
      <c r="P3510" s="5">
        <f t="shared" si="217"/>
        <v>12</v>
      </c>
      <c r="Q3510" t="s">
        <v>8317</v>
      </c>
      <c r="R3510" t="s">
        <v>8318</v>
      </c>
      <c r="S3510" s="10">
        <f t="shared" si="218"/>
        <v>42477.521446759252</v>
      </c>
      <c r="T3510" s="10">
        <f t="shared" si="219"/>
        <v>42500.666666666664</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106.33333333333333</v>
      </c>
      <c r="P3511" s="5">
        <f t="shared" si="217"/>
        <v>96.666666666666671</v>
      </c>
      <c r="Q3511" t="s">
        <v>8317</v>
      </c>
      <c r="R3511" t="s">
        <v>8318</v>
      </c>
      <c r="S3511" s="10">
        <f t="shared" si="218"/>
        <v>41950.651226851849</v>
      </c>
      <c r="T3511" s="10">
        <f t="shared" si="219"/>
        <v>41963.996527777774</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100.55555555555556</v>
      </c>
      <c r="P3512" s="5">
        <f t="shared" si="217"/>
        <v>60.333333333333336</v>
      </c>
      <c r="Q3512" t="s">
        <v>8317</v>
      </c>
      <c r="R3512" t="s">
        <v>8318</v>
      </c>
      <c r="S3512" s="10">
        <f t="shared" si="218"/>
        <v>41802.412569444445</v>
      </c>
      <c r="T3512" s="10">
        <f t="shared" si="219"/>
        <v>41822.412569444445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5">
        <f t="shared" si="217"/>
        <v>79.89473684210526</v>
      </c>
      <c r="Q3513" t="s">
        <v>8317</v>
      </c>
      <c r="R3513" t="s">
        <v>8318</v>
      </c>
      <c r="S3513" s="10">
        <f t="shared" si="218"/>
        <v>41927.665451388886</v>
      </c>
      <c r="T3513" s="10">
        <f t="shared" si="219"/>
        <v>41950.5625</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100</v>
      </c>
      <c r="P3514" s="5">
        <f t="shared" si="217"/>
        <v>58.823529411764703</v>
      </c>
      <c r="Q3514" t="s">
        <v>8317</v>
      </c>
      <c r="R3514" t="s">
        <v>8318</v>
      </c>
      <c r="S3514" s="10">
        <f t="shared" si="218"/>
        <v>42057.328611111108</v>
      </c>
      <c r="T3514" s="10">
        <f t="shared" si="219"/>
        <v>42117.286944444444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5">
        <f t="shared" si="217"/>
        <v>75.340909090909093</v>
      </c>
      <c r="Q3515" t="s">
        <v>8317</v>
      </c>
      <c r="R3515" t="s">
        <v>8318</v>
      </c>
      <c r="S3515" s="10">
        <f t="shared" si="218"/>
        <v>41780.887870370367</v>
      </c>
      <c r="T3515" s="10">
        <f t="shared" si="219"/>
        <v>41793.999305555553</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5">
        <f t="shared" si="217"/>
        <v>55</v>
      </c>
      <c r="Q3516" t="s">
        <v>8317</v>
      </c>
      <c r="R3516" t="s">
        <v>8318</v>
      </c>
      <c r="S3516" s="10">
        <f t="shared" si="218"/>
        <v>42020.638333333329</v>
      </c>
      <c r="T3516" s="10">
        <f t="shared" si="219"/>
        <v>42036.999305555553</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5">
        <f t="shared" si="217"/>
        <v>66.956521739130437</v>
      </c>
      <c r="Q3517" t="s">
        <v>8317</v>
      </c>
      <c r="R3517" t="s">
        <v>8318</v>
      </c>
      <c r="S3517" s="10">
        <f t="shared" si="218"/>
        <v>42125.564479166664</v>
      </c>
      <c r="T3517" s="10">
        <f t="shared" si="219"/>
        <v>42155.564479166664</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100</v>
      </c>
      <c r="P3518" s="5">
        <f t="shared" si="217"/>
        <v>227.27272727272728</v>
      </c>
      <c r="Q3518" t="s">
        <v>8317</v>
      </c>
      <c r="R3518" t="s">
        <v>8318</v>
      </c>
      <c r="S3518" s="10">
        <f t="shared" si="218"/>
        <v>41855.801736111105</v>
      </c>
      <c r="T3518" s="10">
        <f t="shared" si="219"/>
        <v>41889.916666666664</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100</v>
      </c>
      <c r="P3519" s="5">
        <f t="shared" si="217"/>
        <v>307.69230769230768</v>
      </c>
      <c r="Q3519" t="s">
        <v>8317</v>
      </c>
      <c r="R3519" t="s">
        <v>8318</v>
      </c>
      <c r="S3519" s="10">
        <f t="shared" si="218"/>
        <v>41794.609189814815</v>
      </c>
      <c r="T3519" s="10">
        <f t="shared" si="219"/>
        <v>41824.25</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110.04599999999999</v>
      </c>
      <c r="P3520" s="5">
        <f t="shared" si="217"/>
        <v>50.020909090909093</v>
      </c>
      <c r="Q3520" t="s">
        <v>8317</v>
      </c>
      <c r="R3520" t="s">
        <v>8318</v>
      </c>
      <c r="S3520" s="10">
        <f t="shared" si="218"/>
        <v>41893.575219907405</v>
      </c>
      <c r="T3520" s="10">
        <f t="shared" si="219"/>
        <v>41914.38958333333</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5">
        <f t="shared" si="217"/>
        <v>72.392857142857139</v>
      </c>
      <c r="Q3521" t="s">
        <v>8317</v>
      </c>
      <c r="R3521" t="s">
        <v>8318</v>
      </c>
      <c r="S3521" s="10">
        <f t="shared" si="218"/>
        <v>42037.390624999993</v>
      </c>
      <c r="T3521" s="10">
        <f t="shared" si="219"/>
        <v>42067.390624999993</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v>
      </c>
      <c r="P3522" s="5">
        <f t="shared" si="217"/>
        <v>95.952380952380949</v>
      </c>
      <c r="Q3522" t="s">
        <v>8317</v>
      </c>
      <c r="R3522" t="s">
        <v>8318</v>
      </c>
      <c r="S3522" s="10">
        <f t="shared" si="218"/>
        <v>42227.615879629629</v>
      </c>
      <c r="T3522" s="10">
        <f t="shared" si="219"/>
        <v>42253.365972222215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((E3523/D3523)*100)</f>
        <v>169.42857142857144</v>
      </c>
      <c r="P3523" s="5">
        <f t="shared" ref="P3523:P3586" si="221">AVERAGE(E3523/L3523)</f>
        <v>45.615384615384613</v>
      </c>
      <c r="Q3523" t="s">
        <v>8317</v>
      </c>
      <c r="R3523" t="s">
        <v>8318</v>
      </c>
      <c r="S3523" s="10">
        <f t="shared" ref="S3523:S3586" si="222">(((J3523/60)/60)/24)+DATE(1970,1,1)+(-5/24)</f>
        <v>41881.153009259258</v>
      </c>
      <c r="T3523" s="10">
        <f t="shared" ref="T3523:T3586" si="223">(((I3523/60)/60)/24)+DATE(1970,1,1)+(-5/24)</f>
        <v>41911.153009259258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100</v>
      </c>
      <c r="P3524" s="5">
        <f t="shared" si="221"/>
        <v>41.029411764705884</v>
      </c>
      <c r="Q3524" t="s">
        <v>8317</v>
      </c>
      <c r="R3524" t="s">
        <v>8318</v>
      </c>
      <c r="S3524" s="10">
        <f t="shared" si="222"/>
        <v>42234.581550925919</v>
      </c>
      <c r="T3524" s="10">
        <f t="shared" si="223"/>
        <v>42262.212500000001</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v>
      </c>
      <c r="P3525" s="5">
        <f t="shared" si="221"/>
        <v>56.825000000000003</v>
      </c>
      <c r="Q3525" t="s">
        <v>8317</v>
      </c>
      <c r="R3525" t="s">
        <v>8318</v>
      </c>
      <c r="S3525" s="10">
        <f t="shared" si="222"/>
        <v>42581.189212962963</v>
      </c>
      <c r="T3525" s="10">
        <f t="shared" si="223"/>
        <v>42638.749999999993</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v>
      </c>
      <c r="P3526" s="5">
        <f t="shared" si="221"/>
        <v>137.24324324324326</v>
      </c>
      <c r="Q3526" t="s">
        <v>8317</v>
      </c>
      <c r="R3526" t="s">
        <v>8318</v>
      </c>
      <c r="S3526" s="10">
        <f t="shared" si="222"/>
        <v>41880.555243055554</v>
      </c>
      <c r="T3526" s="10">
        <f t="shared" si="223"/>
        <v>41894.958333333328</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5">
        <f t="shared" si="221"/>
        <v>75.714285714285708</v>
      </c>
      <c r="Q3527" t="s">
        <v>8317</v>
      </c>
      <c r="R3527" t="s">
        <v>8318</v>
      </c>
      <c r="S3527" s="10">
        <f t="shared" si="222"/>
        <v>42214.487337962964</v>
      </c>
      <c r="T3527" s="10">
        <f t="shared" si="223"/>
        <v>42225.458333333336</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5">
        <f t="shared" si="221"/>
        <v>99</v>
      </c>
      <c r="Q3528" t="s">
        <v>8317</v>
      </c>
      <c r="R3528" t="s">
        <v>8318</v>
      </c>
      <c r="S3528" s="10">
        <f t="shared" si="222"/>
        <v>42460.126979166664</v>
      </c>
      <c r="T3528" s="10">
        <f t="shared" si="223"/>
        <v>42488.040972222218</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5">
        <f t="shared" si="221"/>
        <v>81.569767441860463</v>
      </c>
      <c r="Q3529" t="s">
        <v>8317</v>
      </c>
      <c r="R3529" t="s">
        <v>8318</v>
      </c>
      <c r="S3529" s="10">
        <f t="shared" si="222"/>
        <v>42166.814872685187</v>
      </c>
      <c r="T3529" s="10">
        <f t="shared" si="223"/>
        <v>42195.957638888889</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101.15151515151514</v>
      </c>
      <c r="P3530" s="5">
        <f t="shared" si="221"/>
        <v>45.108108108108105</v>
      </c>
      <c r="Q3530" t="s">
        <v>8317</v>
      </c>
      <c r="R3530" t="s">
        <v>8318</v>
      </c>
      <c r="S3530" s="10">
        <f t="shared" si="222"/>
        <v>42733.293032407404</v>
      </c>
      <c r="T3530" s="10">
        <f t="shared" si="223"/>
        <v>42753.293032407404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5">
        <f t="shared" si="221"/>
        <v>36.666666666666664</v>
      </c>
      <c r="Q3531" t="s">
        <v>8317</v>
      </c>
      <c r="R3531" t="s">
        <v>8318</v>
      </c>
      <c r="S3531" s="10">
        <f t="shared" si="222"/>
        <v>42177.553449074076</v>
      </c>
      <c r="T3531" s="10">
        <f t="shared" si="223"/>
        <v>42197.833333333336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100</v>
      </c>
      <c r="P3532" s="5">
        <f t="shared" si="221"/>
        <v>125</v>
      </c>
      <c r="Q3532" t="s">
        <v>8317</v>
      </c>
      <c r="R3532" t="s">
        <v>8318</v>
      </c>
      <c r="S3532" s="10">
        <f t="shared" si="222"/>
        <v>42442.41501157407</v>
      </c>
      <c r="T3532" s="10">
        <f t="shared" si="223"/>
        <v>42470.624999999993</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5">
        <f t="shared" si="221"/>
        <v>49.230769230769234</v>
      </c>
      <c r="Q3533" t="s">
        <v>8317</v>
      </c>
      <c r="R3533" t="s">
        <v>8318</v>
      </c>
      <c r="S3533" s="10">
        <f t="shared" si="222"/>
        <v>42521.44599537037</v>
      </c>
      <c r="T3533" s="10">
        <f t="shared" si="223"/>
        <v>42551.44599537037</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5">
        <f t="shared" si="221"/>
        <v>42.296296296296298</v>
      </c>
      <c r="Q3534" t="s">
        <v>8317</v>
      </c>
      <c r="R3534" t="s">
        <v>8318</v>
      </c>
      <c r="S3534" s="10">
        <f t="shared" si="222"/>
        <v>41884.391516203701</v>
      </c>
      <c r="T3534" s="10">
        <f t="shared" si="223"/>
        <v>41899.957638888889</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5">
        <f t="shared" si="221"/>
        <v>78.875</v>
      </c>
      <c r="Q3535" t="s">
        <v>8317</v>
      </c>
      <c r="R3535" t="s">
        <v>8318</v>
      </c>
      <c r="S3535" s="10">
        <f t="shared" si="222"/>
        <v>42289.552858796298</v>
      </c>
      <c r="T3535" s="10">
        <f t="shared" si="223"/>
        <v>42319.594525462955</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156.20000000000002</v>
      </c>
      <c r="P3536" s="5">
        <f t="shared" si="221"/>
        <v>38.284313725490193</v>
      </c>
      <c r="Q3536" t="s">
        <v>8317</v>
      </c>
      <c r="R3536" t="s">
        <v>8318</v>
      </c>
      <c r="S3536" s="10">
        <f t="shared" si="222"/>
        <v>42243.416932870365</v>
      </c>
      <c r="T3536" s="10">
        <f t="shared" si="223"/>
        <v>42278.416932870365</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v>
      </c>
      <c r="P3537" s="5">
        <f t="shared" si="221"/>
        <v>44.847826086956523</v>
      </c>
      <c r="Q3537" t="s">
        <v>8317</v>
      </c>
      <c r="R3537" t="s">
        <v>8318</v>
      </c>
      <c r="S3537" s="10">
        <f t="shared" si="222"/>
        <v>42248.431828703695</v>
      </c>
      <c r="T3537" s="10">
        <f t="shared" si="223"/>
        <v>42279.541666666664</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5">
        <f t="shared" si="221"/>
        <v>13.529411764705882</v>
      </c>
      <c r="Q3538" t="s">
        <v>8317</v>
      </c>
      <c r="R3538" t="s">
        <v>8318</v>
      </c>
      <c r="S3538" s="10">
        <f t="shared" si="222"/>
        <v>42328.518807870372</v>
      </c>
      <c r="T3538" s="10">
        <f t="shared" si="223"/>
        <v>42358.290972222218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180.44444444444446</v>
      </c>
      <c r="P3539" s="5">
        <f t="shared" si="221"/>
        <v>43.5</v>
      </c>
      <c r="Q3539" t="s">
        <v>8317</v>
      </c>
      <c r="R3539" t="s">
        <v>8318</v>
      </c>
      <c r="S3539" s="10">
        <f t="shared" si="222"/>
        <v>41923.146018518513</v>
      </c>
      <c r="T3539" s="10">
        <f t="shared" si="223"/>
        <v>41960.124305555553</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128.44999999999999</v>
      </c>
      <c r="P3540" s="5">
        <f t="shared" si="221"/>
        <v>30.951807228915662</v>
      </c>
      <c r="Q3540" t="s">
        <v>8317</v>
      </c>
      <c r="R3540" t="s">
        <v>8318</v>
      </c>
      <c r="S3540" s="10">
        <f t="shared" si="222"/>
        <v>42571.212268518517</v>
      </c>
      <c r="T3540" s="10">
        <f t="shared" si="223"/>
        <v>42599.212268518517</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119.66666666666667</v>
      </c>
      <c r="P3541" s="5">
        <f t="shared" si="221"/>
        <v>55.230769230769234</v>
      </c>
      <c r="Q3541" t="s">
        <v>8317</v>
      </c>
      <c r="R3541" t="s">
        <v>8318</v>
      </c>
      <c r="S3541" s="10">
        <f t="shared" si="222"/>
        <v>42600.547708333332</v>
      </c>
      <c r="T3541" s="10">
        <f t="shared" si="223"/>
        <v>42621.547708333332</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5">
        <f t="shared" si="221"/>
        <v>46.125</v>
      </c>
      <c r="Q3542" t="s">
        <v>8317</v>
      </c>
      <c r="R3542" t="s">
        <v>8318</v>
      </c>
      <c r="S3542" s="10">
        <f t="shared" si="222"/>
        <v>42516.795034722221</v>
      </c>
      <c r="T3542" s="10">
        <f t="shared" si="223"/>
        <v>42546.795034722221</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5">
        <f t="shared" si="221"/>
        <v>39.375</v>
      </c>
      <c r="Q3543" t="s">
        <v>8317</v>
      </c>
      <c r="R3543" t="s">
        <v>8318</v>
      </c>
      <c r="S3543" s="10">
        <f t="shared" si="222"/>
        <v>42222.521701388883</v>
      </c>
      <c r="T3543" s="10">
        <f t="shared" si="223"/>
        <v>42247.521701388883</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102.23636363636363</v>
      </c>
      <c r="P3544" s="5">
        <f t="shared" si="221"/>
        <v>66.152941176470591</v>
      </c>
      <c r="Q3544" t="s">
        <v>8317</v>
      </c>
      <c r="R3544" t="s">
        <v>8318</v>
      </c>
      <c r="S3544" s="10">
        <f t="shared" si="222"/>
        <v>41829.391458333332</v>
      </c>
      <c r="T3544" s="10">
        <f t="shared" si="223"/>
        <v>41889.391458333332</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5">
        <f t="shared" si="221"/>
        <v>54.137931034482762</v>
      </c>
      <c r="Q3545" t="s">
        <v>8317</v>
      </c>
      <c r="R3545" t="s">
        <v>8318</v>
      </c>
      <c r="S3545" s="10">
        <f t="shared" si="222"/>
        <v>42150.546979166662</v>
      </c>
      <c r="T3545" s="10">
        <f t="shared" si="223"/>
        <v>42180.546979166662</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100</v>
      </c>
      <c r="P3546" s="5">
        <f t="shared" si="221"/>
        <v>104.16666666666667</v>
      </c>
      <c r="Q3546" t="s">
        <v>8317</v>
      </c>
      <c r="R3546" t="s">
        <v>8318</v>
      </c>
      <c r="S3546" s="10">
        <f t="shared" si="222"/>
        <v>42040.623344907406</v>
      </c>
      <c r="T3546" s="10">
        <f t="shared" si="223"/>
        <v>42070.623344907406</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5">
        <f t="shared" si="221"/>
        <v>31.375</v>
      </c>
      <c r="Q3547" t="s">
        <v>8317</v>
      </c>
      <c r="R3547" t="s">
        <v>8318</v>
      </c>
      <c r="S3547" s="10">
        <f t="shared" si="222"/>
        <v>42075.599062499998</v>
      </c>
      <c r="T3547" s="10">
        <f t="shared" si="223"/>
        <v>42105.599062499998</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5">
        <f t="shared" si="221"/>
        <v>59.210526315789473</v>
      </c>
      <c r="Q3548" t="s">
        <v>8317</v>
      </c>
      <c r="R3548" t="s">
        <v>8318</v>
      </c>
      <c r="S3548" s="10">
        <f t="shared" si="222"/>
        <v>42073.452361111107</v>
      </c>
      <c r="T3548" s="10">
        <f t="shared" si="223"/>
        <v>42094.957638888889</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114.40928571428573</v>
      </c>
      <c r="P3549" s="5">
        <f t="shared" si="221"/>
        <v>119.17633928571429</v>
      </c>
      <c r="Q3549" t="s">
        <v>8317</v>
      </c>
      <c r="R3549" t="s">
        <v>8318</v>
      </c>
      <c r="S3549" s="10">
        <f t="shared" si="222"/>
        <v>42479.870381944442</v>
      </c>
      <c r="T3549" s="10">
        <f t="shared" si="223"/>
        <v>42503.957638888889</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5">
        <f t="shared" si="221"/>
        <v>164.61538461538461</v>
      </c>
      <c r="Q3550" t="s">
        <v>8317</v>
      </c>
      <c r="R3550" t="s">
        <v>8318</v>
      </c>
      <c r="S3550" s="10">
        <f t="shared" si="222"/>
        <v>42411.733958333331</v>
      </c>
      <c r="T3550" s="10">
        <f t="shared" si="223"/>
        <v>42433.833333333336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5">
        <f t="shared" si="221"/>
        <v>24.285714285714285</v>
      </c>
      <c r="Q3551" t="s">
        <v>8317</v>
      </c>
      <c r="R3551" t="s">
        <v>8318</v>
      </c>
      <c r="S3551" s="10">
        <f t="shared" si="222"/>
        <v>42223.186030092591</v>
      </c>
      <c r="T3551" s="10">
        <f t="shared" si="223"/>
        <v>42251.186030092591</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104.80000000000001</v>
      </c>
      <c r="P3552" s="5">
        <f t="shared" si="221"/>
        <v>40.9375</v>
      </c>
      <c r="Q3552" t="s">
        <v>8317</v>
      </c>
      <c r="R3552" t="s">
        <v>8318</v>
      </c>
      <c r="S3552" s="10">
        <f t="shared" si="222"/>
        <v>42462.685162037036</v>
      </c>
      <c r="T3552" s="10">
        <f t="shared" si="223"/>
        <v>42492.685162037036</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5">
        <f t="shared" si="221"/>
        <v>61.1</v>
      </c>
      <c r="Q3553" t="s">
        <v>8317</v>
      </c>
      <c r="R3553" t="s">
        <v>8318</v>
      </c>
      <c r="S3553" s="10">
        <f t="shared" si="222"/>
        <v>41753.307523148142</v>
      </c>
      <c r="T3553" s="10">
        <f t="shared" si="223"/>
        <v>41781.713194444441</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100</v>
      </c>
      <c r="P3554" s="5">
        <f t="shared" si="221"/>
        <v>38.65</v>
      </c>
      <c r="Q3554" t="s">
        <v>8317</v>
      </c>
      <c r="R3554" t="s">
        <v>8318</v>
      </c>
      <c r="S3554" s="10">
        <f t="shared" si="222"/>
        <v>41788.378749999996</v>
      </c>
      <c r="T3554" s="10">
        <f t="shared" si="223"/>
        <v>41818.378749999996</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106.27272727272728</v>
      </c>
      <c r="P3555" s="5">
        <f t="shared" si="221"/>
        <v>56.20192307692308</v>
      </c>
      <c r="Q3555" t="s">
        <v>8317</v>
      </c>
      <c r="R3555" t="s">
        <v>8318</v>
      </c>
      <c r="S3555" s="10">
        <f t="shared" si="222"/>
        <v>42195.820370370369</v>
      </c>
      <c r="T3555" s="10">
        <f t="shared" si="223"/>
        <v>42227.791666666664</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113.42219999999999</v>
      </c>
      <c r="P3556" s="5">
        <f t="shared" si="221"/>
        <v>107.00207547169811</v>
      </c>
      <c r="Q3556" t="s">
        <v>8317</v>
      </c>
      <c r="R3556" t="s">
        <v>8318</v>
      </c>
      <c r="S3556" s="10">
        <f t="shared" si="222"/>
        <v>42015.842118055552</v>
      </c>
      <c r="T3556" s="10">
        <f t="shared" si="223"/>
        <v>42046.499999999993</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100</v>
      </c>
      <c r="P3557" s="5">
        <f t="shared" si="221"/>
        <v>171.42857142857142</v>
      </c>
      <c r="Q3557" t="s">
        <v>8317</v>
      </c>
      <c r="R3557" t="s">
        <v>8318</v>
      </c>
      <c r="S3557" s="10">
        <f t="shared" si="222"/>
        <v>42661.233726851853</v>
      </c>
      <c r="T3557" s="10">
        <f t="shared" si="223"/>
        <v>42691.27539351851</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100.45454545454547</v>
      </c>
      <c r="P3558" s="5">
        <f t="shared" si="221"/>
        <v>110.5</v>
      </c>
      <c r="Q3558" t="s">
        <v>8317</v>
      </c>
      <c r="R3558" t="s">
        <v>8318</v>
      </c>
      <c r="S3558" s="10">
        <f t="shared" si="222"/>
        <v>41808.441249999996</v>
      </c>
      <c r="T3558" s="10">
        <f t="shared" si="223"/>
        <v>41868.441249999996</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5">
        <f t="shared" si="221"/>
        <v>179.27598566308242</v>
      </c>
      <c r="Q3559" t="s">
        <v>8317</v>
      </c>
      <c r="R3559" t="s">
        <v>8318</v>
      </c>
      <c r="S3559" s="10">
        <f t="shared" si="222"/>
        <v>41730.068414351852</v>
      </c>
      <c r="T3559" s="10">
        <f t="shared" si="223"/>
        <v>41764.068414351852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5">
        <f t="shared" si="221"/>
        <v>22.90909090909091</v>
      </c>
      <c r="Q3560" t="s">
        <v>8317</v>
      </c>
      <c r="R3560" t="s">
        <v>8318</v>
      </c>
      <c r="S3560" s="10">
        <f t="shared" si="222"/>
        <v>42139.608506944445</v>
      </c>
      <c r="T3560" s="10">
        <f t="shared" si="223"/>
        <v>42181.666666666664</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5">
        <f t="shared" si="221"/>
        <v>43.125</v>
      </c>
      <c r="Q3561" t="s">
        <v>8317</v>
      </c>
      <c r="R3561" t="s">
        <v>8318</v>
      </c>
      <c r="S3561" s="10">
        <f t="shared" si="222"/>
        <v>42193.887824074067</v>
      </c>
      <c r="T3561" s="10">
        <f t="shared" si="223"/>
        <v>42216.165277777771</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5">
        <f t="shared" si="221"/>
        <v>46.891891891891895</v>
      </c>
      <c r="Q3562" t="s">
        <v>8317</v>
      </c>
      <c r="R3562" t="s">
        <v>8318</v>
      </c>
      <c r="S3562" s="10">
        <f t="shared" si="222"/>
        <v>42115.681319444448</v>
      </c>
      <c r="T3562" s="10">
        <f t="shared" si="223"/>
        <v>42150.906249999993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5">
        <f t="shared" si="221"/>
        <v>47.407407407407405</v>
      </c>
      <c r="Q3563" t="s">
        <v>8317</v>
      </c>
      <c r="R3563" t="s">
        <v>8318</v>
      </c>
      <c r="S3563" s="10">
        <f t="shared" si="222"/>
        <v>42203.471967592595</v>
      </c>
      <c r="T3563" s="10">
        <f t="shared" si="223"/>
        <v>42221.566666666658</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5">
        <f t="shared" si="221"/>
        <v>15.129032258064516</v>
      </c>
      <c r="Q3564" t="s">
        <v>8317</v>
      </c>
      <c r="R3564" t="s">
        <v>8318</v>
      </c>
      <c r="S3564" s="10">
        <f t="shared" si="222"/>
        <v>42433.553553240738</v>
      </c>
      <c r="T3564" s="10">
        <f t="shared" si="223"/>
        <v>42442.708333333336</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5">
        <f t="shared" si="221"/>
        <v>21.098000000000003</v>
      </c>
      <c r="Q3565" t="s">
        <v>8317</v>
      </c>
      <c r="R3565" t="s">
        <v>8318</v>
      </c>
      <c r="S3565" s="10">
        <f t="shared" si="222"/>
        <v>42555.46361111111</v>
      </c>
      <c r="T3565" s="10">
        <f t="shared" si="223"/>
        <v>42583.583333333336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5">
        <f t="shared" si="221"/>
        <v>59.117647058823529</v>
      </c>
      <c r="Q3566" t="s">
        <v>8317</v>
      </c>
      <c r="R3566" t="s">
        <v>8318</v>
      </c>
      <c r="S3566" s="10">
        <f t="shared" si="222"/>
        <v>42236.414918981485</v>
      </c>
      <c r="T3566" s="10">
        <f t="shared" si="223"/>
        <v>42282.458333333336</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130.55555555555557</v>
      </c>
      <c r="P3567" s="5">
        <f t="shared" si="221"/>
        <v>97.916666666666671</v>
      </c>
      <c r="Q3567" t="s">
        <v>8317</v>
      </c>
      <c r="R3567" t="s">
        <v>8318</v>
      </c>
      <c r="S3567" s="10">
        <f t="shared" si="222"/>
        <v>41974.534814814811</v>
      </c>
      <c r="T3567" s="10">
        <f t="shared" si="223"/>
        <v>42004.534814814811</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5">
        <f t="shared" si="221"/>
        <v>55.131578947368418</v>
      </c>
      <c r="Q3568" t="s">
        <v>8317</v>
      </c>
      <c r="R3568" t="s">
        <v>8318</v>
      </c>
      <c r="S3568" s="10">
        <f t="shared" si="222"/>
        <v>41997.299571759257</v>
      </c>
      <c r="T3568" s="10">
        <f t="shared" si="223"/>
        <v>42027.299571759257</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5">
        <f t="shared" si="221"/>
        <v>26.536585365853657</v>
      </c>
      <c r="Q3569" t="s">
        <v>8317</v>
      </c>
      <c r="R3569" t="s">
        <v>8318</v>
      </c>
      <c r="S3569" s="10">
        <f t="shared" si="222"/>
        <v>42135.602361111109</v>
      </c>
      <c r="T3569" s="10">
        <f t="shared" si="223"/>
        <v>42165.602361111109</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5">
        <f t="shared" si="221"/>
        <v>58.421052631578945</v>
      </c>
      <c r="Q3570" t="s">
        <v>8317</v>
      </c>
      <c r="R3570" t="s">
        <v>8318</v>
      </c>
      <c r="S3570" s="10">
        <f t="shared" si="222"/>
        <v>41869.532337962963</v>
      </c>
      <c r="T3570" s="10">
        <f t="shared" si="223"/>
        <v>41899.532337962963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5">
        <f t="shared" si="221"/>
        <v>122.53658536585365</v>
      </c>
      <c r="Q3571" t="s">
        <v>8317</v>
      </c>
      <c r="R3571" t="s">
        <v>8318</v>
      </c>
      <c r="S3571" s="10">
        <f t="shared" si="222"/>
        <v>41982.480277777773</v>
      </c>
      <c r="T3571" s="10">
        <f t="shared" si="223"/>
        <v>42012.480277777773</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5">
        <f t="shared" si="221"/>
        <v>87.961538461538467</v>
      </c>
      <c r="Q3572" t="s">
        <v>8317</v>
      </c>
      <c r="R3572" t="s">
        <v>8318</v>
      </c>
      <c r="S3572" s="10">
        <f t="shared" si="222"/>
        <v>41976.123645833337</v>
      </c>
      <c r="T3572" s="10">
        <f t="shared" si="223"/>
        <v>42004.083333333336</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5">
        <f t="shared" si="221"/>
        <v>73.239999999999995</v>
      </c>
      <c r="Q3573" t="s">
        <v>8317</v>
      </c>
      <c r="R3573" t="s">
        <v>8318</v>
      </c>
      <c r="S3573" s="10">
        <f t="shared" si="222"/>
        <v>41912.650613425925</v>
      </c>
      <c r="T3573" s="10">
        <f t="shared" si="223"/>
        <v>41942.650613425925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100</v>
      </c>
      <c r="P3574" s="5">
        <f t="shared" si="221"/>
        <v>55.555555555555557</v>
      </c>
      <c r="Q3574" t="s">
        <v>8317</v>
      </c>
      <c r="R3574" t="s">
        <v>8318</v>
      </c>
      <c r="S3574" s="10">
        <f t="shared" si="222"/>
        <v>42146.36206018518</v>
      </c>
      <c r="T3574" s="10">
        <f t="shared" si="223"/>
        <v>42176.36206018518</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5">
        <f t="shared" si="221"/>
        <v>39.53846153846154</v>
      </c>
      <c r="Q3575" t="s">
        <v>8317</v>
      </c>
      <c r="R3575" t="s">
        <v>8318</v>
      </c>
      <c r="S3575" s="10">
        <f t="shared" si="222"/>
        <v>41921.167199074072</v>
      </c>
      <c r="T3575" s="10">
        <f t="shared" si="223"/>
        <v>41951.208865740737</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5">
        <f t="shared" si="221"/>
        <v>136.77777777777777</v>
      </c>
      <c r="Q3576" t="s">
        <v>8317</v>
      </c>
      <c r="R3576" t="s">
        <v>8318</v>
      </c>
      <c r="S3576" s="10">
        <f t="shared" si="222"/>
        <v>41926.734351851846</v>
      </c>
      <c r="T3576" s="10">
        <f t="shared" si="223"/>
        <v>41956.776018518511</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5">
        <f t="shared" si="221"/>
        <v>99.343137254901961</v>
      </c>
      <c r="Q3577" t="s">
        <v>8317</v>
      </c>
      <c r="R3577" t="s">
        <v>8318</v>
      </c>
      <c r="S3577" s="10">
        <f t="shared" si="222"/>
        <v>42561.575543981475</v>
      </c>
      <c r="T3577" s="10">
        <f t="shared" si="223"/>
        <v>42592.957638888889</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100</v>
      </c>
      <c r="P3578" s="5">
        <f t="shared" si="221"/>
        <v>20</v>
      </c>
      <c r="Q3578" t="s">
        <v>8317</v>
      </c>
      <c r="R3578" t="s">
        <v>8318</v>
      </c>
      <c r="S3578" s="10">
        <f t="shared" si="222"/>
        <v>42649.340902777774</v>
      </c>
      <c r="T3578" s="10">
        <f t="shared" si="223"/>
        <v>42709.382569444446</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130</v>
      </c>
      <c r="P3579" s="5">
        <f t="shared" si="221"/>
        <v>28.888888888888889</v>
      </c>
      <c r="Q3579" t="s">
        <v>8317</v>
      </c>
      <c r="R3579" t="s">
        <v>8318</v>
      </c>
      <c r="S3579" s="10">
        <f t="shared" si="222"/>
        <v>42093.578506944446</v>
      </c>
      <c r="T3579" s="10">
        <f t="shared" si="223"/>
        <v>42120.061111111114</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100.01333333333334</v>
      </c>
      <c r="P3580" s="5">
        <f t="shared" si="221"/>
        <v>40.545945945945945</v>
      </c>
      <c r="Q3580" t="s">
        <v>8317</v>
      </c>
      <c r="R3580" t="s">
        <v>8318</v>
      </c>
      <c r="S3580" s="10">
        <f t="shared" si="222"/>
        <v>42460.525196759256</v>
      </c>
      <c r="T3580" s="10">
        <f t="shared" si="223"/>
        <v>42490.525196759256</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100</v>
      </c>
      <c r="P3581" s="5">
        <f t="shared" si="221"/>
        <v>35.714285714285715</v>
      </c>
      <c r="Q3581" t="s">
        <v>8317</v>
      </c>
      <c r="R3581" t="s">
        <v>8318</v>
      </c>
      <c r="S3581" s="10">
        <f t="shared" si="222"/>
        <v>42430.553888888891</v>
      </c>
      <c r="T3581" s="10">
        <f t="shared" si="223"/>
        <v>42460.51222222222</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113.88888888888889</v>
      </c>
      <c r="P3582" s="5">
        <f t="shared" si="221"/>
        <v>37.962962962962962</v>
      </c>
      <c r="Q3582" t="s">
        <v>8317</v>
      </c>
      <c r="R3582" t="s">
        <v>8318</v>
      </c>
      <c r="S3582" s="10">
        <f t="shared" si="222"/>
        <v>42025.967847222222</v>
      </c>
      <c r="T3582" s="10">
        <f t="shared" si="223"/>
        <v>42063.999305555553</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100</v>
      </c>
      <c r="P3583" s="5">
        <f t="shared" si="221"/>
        <v>33.333333333333336</v>
      </c>
      <c r="Q3583" t="s">
        <v>8317</v>
      </c>
      <c r="R3583" t="s">
        <v>8318</v>
      </c>
      <c r="S3583" s="10">
        <f t="shared" si="222"/>
        <v>41836.26284722222</v>
      </c>
      <c r="T3583" s="10">
        <f t="shared" si="223"/>
        <v>41850.26284722222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5">
        <f t="shared" si="221"/>
        <v>58.571428571428569</v>
      </c>
      <c r="Q3584" t="s">
        <v>8317</v>
      </c>
      <c r="R3584" t="s">
        <v>8318</v>
      </c>
      <c r="S3584" s="10">
        <f t="shared" si="222"/>
        <v>42450.887523148143</v>
      </c>
      <c r="T3584" s="10">
        <f t="shared" si="223"/>
        <v>42464.887523148143</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5">
        <f t="shared" si="221"/>
        <v>135.625</v>
      </c>
      <c r="Q3585" t="s">
        <v>8317</v>
      </c>
      <c r="R3585" t="s">
        <v>8318</v>
      </c>
      <c r="S3585" s="10">
        <f t="shared" si="222"/>
        <v>42418.217650462961</v>
      </c>
      <c r="T3585" s="10">
        <f t="shared" si="223"/>
        <v>42478.175983796296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5">
        <f t="shared" si="221"/>
        <v>30.9375</v>
      </c>
      <c r="Q3586" t="s">
        <v>8317</v>
      </c>
      <c r="R3586" t="s">
        <v>8318</v>
      </c>
      <c r="S3586" s="10">
        <f t="shared" si="222"/>
        <v>42168.108148148145</v>
      </c>
      <c r="T3586" s="10">
        <f t="shared" si="223"/>
        <v>42198.108148148145</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((E3587/D3587)*100)</f>
        <v>119.11764705882352</v>
      </c>
      <c r="P3587" s="5">
        <f t="shared" ref="P3587:P3650" si="225">AVERAGE(E3587/L3587)</f>
        <v>176.08695652173913</v>
      </c>
      <c r="Q3587" t="s">
        <v>8317</v>
      </c>
      <c r="R3587" t="s">
        <v>8318</v>
      </c>
      <c r="S3587" s="10">
        <f t="shared" ref="S3587:S3650" si="226">(((J3587/60)/60)/24)+DATE(1970,1,1)+(-5/24)</f>
        <v>41964.507986111108</v>
      </c>
      <c r="T3587" s="10">
        <f t="shared" ref="T3587:T3650" si="227">(((I3587/60)/60)/24)+DATE(1970,1,1)+(-5/24)</f>
        <v>41994.507986111108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109.42666666666668</v>
      </c>
      <c r="P3588" s="5">
        <f t="shared" si="225"/>
        <v>151.9814814814815</v>
      </c>
      <c r="Q3588" t="s">
        <v>8317</v>
      </c>
      <c r="R3588" t="s">
        <v>8318</v>
      </c>
      <c r="S3588" s="10">
        <f t="shared" si="226"/>
        <v>42576.489236111105</v>
      </c>
      <c r="T3588" s="10">
        <f t="shared" si="227"/>
        <v>42636.489236111105</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5">
        <f t="shared" si="225"/>
        <v>22.607142857142858</v>
      </c>
      <c r="Q3589" t="s">
        <v>8317</v>
      </c>
      <c r="R3589" t="s">
        <v>8318</v>
      </c>
      <c r="S3589" s="10">
        <f t="shared" si="226"/>
        <v>42503.331643518519</v>
      </c>
      <c r="T3589" s="10">
        <f t="shared" si="227"/>
        <v>42548.583333333336</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5">
        <f t="shared" si="225"/>
        <v>18.272727272727273</v>
      </c>
      <c r="Q3590" t="s">
        <v>8317</v>
      </c>
      <c r="R3590" t="s">
        <v>8318</v>
      </c>
      <c r="S3590" s="10">
        <f t="shared" si="226"/>
        <v>42101.620486111111</v>
      </c>
      <c r="T3590" s="10">
        <f t="shared" si="227"/>
        <v>42123.749999999993</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5">
        <f t="shared" si="225"/>
        <v>82.258064516129039</v>
      </c>
      <c r="Q3591" t="s">
        <v>8317</v>
      </c>
      <c r="R3591" t="s">
        <v>8318</v>
      </c>
      <c r="S3591" s="10">
        <f t="shared" si="226"/>
        <v>42125.439201388886</v>
      </c>
      <c r="T3591" s="10">
        <f t="shared" si="227"/>
        <v>42150.439201388886</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5">
        <f t="shared" si="225"/>
        <v>68.534246575342465</v>
      </c>
      <c r="Q3592" t="s">
        <v>8317</v>
      </c>
      <c r="R3592" t="s">
        <v>8318</v>
      </c>
      <c r="S3592" s="10">
        <f t="shared" si="226"/>
        <v>41902.125393518516</v>
      </c>
      <c r="T3592" s="10">
        <f t="shared" si="227"/>
        <v>41932.125393518516</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5">
        <f t="shared" si="225"/>
        <v>68.055555555555557</v>
      </c>
      <c r="Q3593" t="s">
        <v>8317</v>
      </c>
      <c r="R3593" t="s">
        <v>8318</v>
      </c>
      <c r="S3593" s="10">
        <f t="shared" si="226"/>
        <v>42003.74009259259</v>
      </c>
      <c r="T3593" s="10">
        <f t="shared" si="227"/>
        <v>42027.999305555553</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5">
        <f t="shared" si="225"/>
        <v>72.714285714285708</v>
      </c>
      <c r="Q3594" t="s">
        <v>8317</v>
      </c>
      <c r="R3594" t="s">
        <v>8318</v>
      </c>
      <c r="S3594" s="10">
        <f t="shared" si="226"/>
        <v>41988.621608796289</v>
      </c>
      <c r="T3594" s="10">
        <f t="shared" si="227"/>
        <v>42045.999305555553</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5">
        <f t="shared" si="225"/>
        <v>77.186046511627907</v>
      </c>
      <c r="Q3595" t="s">
        <v>8317</v>
      </c>
      <c r="R3595" t="s">
        <v>8318</v>
      </c>
      <c r="S3595" s="10">
        <f t="shared" si="226"/>
        <v>41974.690266203703</v>
      </c>
      <c r="T3595" s="10">
        <f t="shared" si="227"/>
        <v>42009.643055555549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5">
        <f t="shared" si="225"/>
        <v>55.972222222222221</v>
      </c>
      <c r="Q3596" t="s">
        <v>8317</v>
      </c>
      <c r="R3596" t="s">
        <v>8318</v>
      </c>
      <c r="S3596" s="10">
        <f t="shared" si="226"/>
        <v>42591.858587962961</v>
      </c>
      <c r="T3596" s="10">
        <f t="shared" si="227"/>
        <v>42616.858587962961</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v>
      </c>
      <c r="P3597" s="5">
        <f t="shared" si="225"/>
        <v>49.693548387096776</v>
      </c>
      <c r="Q3597" t="s">
        <v>8317</v>
      </c>
      <c r="R3597" t="s">
        <v>8318</v>
      </c>
      <c r="S3597" s="10">
        <f t="shared" si="226"/>
        <v>42049.800034722219</v>
      </c>
      <c r="T3597" s="10">
        <f t="shared" si="227"/>
        <v>42076.082638888889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107.72727272727273</v>
      </c>
      <c r="P3598" s="5">
        <f t="shared" si="225"/>
        <v>79</v>
      </c>
      <c r="Q3598" t="s">
        <v>8317</v>
      </c>
      <c r="R3598" t="s">
        <v>8318</v>
      </c>
      <c r="S3598" s="10">
        <f t="shared" si="226"/>
        <v>41856.506736111107</v>
      </c>
      <c r="T3598" s="10">
        <f t="shared" si="227"/>
        <v>41877.506736111107</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102.60000000000001</v>
      </c>
      <c r="P3599" s="5">
        <f t="shared" si="225"/>
        <v>77.727272727272734</v>
      </c>
      <c r="Q3599" t="s">
        <v>8317</v>
      </c>
      <c r="R3599" t="s">
        <v>8318</v>
      </c>
      <c r="S3599" s="10">
        <f t="shared" si="226"/>
        <v>42417.377199074072</v>
      </c>
      <c r="T3599" s="10">
        <f t="shared" si="227"/>
        <v>42432.040972222218</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5">
        <f t="shared" si="225"/>
        <v>40.777777777777779</v>
      </c>
      <c r="Q3600" t="s">
        <v>8317</v>
      </c>
      <c r="R3600" t="s">
        <v>8318</v>
      </c>
      <c r="S3600" s="10">
        <f t="shared" si="226"/>
        <v>41866.590532407405</v>
      </c>
      <c r="T3600" s="10">
        <f t="shared" si="227"/>
        <v>41884.999305555553</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5">
        <f t="shared" si="225"/>
        <v>59.411764705882355</v>
      </c>
      <c r="Q3601" t="s">
        <v>8317</v>
      </c>
      <c r="R3601" t="s">
        <v>8318</v>
      </c>
      <c r="S3601" s="10">
        <f t="shared" si="226"/>
        <v>42220.586539351854</v>
      </c>
      <c r="T3601" s="10">
        <f t="shared" si="227"/>
        <v>42245.791666666664</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130</v>
      </c>
      <c r="P3602" s="5">
        <f t="shared" si="225"/>
        <v>3.25</v>
      </c>
      <c r="Q3602" t="s">
        <v>8317</v>
      </c>
      <c r="R3602" t="s">
        <v>8318</v>
      </c>
      <c r="S3602" s="10">
        <f t="shared" si="226"/>
        <v>42628.640787037039</v>
      </c>
      <c r="T3602" s="10">
        <f t="shared" si="227"/>
        <v>42656.640787037039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5">
        <f t="shared" si="225"/>
        <v>39.377358490566039</v>
      </c>
      <c r="Q3603" t="s">
        <v>8317</v>
      </c>
      <c r="R3603" t="s">
        <v>8318</v>
      </c>
      <c r="S3603" s="10">
        <f t="shared" si="226"/>
        <v>41990.790300925924</v>
      </c>
      <c r="T3603" s="10">
        <f t="shared" si="227"/>
        <v>42020.790300925924</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100.05</v>
      </c>
      <c r="P3604" s="5">
        <f t="shared" si="225"/>
        <v>81.673469387755105</v>
      </c>
      <c r="Q3604" t="s">
        <v>8317</v>
      </c>
      <c r="R3604" t="s">
        <v>8318</v>
      </c>
      <c r="S3604" s="10">
        <f t="shared" si="226"/>
        <v>42447.68609953703</v>
      </c>
      <c r="T3604" s="10">
        <f t="shared" si="227"/>
        <v>42507.68609953703</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170.66666666666669</v>
      </c>
      <c r="P3605" s="5">
        <f t="shared" si="225"/>
        <v>44.912280701754383</v>
      </c>
      <c r="Q3605" t="s">
        <v>8317</v>
      </c>
      <c r="R3605" t="s">
        <v>8318</v>
      </c>
      <c r="S3605" s="10">
        <f t="shared" si="226"/>
        <v>42283.656018518515</v>
      </c>
      <c r="T3605" s="10">
        <f t="shared" si="227"/>
        <v>42313.697685185187</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5">
        <f t="shared" si="225"/>
        <v>49.05797101449275</v>
      </c>
      <c r="Q3606" t="s">
        <v>8317</v>
      </c>
      <c r="R3606" t="s">
        <v>8318</v>
      </c>
      <c r="S3606" s="10">
        <f t="shared" si="226"/>
        <v>42482.80736111111</v>
      </c>
      <c r="T3606" s="10">
        <f t="shared" si="227"/>
        <v>42489.082638888889</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5">
        <f t="shared" si="225"/>
        <v>30.666666666666668</v>
      </c>
      <c r="Q3607" t="s">
        <v>8317</v>
      </c>
      <c r="R3607" t="s">
        <v>8318</v>
      </c>
      <c r="S3607" s="10">
        <f t="shared" si="226"/>
        <v>42383.584791666661</v>
      </c>
      <c r="T3607" s="10">
        <f t="shared" si="227"/>
        <v>42413.584791666661</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130.26666666666665</v>
      </c>
      <c r="P3608" s="5">
        <f t="shared" si="225"/>
        <v>61.0625</v>
      </c>
      <c r="Q3608" t="s">
        <v>8317</v>
      </c>
      <c r="R3608" t="s">
        <v>8318</v>
      </c>
      <c r="S3608" s="10">
        <f t="shared" si="226"/>
        <v>42566.396493055552</v>
      </c>
      <c r="T3608" s="10">
        <f t="shared" si="227"/>
        <v>42596.396493055552</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105.45454545454544</v>
      </c>
      <c r="P3609" s="5">
        <f t="shared" si="225"/>
        <v>29</v>
      </c>
      <c r="Q3609" t="s">
        <v>8317</v>
      </c>
      <c r="R3609" t="s">
        <v>8318</v>
      </c>
      <c r="S3609" s="10">
        <f t="shared" si="226"/>
        <v>42338.755578703705</v>
      </c>
      <c r="T3609" s="10">
        <f t="shared" si="227"/>
        <v>42352.791666666664</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100</v>
      </c>
      <c r="P3610" s="5">
        <f t="shared" si="225"/>
        <v>29.62962962962963</v>
      </c>
      <c r="Q3610" t="s">
        <v>8317</v>
      </c>
      <c r="R3610" t="s">
        <v>8318</v>
      </c>
      <c r="S3610" s="10">
        <f t="shared" si="226"/>
        <v>42506.50104166667</v>
      </c>
      <c r="T3610" s="10">
        <f t="shared" si="227"/>
        <v>42538.374999999993</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153.31632653061226</v>
      </c>
      <c r="P3611" s="5">
        <f t="shared" si="225"/>
        <v>143.0952380952381</v>
      </c>
      <c r="Q3611" t="s">
        <v>8317</v>
      </c>
      <c r="R3611" t="s">
        <v>8318</v>
      </c>
      <c r="S3611" s="10">
        <f t="shared" si="226"/>
        <v>42429.783391203695</v>
      </c>
      <c r="T3611" s="10">
        <f t="shared" si="227"/>
        <v>42459.741724537038</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162.30000000000001</v>
      </c>
      <c r="P3612" s="5">
        <f t="shared" si="225"/>
        <v>52.354838709677416</v>
      </c>
      <c r="Q3612" t="s">
        <v>8317</v>
      </c>
      <c r="R3612" t="s">
        <v>8318</v>
      </c>
      <c r="S3612" s="10">
        <f t="shared" si="226"/>
        <v>42203.22379629629</v>
      </c>
      <c r="T3612" s="10">
        <f t="shared" si="227"/>
        <v>42233.22379629629</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5">
        <f t="shared" si="225"/>
        <v>66.666666666666671</v>
      </c>
      <c r="Q3613" t="s">
        <v>8317</v>
      </c>
      <c r="R3613" t="s">
        <v>8318</v>
      </c>
      <c r="S3613" s="10">
        <f t="shared" si="226"/>
        <v>42072.162048611113</v>
      </c>
      <c r="T3613" s="10">
        <f t="shared" si="227"/>
        <v>42102.162048611113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5">
        <f t="shared" si="225"/>
        <v>126.66666666666667</v>
      </c>
      <c r="Q3614" t="s">
        <v>8317</v>
      </c>
      <c r="R3614" t="s">
        <v>8318</v>
      </c>
      <c r="S3614" s="10">
        <f t="shared" si="226"/>
        <v>41789.518645833334</v>
      </c>
      <c r="T3614" s="10">
        <f t="shared" si="227"/>
        <v>41799.518645833334</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100</v>
      </c>
      <c r="P3615" s="5">
        <f t="shared" si="225"/>
        <v>62.5</v>
      </c>
      <c r="Q3615" t="s">
        <v>8317</v>
      </c>
      <c r="R3615" t="s">
        <v>8318</v>
      </c>
      <c r="S3615" s="10">
        <f t="shared" si="226"/>
        <v>41788.381643518514</v>
      </c>
      <c r="T3615" s="10">
        <f t="shared" si="227"/>
        <v>41818.381643518514</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5">
        <f t="shared" si="225"/>
        <v>35.492957746478872</v>
      </c>
      <c r="Q3616" t="s">
        <v>8317</v>
      </c>
      <c r="R3616" t="s">
        <v>8318</v>
      </c>
      <c r="S3616" s="10">
        <f t="shared" si="226"/>
        <v>42143.833518518521</v>
      </c>
      <c r="T3616" s="10">
        <f t="shared" si="227"/>
        <v>42173.833518518521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5">
        <f t="shared" si="225"/>
        <v>37.083333333333336</v>
      </c>
      <c r="Q3617" t="s">
        <v>8317</v>
      </c>
      <c r="R3617" t="s">
        <v>8318</v>
      </c>
      <c r="S3617" s="10">
        <f t="shared" si="226"/>
        <v>42318.385370370372</v>
      </c>
      <c r="T3617" s="10">
        <f t="shared" si="227"/>
        <v>42348.385370370372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5">
        <f t="shared" si="225"/>
        <v>69.333333333333329</v>
      </c>
      <c r="Q3618" t="s">
        <v>8317</v>
      </c>
      <c r="R3618" t="s">
        <v>8318</v>
      </c>
      <c r="S3618" s="10">
        <f t="shared" si="226"/>
        <v>42052.741481481477</v>
      </c>
      <c r="T3618" s="10">
        <f t="shared" si="227"/>
        <v>42082.699814814812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118.91891891891892</v>
      </c>
      <c r="P3619" s="5">
        <f t="shared" si="225"/>
        <v>17.254901960784313</v>
      </c>
      <c r="Q3619" t="s">
        <v>8317</v>
      </c>
      <c r="R3619" t="s">
        <v>8318</v>
      </c>
      <c r="S3619" s="10">
        <f t="shared" si="226"/>
        <v>42779.401956018519</v>
      </c>
      <c r="T3619" s="10">
        <f t="shared" si="227"/>
        <v>42793.791666666664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5">
        <f t="shared" si="225"/>
        <v>36.071428571428569</v>
      </c>
      <c r="Q3620" t="s">
        <v>8317</v>
      </c>
      <c r="R3620" t="s">
        <v>8318</v>
      </c>
      <c r="S3620" s="10">
        <f t="shared" si="226"/>
        <v>42128.419560185182</v>
      </c>
      <c r="T3620" s="10">
        <f t="shared" si="227"/>
        <v>42158.419560185182</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5">
        <f t="shared" si="225"/>
        <v>66.470588235294116</v>
      </c>
      <c r="Q3621" t="s">
        <v>8317</v>
      </c>
      <c r="R3621" t="s">
        <v>8318</v>
      </c>
      <c r="S3621" s="10">
        <f t="shared" si="226"/>
        <v>42660.92391203704</v>
      </c>
      <c r="T3621" s="10">
        <f t="shared" si="227"/>
        <v>42693.708333333336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5">
        <f t="shared" si="225"/>
        <v>56.065989847715734</v>
      </c>
      <c r="Q3622" t="s">
        <v>8317</v>
      </c>
      <c r="R3622" t="s">
        <v>8318</v>
      </c>
      <c r="S3622" s="10">
        <f t="shared" si="226"/>
        <v>42037.72987268518</v>
      </c>
      <c r="T3622" s="10">
        <f t="shared" si="227"/>
        <v>42067.958333333336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109.73333333333332</v>
      </c>
      <c r="P3623" s="5">
        <f t="shared" si="225"/>
        <v>47.028571428571432</v>
      </c>
      <c r="Q3623" t="s">
        <v>8317</v>
      </c>
      <c r="R3623" t="s">
        <v>8318</v>
      </c>
      <c r="S3623" s="10">
        <f t="shared" si="226"/>
        <v>42619.727361111109</v>
      </c>
      <c r="T3623" s="10">
        <f t="shared" si="227"/>
        <v>42643.666666666664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5">
        <f t="shared" si="225"/>
        <v>47.666190476190479</v>
      </c>
      <c r="Q3624" t="s">
        <v>8317</v>
      </c>
      <c r="R3624" t="s">
        <v>8318</v>
      </c>
      <c r="S3624" s="10">
        <f t="shared" si="226"/>
        <v>41877.013553240737</v>
      </c>
      <c r="T3624" s="10">
        <f t="shared" si="227"/>
        <v>41909.932638888888</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120</v>
      </c>
      <c r="P3625" s="5">
        <f t="shared" si="225"/>
        <v>88.235294117647058</v>
      </c>
      <c r="Q3625" t="s">
        <v>8317</v>
      </c>
      <c r="R3625" t="s">
        <v>8318</v>
      </c>
      <c r="S3625" s="10">
        <f t="shared" si="226"/>
        <v>41828.528587962959</v>
      </c>
      <c r="T3625" s="10">
        <f t="shared" si="227"/>
        <v>41846.083333333328</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5">
        <f t="shared" si="225"/>
        <v>80.717948717948715</v>
      </c>
      <c r="Q3626" t="s">
        <v>8317</v>
      </c>
      <c r="R3626" t="s">
        <v>8318</v>
      </c>
      <c r="S3626" s="10">
        <f t="shared" si="226"/>
        <v>42545.565856481473</v>
      </c>
      <c r="T3626" s="10">
        <f t="shared" si="227"/>
        <v>42605.565856481473</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5">
        <f t="shared" si="225"/>
        <v>39.487179487179489</v>
      </c>
      <c r="Q3627" t="s">
        <v>8317</v>
      </c>
      <c r="R3627" t="s">
        <v>8318</v>
      </c>
      <c r="S3627" s="10">
        <f t="shared" si="226"/>
        <v>42157.444178240738</v>
      </c>
      <c r="T3627" s="10">
        <f t="shared" si="227"/>
        <v>42187.444178240738</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101.82500000000002</v>
      </c>
      <c r="P3628" s="5">
        <f t="shared" si="225"/>
        <v>84.854166666666671</v>
      </c>
      <c r="Q3628" t="s">
        <v>8317</v>
      </c>
      <c r="R3628" t="s">
        <v>8318</v>
      </c>
      <c r="S3628" s="10">
        <f t="shared" si="226"/>
        <v>41846.458993055552</v>
      </c>
      <c r="T3628" s="10">
        <f t="shared" si="227"/>
        <v>41867.458993055552</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100</v>
      </c>
      <c r="P3629" s="5">
        <f t="shared" si="225"/>
        <v>68.965517241379317</v>
      </c>
      <c r="Q3629" t="s">
        <v>8317</v>
      </c>
      <c r="R3629" t="s">
        <v>8318</v>
      </c>
      <c r="S3629" s="10">
        <f t="shared" si="226"/>
        <v>42460.533414351848</v>
      </c>
      <c r="T3629" s="10">
        <f t="shared" si="227"/>
        <v>42510.957638888889</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5" t="e">
        <f t="shared" si="225"/>
        <v>#DIV/0!</v>
      </c>
      <c r="Q3630" t="s">
        <v>8317</v>
      </c>
      <c r="R3630" t="s">
        <v>8358</v>
      </c>
      <c r="S3630" s="10">
        <f t="shared" si="226"/>
        <v>42291.6249537037</v>
      </c>
      <c r="T3630" s="10">
        <f t="shared" si="227"/>
        <v>42351.666620370372</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1.9999999999999998E-4</v>
      </c>
      <c r="P3631" s="5">
        <f t="shared" si="225"/>
        <v>1</v>
      </c>
      <c r="Q3631" t="s">
        <v>8317</v>
      </c>
      <c r="R3631" t="s">
        <v>8358</v>
      </c>
      <c r="S3631" s="10">
        <f t="shared" si="226"/>
        <v>42436.886157407404</v>
      </c>
      <c r="T3631" s="10">
        <f t="shared" si="227"/>
        <v>42495.499999999993</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3.3333333333333333E-2</v>
      </c>
      <c r="P3632" s="5">
        <f t="shared" si="225"/>
        <v>1</v>
      </c>
      <c r="Q3632" t="s">
        <v>8317</v>
      </c>
      <c r="R3632" t="s">
        <v>8358</v>
      </c>
      <c r="S3632" s="10">
        <f t="shared" si="226"/>
        <v>41942.638773148145</v>
      </c>
      <c r="T3632" s="10">
        <f t="shared" si="227"/>
        <v>41972.680439814816</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51.023391812865491</v>
      </c>
      <c r="P3633" s="5">
        <f t="shared" si="225"/>
        <v>147.88135593220338</v>
      </c>
      <c r="Q3633" t="s">
        <v>8317</v>
      </c>
      <c r="R3633" t="s">
        <v>8358</v>
      </c>
      <c r="S3633" s="10">
        <f t="shared" si="226"/>
        <v>41880.54510416666</v>
      </c>
      <c r="T3633" s="10">
        <f t="shared" si="227"/>
        <v>41904.957638888889</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20</v>
      </c>
      <c r="P3634" s="5">
        <f t="shared" si="225"/>
        <v>100</v>
      </c>
      <c r="Q3634" t="s">
        <v>8317</v>
      </c>
      <c r="R3634" t="s">
        <v>8358</v>
      </c>
      <c r="S3634" s="10">
        <f t="shared" si="226"/>
        <v>41946.728576388887</v>
      </c>
      <c r="T3634" s="10">
        <f t="shared" si="227"/>
        <v>41966.728576388887</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35.24</v>
      </c>
      <c r="P3635" s="5">
        <f t="shared" si="225"/>
        <v>56.838709677419352</v>
      </c>
      <c r="Q3635" t="s">
        <v>8317</v>
      </c>
      <c r="R3635" t="s">
        <v>8358</v>
      </c>
      <c r="S3635" s="10">
        <f t="shared" si="226"/>
        <v>42649.415127314809</v>
      </c>
      <c r="T3635" s="10">
        <f t="shared" si="227"/>
        <v>42692.833333333336</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4.246666666666667</v>
      </c>
      <c r="P3636" s="5">
        <f t="shared" si="225"/>
        <v>176.94444444444446</v>
      </c>
      <c r="Q3636" t="s">
        <v>8317</v>
      </c>
      <c r="R3636" t="s">
        <v>8358</v>
      </c>
      <c r="S3636" s="10">
        <f t="shared" si="226"/>
        <v>42700.958032407405</v>
      </c>
      <c r="T3636" s="10">
        <f t="shared" si="227"/>
        <v>42748.957638888889</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36.457142857142856</v>
      </c>
      <c r="P3637" s="5">
        <f t="shared" si="225"/>
        <v>127.6</v>
      </c>
      <c r="Q3637" t="s">
        <v>8317</v>
      </c>
      <c r="R3637" t="s">
        <v>8358</v>
      </c>
      <c r="S3637" s="10">
        <f t="shared" si="226"/>
        <v>42450.674490740734</v>
      </c>
      <c r="T3637" s="10">
        <f t="shared" si="227"/>
        <v>42480.674490740734</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5" t="e">
        <f t="shared" si="225"/>
        <v>#DIV/0!</v>
      </c>
      <c r="Q3638" t="s">
        <v>8317</v>
      </c>
      <c r="R3638" t="s">
        <v>8358</v>
      </c>
      <c r="S3638" s="10">
        <f t="shared" si="226"/>
        <v>42226.486446759263</v>
      </c>
      <c r="T3638" s="10">
        <f t="shared" si="227"/>
        <v>42261.486446759263</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30.866666666666664</v>
      </c>
      <c r="P3639" s="5">
        <f t="shared" si="225"/>
        <v>66.142857142857139</v>
      </c>
      <c r="Q3639" t="s">
        <v>8317</v>
      </c>
      <c r="R3639" t="s">
        <v>8358</v>
      </c>
      <c r="S3639" s="10">
        <f t="shared" si="226"/>
        <v>41975.492303240739</v>
      </c>
      <c r="T3639" s="10">
        <f t="shared" si="227"/>
        <v>42005.492303240739</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6.5454545454545459</v>
      </c>
      <c r="P3640" s="5">
        <f t="shared" si="225"/>
        <v>108</v>
      </c>
      <c r="Q3640" t="s">
        <v>8317</v>
      </c>
      <c r="R3640" t="s">
        <v>8358</v>
      </c>
      <c r="S3640" s="10">
        <f t="shared" si="226"/>
        <v>42053.464490740742</v>
      </c>
      <c r="T3640" s="10">
        <f t="shared" si="227"/>
        <v>42113.42282407407</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4.0000000000000001E-3</v>
      </c>
      <c r="P3641" s="5">
        <f t="shared" si="225"/>
        <v>1</v>
      </c>
      <c r="Q3641" t="s">
        <v>8317</v>
      </c>
      <c r="R3641" t="s">
        <v>8358</v>
      </c>
      <c r="S3641" s="10">
        <f t="shared" si="226"/>
        <v>42590.468819444439</v>
      </c>
      <c r="T3641" s="10">
        <f t="shared" si="227"/>
        <v>42650.424305555549</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v>
      </c>
      <c r="P3642" s="5">
        <f t="shared" si="225"/>
        <v>18.333333333333332</v>
      </c>
      <c r="Q3642" t="s">
        <v>8317</v>
      </c>
      <c r="R3642" t="s">
        <v>8358</v>
      </c>
      <c r="S3642" s="10">
        <f t="shared" si="226"/>
        <v>42104.573263888888</v>
      </c>
      <c r="T3642" s="10">
        <f t="shared" si="227"/>
        <v>42134.573263888888</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5" t="e">
        <f t="shared" si="225"/>
        <v>#DIV/0!</v>
      </c>
      <c r="Q3643" t="s">
        <v>8317</v>
      </c>
      <c r="R3643" t="s">
        <v>8358</v>
      </c>
      <c r="S3643" s="10">
        <f t="shared" si="226"/>
        <v>41899.418738425928</v>
      </c>
      <c r="T3643" s="10">
        <f t="shared" si="227"/>
        <v>41917</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2.1428571428571428</v>
      </c>
      <c r="P3644" s="5">
        <f t="shared" si="225"/>
        <v>7.5</v>
      </c>
      <c r="Q3644" t="s">
        <v>8317</v>
      </c>
      <c r="R3644" t="s">
        <v>8358</v>
      </c>
      <c r="S3644" s="10">
        <f t="shared" si="226"/>
        <v>42297.607951388891</v>
      </c>
      <c r="T3644" s="10">
        <f t="shared" si="227"/>
        <v>42338.499999999993</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5" t="e">
        <f t="shared" si="225"/>
        <v>#DIV/0!</v>
      </c>
      <c r="Q3645" t="s">
        <v>8317</v>
      </c>
      <c r="R3645" t="s">
        <v>8358</v>
      </c>
      <c r="S3645" s="10">
        <f t="shared" si="226"/>
        <v>42284.935636574075</v>
      </c>
      <c r="T3645" s="10">
        <f t="shared" si="227"/>
        <v>42324.977303240739</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16.420000000000002</v>
      </c>
      <c r="P3646" s="5">
        <f t="shared" si="225"/>
        <v>68.416666666666671</v>
      </c>
      <c r="Q3646" t="s">
        <v>8317</v>
      </c>
      <c r="R3646" t="s">
        <v>8358</v>
      </c>
      <c r="S3646" s="10">
        <f t="shared" si="226"/>
        <v>42409.033414351848</v>
      </c>
      <c r="T3646" s="10">
        <f t="shared" si="227"/>
        <v>42436.999305555553</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0.1</v>
      </c>
      <c r="P3647" s="5">
        <f t="shared" si="225"/>
        <v>1</v>
      </c>
      <c r="Q3647" t="s">
        <v>8317</v>
      </c>
      <c r="R3647" t="s">
        <v>8358</v>
      </c>
      <c r="S3647" s="10">
        <f t="shared" si="226"/>
        <v>42665.762013888881</v>
      </c>
      <c r="T3647" s="10">
        <f t="shared" si="227"/>
        <v>42695.803680555553</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4.8099999999999996</v>
      </c>
      <c r="P3648" s="5">
        <f t="shared" si="225"/>
        <v>60.125</v>
      </c>
      <c r="Q3648" t="s">
        <v>8317</v>
      </c>
      <c r="R3648" t="s">
        <v>8358</v>
      </c>
      <c r="S3648" s="10">
        <f t="shared" si="226"/>
        <v>42140.21298611111</v>
      </c>
      <c r="T3648" s="10">
        <f t="shared" si="227"/>
        <v>42171.770833333336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6</v>
      </c>
      <c r="P3649" s="5">
        <f t="shared" si="225"/>
        <v>15</v>
      </c>
      <c r="Q3649" t="s">
        <v>8317</v>
      </c>
      <c r="R3649" t="s">
        <v>8358</v>
      </c>
      <c r="S3649" s="10">
        <f t="shared" si="226"/>
        <v>42598.540821759256</v>
      </c>
      <c r="T3649" s="10">
        <f t="shared" si="227"/>
        <v>42643.540821759256</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100.38249999999999</v>
      </c>
      <c r="P3650" s="5">
        <f t="shared" si="225"/>
        <v>550.04109589041093</v>
      </c>
      <c r="Q3650" t="s">
        <v>8317</v>
      </c>
      <c r="R3650" t="s">
        <v>8318</v>
      </c>
      <c r="S3650" s="10">
        <f t="shared" si="226"/>
        <v>41887.083854166667</v>
      </c>
      <c r="T3650" s="10">
        <f t="shared" si="227"/>
        <v>41917.083854166667</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((E3651/D3651)*100)</f>
        <v>104</v>
      </c>
      <c r="P3651" s="5">
        <f t="shared" ref="P3651:P3714" si="229">AVERAGE(E3651/L3651)</f>
        <v>97.5</v>
      </c>
      <c r="Q3651" t="s">
        <v>8317</v>
      </c>
      <c r="R3651" t="s">
        <v>8318</v>
      </c>
      <c r="S3651" s="10">
        <f t="shared" ref="S3651:S3714" si="230">(((J3651/60)/60)/24)+DATE(1970,1,1)+(-5/24)</f>
        <v>41780.504560185182</v>
      </c>
      <c r="T3651" s="10">
        <f t="shared" ref="T3651:T3714" si="231">(((I3651/60)/60)/24)+DATE(1970,1,1)+(-5/24)</f>
        <v>41806.504560185182</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100</v>
      </c>
      <c r="P3652" s="5">
        <f t="shared" si="229"/>
        <v>29.411764705882351</v>
      </c>
      <c r="Q3652" t="s">
        <v>8317</v>
      </c>
      <c r="R3652" t="s">
        <v>8318</v>
      </c>
      <c r="S3652" s="10">
        <f t="shared" si="230"/>
        <v>42381.270648148151</v>
      </c>
      <c r="T3652" s="10">
        <f t="shared" si="231"/>
        <v>42402.270648148151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5">
        <f t="shared" si="229"/>
        <v>57.777777777777779</v>
      </c>
      <c r="Q3653" t="s">
        <v>8317</v>
      </c>
      <c r="R3653" t="s">
        <v>8318</v>
      </c>
      <c r="S3653" s="10">
        <f t="shared" si="230"/>
        <v>41828.437986111108</v>
      </c>
      <c r="T3653" s="10">
        <f t="shared" si="231"/>
        <v>41861.457638888889</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250.66666666666669</v>
      </c>
      <c r="P3654" s="5">
        <f t="shared" si="229"/>
        <v>44.235294117647058</v>
      </c>
      <c r="Q3654" t="s">
        <v>8317</v>
      </c>
      <c r="R3654" t="s">
        <v>8318</v>
      </c>
      <c r="S3654" s="10">
        <f t="shared" si="230"/>
        <v>42596.436365740738</v>
      </c>
      <c r="T3654" s="10">
        <f t="shared" si="231"/>
        <v>42606.957638888889</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5">
        <f t="shared" si="229"/>
        <v>60.909090909090907</v>
      </c>
      <c r="Q3655" t="s">
        <v>8317</v>
      </c>
      <c r="R3655" t="s">
        <v>8318</v>
      </c>
      <c r="S3655" s="10">
        <f t="shared" si="230"/>
        <v>42191.155173611107</v>
      </c>
      <c r="T3655" s="10">
        <f t="shared" si="231"/>
        <v>42221.155173611107</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5">
        <f t="shared" si="229"/>
        <v>68.84210526315789</v>
      </c>
      <c r="Q3656" t="s">
        <v>8317</v>
      </c>
      <c r="R3656" t="s">
        <v>8318</v>
      </c>
      <c r="S3656" s="10">
        <f t="shared" si="230"/>
        <v>42440.20817129629</v>
      </c>
      <c r="T3656" s="10">
        <f t="shared" si="231"/>
        <v>42463.499999999993</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v>
      </c>
      <c r="P3657" s="5">
        <f t="shared" si="229"/>
        <v>73.582278481012665</v>
      </c>
      <c r="Q3657" t="s">
        <v>8317</v>
      </c>
      <c r="R3657" t="s">
        <v>8318</v>
      </c>
      <c r="S3657" s="10">
        <f t="shared" si="230"/>
        <v>42173.594884259255</v>
      </c>
      <c r="T3657" s="10">
        <f t="shared" si="231"/>
        <v>42203.082638888889</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105.82000000000001</v>
      </c>
      <c r="P3658" s="5">
        <f t="shared" si="229"/>
        <v>115.02173913043478</v>
      </c>
      <c r="Q3658" t="s">
        <v>8317</v>
      </c>
      <c r="R3658" t="s">
        <v>8318</v>
      </c>
      <c r="S3658" s="10">
        <f t="shared" si="230"/>
        <v>42737.70180555556</v>
      </c>
      <c r="T3658" s="10">
        <f t="shared" si="231"/>
        <v>42767.749305555553</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110.75</v>
      </c>
      <c r="P3659" s="5">
        <f t="shared" si="229"/>
        <v>110.75</v>
      </c>
      <c r="Q3659" t="s">
        <v>8317</v>
      </c>
      <c r="R3659" t="s">
        <v>8318</v>
      </c>
      <c r="S3659" s="10">
        <f t="shared" si="230"/>
        <v>42499.421516203707</v>
      </c>
      <c r="T3659" s="10">
        <f t="shared" si="231"/>
        <v>42522.695833333331</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5">
        <f t="shared" si="229"/>
        <v>75.5</v>
      </c>
      <c r="Q3660" t="s">
        <v>8317</v>
      </c>
      <c r="R3660" t="s">
        <v>8318</v>
      </c>
      <c r="S3660" s="10">
        <f t="shared" si="230"/>
        <v>41775.650231481479</v>
      </c>
      <c r="T3660" s="10">
        <f t="shared" si="231"/>
        <v>41821.957638888889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5">
        <f t="shared" si="229"/>
        <v>235.46153846153845</v>
      </c>
      <c r="Q3661" t="s">
        <v>8317</v>
      </c>
      <c r="R3661" t="s">
        <v>8318</v>
      </c>
      <c r="S3661" s="10">
        <f t="shared" si="230"/>
        <v>42055.068865740737</v>
      </c>
      <c r="T3661" s="10">
        <f t="shared" si="231"/>
        <v>42082.402083333327</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100</v>
      </c>
      <c r="P3662" s="5">
        <f t="shared" si="229"/>
        <v>11.363636363636363</v>
      </c>
      <c r="Q3662" t="s">
        <v>8317</v>
      </c>
      <c r="R3662" t="s">
        <v>8318</v>
      </c>
      <c r="S3662" s="10">
        <f t="shared" si="230"/>
        <v>41971.672743055555</v>
      </c>
      <c r="T3662" s="10">
        <f t="shared" si="231"/>
        <v>41996.672743055555</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5">
        <f t="shared" si="229"/>
        <v>92.5</v>
      </c>
      <c r="Q3663" t="s">
        <v>8317</v>
      </c>
      <c r="R3663" t="s">
        <v>8318</v>
      </c>
      <c r="S3663" s="10">
        <f t="shared" si="230"/>
        <v>42447.688333333332</v>
      </c>
      <c r="T3663" s="10">
        <f t="shared" si="231"/>
        <v>42469.958333333336</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5">
        <f t="shared" si="229"/>
        <v>202.85</v>
      </c>
      <c r="Q3664" t="s">
        <v>8317</v>
      </c>
      <c r="R3664" t="s">
        <v>8318</v>
      </c>
      <c r="S3664" s="10">
        <f t="shared" si="230"/>
        <v>42064.011736111112</v>
      </c>
      <c r="T3664" s="10">
        <f t="shared" si="231"/>
        <v>42093.97006944444</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5">
        <f t="shared" si="229"/>
        <v>26</v>
      </c>
      <c r="Q3665" t="s">
        <v>8317</v>
      </c>
      <c r="R3665" t="s">
        <v>8318</v>
      </c>
      <c r="S3665" s="10">
        <f t="shared" si="230"/>
        <v>42665.243402777771</v>
      </c>
      <c r="T3665" s="10">
        <f t="shared" si="231"/>
        <v>42725.285069444442</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5">
        <f t="shared" si="229"/>
        <v>46.05263157894737</v>
      </c>
      <c r="Q3666" t="s">
        <v>8317</v>
      </c>
      <c r="R3666" t="s">
        <v>8318</v>
      </c>
      <c r="S3666" s="10">
        <f t="shared" si="230"/>
        <v>42523.04038194444</v>
      </c>
      <c r="T3666" s="10">
        <f t="shared" si="231"/>
        <v>42537.04038194444</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115.16129032258064</v>
      </c>
      <c r="P3667" s="5">
        <f t="shared" si="229"/>
        <v>51</v>
      </c>
      <c r="Q3667" t="s">
        <v>8317</v>
      </c>
      <c r="R3667" t="s">
        <v>8318</v>
      </c>
      <c r="S3667" s="10">
        <f t="shared" si="230"/>
        <v>42294.59979166666</v>
      </c>
      <c r="T3667" s="10">
        <f t="shared" si="231"/>
        <v>42305.620833333327</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100</v>
      </c>
      <c r="P3668" s="5">
        <f t="shared" si="229"/>
        <v>31.578947368421051</v>
      </c>
      <c r="Q3668" t="s">
        <v>8317</v>
      </c>
      <c r="R3668" t="s">
        <v>8318</v>
      </c>
      <c r="S3668" s="10">
        <f t="shared" si="230"/>
        <v>41822.696550925924</v>
      </c>
      <c r="T3668" s="10">
        <f t="shared" si="231"/>
        <v>41844.083333333328</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103.17033333333335</v>
      </c>
      <c r="P3669" s="5">
        <f t="shared" si="229"/>
        <v>53.363965517241382</v>
      </c>
      <c r="Q3669" t="s">
        <v>8317</v>
      </c>
      <c r="R3669" t="s">
        <v>8318</v>
      </c>
      <c r="S3669" s="10">
        <f t="shared" si="230"/>
        <v>42173.761793981481</v>
      </c>
      <c r="T3669" s="10">
        <f t="shared" si="231"/>
        <v>42203.761793981481</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5">
        <f t="shared" si="229"/>
        <v>36.964285714285715</v>
      </c>
      <c r="Q3670" t="s">
        <v>8317</v>
      </c>
      <c r="R3670" t="s">
        <v>8318</v>
      </c>
      <c r="S3670" s="10">
        <f t="shared" si="230"/>
        <v>42185.347824074073</v>
      </c>
      <c r="T3670" s="10">
        <f t="shared" si="231"/>
        <v>42208.564583333333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5">
        <f t="shared" si="229"/>
        <v>81.294117647058826</v>
      </c>
      <c r="Q3671" t="s">
        <v>8317</v>
      </c>
      <c r="R3671" t="s">
        <v>8318</v>
      </c>
      <c r="S3671" s="10">
        <f t="shared" si="230"/>
        <v>42136.466863425921</v>
      </c>
      <c r="T3671" s="10">
        <f t="shared" si="231"/>
        <v>42166.466863425921</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5">
        <f t="shared" si="229"/>
        <v>20.083333333333332</v>
      </c>
      <c r="Q3672" t="s">
        <v>8317</v>
      </c>
      <c r="R3672" t="s">
        <v>8318</v>
      </c>
      <c r="S3672" s="10">
        <f t="shared" si="230"/>
        <v>42142.305682870363</v>
      </c>
      <c r="T3672" s="10">
        <f t="shared" si="231"/>
        <v>42155.749999999993</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100.85714285714286</v>
      </c>
      <c r="P3673" s="5">
        <f t="shared" si="229"/>
        <v>88.25</v>
      </c>
      <c r="Q3673" t="s">
        <v>8317</v>
      </c>
      <c r="R3673" t="s">
        <v>8318</v>
      </c>
      <c r="S3673" s="10">
        <f t="shared" si="230"/>
        <v>41820.419756944444</v>
      </c>
      <c r="T3673" s="10">
        <f t="shared" si="231"/>
        <v>41840.957638888889</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101.53333333333335</v>
      </c>
      <c r="P3674" s="5">
        <f t="shared" si="229"/>
        <v>53.438596491228068</v>
      </c>
      <c r="Q3674" t="s">
        <v>8317</v>
      </c>
      <c r="R3674" t="s">
        <v>8318</v>
      </c>
      <c r="S3674" s="10">
        <f t="shared" si="230"/>
        <v>41878.738240740735</v>
      </c>
      <c r="T3674" s="10">
        <f t="shared" si="231"/>
        <v>41908.738240740735</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5">
        <f t="shared" si="229"/>
        <v>39.868421052631582</v>
      </c>
      <c r="Q3675" t="s">
        <v>8317</v>
      </c>
      <c r="R3675" t="s">
        <v>8318</v>
      </c>
      <c r="S3675" s="10">
        <f t="shared" si="230"/>
        <v>41914.086770833332</v>
      </c>
      <c r="T3675" s="10">
        <f t="shared" si="231"/>
        <v>41948.327777777777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100</v>
      </c>
      <c r="P3676" s="5">
        <f t="shared" si="229"/>
        <v>145.16129032258064</v>
      </c>
      <c r="Q3676" t="s">
        <v>8317</v>
      </c>
      <c r="R3676" t="s">
        <v>8318</v>
      </c>
      <c r="S3676" s="10">
        <f t="shared" si="230"/>
        <v>42556.664687499993</v>
      </c>
      <c r="T3676" s="10">
        <f t="shared" si="231"/>
        <v>42616.664687499993</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140</v>
      </c>
      <c r="P3677" s="5">
        <f t="shared" si="229"/>
        <v>23.333333333333332</v>
      </c>
      <c r="Q3677" t="s">
        <v>8317</v>
      </c>
      <c r="R3677" t="s">
        <v>8318</v>
      </c>
      <c r="S3677" s="10">
        <f t="shared" si="230"/>
        <v>42493.388680555552</v>
      </c>
      <c r="T3677" s="10">
        <f t="shared" si="231"/>
        <v>42505.749999999993</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v>
      </c>
      <c r="P3678" s="5">
        <f t="shared" si="229"/>
        <v>64.375</v>
      </c>
      <c r="Q3678" t="s">
        <v>8317</v>
      </c>
      <c r="R3678" t="s">
        <v>8318</v>
      </c>
      <c r="S3678" s="10">
        <f t="shared" si="230"/>
        <v>41876.607453703698</v>
      </c>
      <c r="T3678" s="10">
        <f t="shared" si="231"/>
        <v>41894.607453703698</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102.90416666666667</v>
      </c>
      <c r="P3679" s="5">
        <f t="shared" si="229"/>
        <v>62.052763819095475</v>
      </c>
      <c r="Q3679" t="s">
        <v>8317</v>
      </c>
      <c r="R3679" t="s">
        <v>8318</v>
      </c>
      <c r="S3679" s="10">
        <f t="shared" si="230"/>
        <v>41802.365949074068</v>
      </c>
      <c r="T3679" s="10">
        <f t="shared" si="231"/>
        <v>41822.957638888889</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5">
        <f t="shared" si="229"/>
        <v>66.129032258064512</v>
      </c>
      <c r="Q3680" t="s">
        <v>8317</v>
      </c>
      <c r="R3680" t="s">
        <v>8318</v>
      </c>
      <c r="S3680" s="10">
        <f t="shared" si="230"/>
        <v>42120.322893518511</v>
      </c>
      <c r="T3680" s="10">
        <f t="shared" si="231"/>
        <v>42155.322893518511</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5">
        <f t="shared" si="229"/>
        <v>73.400000000000006</v>
      </c>
      <c r="Q3681" t="s">
        <v>8317</v>
      </c>
      <c r="R3681" t="s">
        <v>8318</v>
      </c>
      <c r="S3681" s="10">
        <f t="shared" si="230"/>
        <v>41786.553020833329</v>
      </c>
      <c r="T3681" s="10">
        <f t="shared" si="231"/>
        <v>41820.999305555553</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112.76666666666667</v>
      </c>
      <c r="P3682" s="5">
        <f t="shared" si="229"/>
        <v>99.5</v>
      </c>
      <c r="Q3682" t="s">
        <v>8317</v>
      </c>
      <c r="R3682" t="s">
        <v>8318</v>
      </c>
      <c r="S3682" s="10">
        <f t="shared" si="230"/>
        <v>42627.245763888881</v>
      </c>
      <c r="T3682" s="10">
        <f t="shared" si="231"/>
        <v>42648.245763888881</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5">
        <f t="shared" si="229"/>
        <v>62.166666666666664</v>
      </c>
      <c r="Q3683" t="s">
        <v>8317</v>
      </c>
      <c r="R3683" t="s">
        <v>8318</v>
      </c>
      <c r="S3683" s="10">
        <f t="shared" si="230"/>
        <v>42374.443171296291</v>
      </c>
      <c r="T3683" s="10">
        <f t="shared" si="231"/>
        <v>42384.443171296291</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5">
        <f t="shared" si="229"/>
        <v>62.328358208955223</v>
      </c>
      <c r="Q3684" t="s">
        <v>8317</v>
      </c>
      <c r="R3684" t="s">
        <v>8318</v>
      </c>
      <c r="S3684" s="10">
        <f t="shared" si="230"/>
        <v>41772.477060185185</v>
      </c>
      <c r="T3684" s="10">
        <f t="shared" si="231"/>
        <v>41806.082638888889</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110.85714285714286</v>
      </c>
      <c r="P3685" s="5">
        <f t="shared" si="229"/>
        <v>58.787878787878789</v>
      </c>
      <c r="Q3685" t="s">
        <v>8317</v>
      </c>
      <c r="R3685" t="s">
        <v>8318</v>
      </c>
      <c r="S3685" s="10">
        <f t="shared" si="230"/>
        <v>42632.908518518518</v>
      </c>
      <c r="T3685" s="10">
        <f t="shared" si="231"/>
        <v>42662.908518518518</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139.06666666666666</v>
      </c>
      <c r="P3686" s="5">
        <f t="shared" si="229"/>
        <v>45.347826086956523</v>
      </c>
      <c r="Q3686" t="s">
        <v>8317</v>
      </c>
      <c r="R3686" t="s">
        <v>8318</v>
      </c>
      <c r="S3686" s="10">
        <f t="shared" si="230"/>
        <v>42218.97206018518</v>
      </c>
      <c r="T3686" s="10">
        <f t="shared" si="231"/>
        <v>42248.97206018518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5">
        <f t="shared" si="229"/>
        <v>41.944444444444443</v>
      </c>
      <c r="Q3687" t="s">
        <v>8317</v>
      </c>
      <c r="R3687" t="s">
        <v>8318</v>
      </c>
      <c r="S3687" s="10">
        <f t="shared" si="230"/>
        <v>41753.384942129625</v>
      </c>
      <c r="T3687" s="10">
        <f t="shared" si="231"/>
        <v>41778.666666666664</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5">
        <f t="shared" si="229"/>
        <v>59.166666666666664</v>
      </c>
      <c r="Q3688" t="s">
        <v>8317</v>
      </c>
      <c r="R3688" t="s">
        <v>8318</v>
      </c>
      <c r="S3688" s="10">
        <f t="shared" si="230"/>
        <v>42230.454398148147</v>
      </c>
      <c r="T3688" s="10">
        <f t="shared" si="231"/>
        <v>42244.957638888889</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v>
      </c>
      <c r="P3689" s="5">
        <f t="shared" si="229"/>
        <v>200.49</v>
      </c>
      <c r="Q3689" t="s">
        <v>8317</v>
      </c>
      <c r="R3689" t="s">
        <v>8318</v>
      </c>
      <c r="S3689" s="10">
        <f t="shared" si="230"/>
        <v>41787.009895833333</v>
      </c>
      <c r="T3689" s="10">
        <f t="shared" si="231"/>
        <v>41817.009895833333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5">
        <f t="shared" si="229"/>
        <v>83.974358974358978</v>
      </c>
      <c r="Q3690" t="s">
        <v>8317</v>
      </c>
      <c r="R3690" t="s">
        <v>8318</v>
      </c>
      <c r="S3690" s="10">
        <f t="shared" si="230"/>
        <v>41829.578749999993</v>
      </c>
      <c r="T3690" s="10">
        <f t="shared" si="231"/>
        <v>41859.578749999993</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5">
        <f t="shared" si="229"/>
        <v>57.258064516129032</v>
      </c>
      <c r="Q3691" t="s">
        <v>8317</v>
      </c>
      <c r="R3691" t="s">
        <v>8318</v>
      </c>
      <c r="S3691" s="10">
        <f t="shared" si="230"/>
        <v>42147.61850694444</v>
      </c>
      <c r="T3691" s="10">
        <f t="shared" si="231"/>
        <v>42176.725694444445</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120</v>
      </c>
      <c r="P3692" s="5">
        <f t="shared" si="229"/>
        <v>58.064516129032256</v>
      </c>
      <c r="Q3692" t="s">
        <v>8317</v>
      </c>
      <c r="R3692" t="s">
        <v>8318</v>
      </c>
      <c r="S3692" s="10">
        <f t="shared" si="230"/>
        <v>41940.389849537038</v>
      </c>
      <c r="T3692" s="10">
        <f t="shared" si="231"/>
        <v>41970.431516203702</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5">
        <f t="shared" si="229"/>
        <v>186.80291970802921</v>
      </c>
      <c r="Q3693" t="s">
        <v>8317</v>
      </c>
      <c r="R3693" t="s">
        <v>8318</v>
      </c>
      <c r="S3693" s="10">
        <f t="shared" si="230"/>
        <v>42020.492233796293</v>
      </c>
      <c r="T3693" s="10">
        <f t="shared" si="231"/>
        <v>42064.999305555553</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5">
        <f t="shared" si="229"/>
        <v>74.117647058823536</v>
      </c>
      <c r="Q3694" t="s">
        <v>8317</v>
      </c>
      <c r="R3694" t="s">
        <v>8318</v>
      </c>
      <c r="S3694" s="10">
        <f t="shared" si="230"/>
        <v>41891.756701388884</v>
      </c>
      <c r="T3694" s="10">
        <f t="shared" si="231"/>
        <v>41900.791666666664</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5">
        <f t="shared" si="229"/>
        <v>30.714285714285715</v>
      </c>
      <c r="Q3695" t="s">
        <v>8317</v>
      </c>
      <c r="R3695" t="s">
        <v>8318</v>
      </c>
      <c r="S3695" s="10">
        <f t="shared" si="230"/>
        <v>42308.98297453703</v>
      </c>
      <c r="T3695" s="10">
        <f t="shared" si="231"/>
        <v>42338.729166666664</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5">
        <f t="shared" si="229"/>
        <v>62.666666666666664</v>
      </c>
      <c r="Q3696" t="s">
        <v>8317</v>
      </c>
      <c r="R3696" t="s">
        <v>8318</v>
      </c>
      <c r="S3696" s="10">
        <f t="shared" si="230"/>
        <v>42489.925543981481</v>
      </c>
      <c r="T3696" s="10">
        <f t="shared" si="231"/>
        <v>42526.874999999993</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5">
        <f t="shared" si="229"/>
        <v>121.36363636363636</v>
      </c>
      <c r="Q3697" t="s">
        <v>8317</v>
      </c>
      <c r="R3697" t="s">
        <v>8318</v>
      </c>
      <c r="S3697" s="10">
        <f t="shared" si="230"/>
        <v>41995.662152777775</v>
      </c>
      <c r="T3697" s="10">
        <f t="shared" si="231"/>
        <v>42015.662152777775</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5">
        <f t="shared" si="229"/>
        <v>39.743589743589745</v>
      </c>
      <c r="Q3698" t="s">
        <v>8317</v>
      </c>
      <c r="R3698" t="s">
        <v>8318</v>
      </c>
      <c r="S3698" s="10">
        <f t="shared" si="230"/>
        <v>41988.408749999995</v>
      </c>
      <c r="T3698" s="10">
        <f t="shared" si="231"/>
        <v>42048.408749999995</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5">
        <f t="shared" si="229"/>
        <v>72</v>
      </c>
      <c r="Q3699" t="s">
        <v>8317</v>
      </c>
      <c r="R3699" t="s">
        <v>8318</v>
      </c>
      <c r="S3699" s="10">
        <f t="shared" si="230"/>
        <v>42479.2575</v>
      </c>
      <c r="T3699" s="10">
        <f t="shared" si="231"/>
        <v>42500.2575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5">
        <f t="shared" si="229"/>
        <v>40.632352941176471</v>
      </c>
      <c r="Q3700" t="s">
        <v>8317</v>
      </c>
      <c r="R3700" t="s">
        <v>8318</v>
      </c>
      <c r="S3700" s="10">
        <f t="shared" si="230"/>
        <v>42401.598229166666</v>
      </c>
      <c r="T3700" s="10">
        <f t="shared" si="231"/>
        <v>42431.598229166666</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5">
        <f t="shared" si="229"/>
        <v>63</v>
      </c>
      <c r="Q3701" t="s">
        <v>8317</v>
      </c>
      <c r="R3701" t="s">
        <v>8318</v>
      </c>
      <c r="S3701" s="10">
        <f t="shared" si="230"/>
        <v>41897.393703703703</v>
      </c>
      <c r="T3701" s="10">
        <f t="shared" si="231"/>
        <v>41927.393703703703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5">
        <f t="shared" si="229"/>
        <v>33.666666666666664</v>
      </c>
      <c r="Q3702" t="s">
        <v>8317</v>
      </c>
      <c r="R3702" t="s">
        <v>8318</v>
      </c>
      <c r="S3702" s="10">
        <f t="shared" si="230"/>
        <v>41882.37731481481</v>
      </c>
      <c r="T3702" s="10">
        <f t="shared" si="231"/>
        <v>41912.458333333328</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5">
        <f t="shared" si="229"/>
        <v>38.589743589743591</v>
      </c>
      <c r="Q3703" t="s">
        <v>8317</v>
      </c>
      <c r="R3703" t="s">
        <v>8318</v>
      </c>
      <c r="S3703" s="10">
        <f t="shared" si="230"/>
        <v>42129.333252314813</v>
      </c>
      <c r="T3703" s="10">
        <f t="shared" si="231"/>
        <v>42159.333252314813</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5">
        <f t="shared" si="229"/>
        <v>155.95238095238096</v>
      </c>
      <c r="Q3704" t="s">
        <v>8317</v>
      </c>
      <c r="R3704" t="s">
        <v>8318</v>
      </c>
      <c r="S3704" s="10">
        <f t="shared" si="230"/>
        <v>42524.329675925925</v>
      </c>
      <c r="T3704" s="10">
        <f t="shared" si="231"/>
        <v>42561.749305555553</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5">
        <f t="shared" si="229"/>
        <v>43.2</v>
      </c>
      <c r="Q3705" t="s">
        <v>8317</v>
      </c>
      <c r="R3705" t="s">
        <v>8318</v>
      </c>
      <c r="S3705" s="10">
        <f t="shared" si="230"/>
        <v>42556.296157407407</v>
      </c>
      <c r="T3705" s="10">
        <f t="shared" si="231"/>
        <v>42595.082638888889</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136.33666666666667</v>
      </c>
      <c r="P3706" s="5">
        <f t="shared" si="229"/>
        <v>15.148518518518518</v>
      </c>
      <c r="Q3706" t="s">
        <v>8317</v>
      </c>
      <c r="R3706" t="s">
        <v>8318</v>
      </c>
      <c r="S3706" s="10">
        <f t="shared" si="230"/>
        <v>42461.481412037036</v>
      </c>
      <c r="T3706" s="10">
        <f t="shared" si="231"/>
        <v>42521.481412037036</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103.46657233816768</v>
      </c>
      <c r="P3707" s="5">
        <f t="shared" si="229"/>
        <v>83.571428571428569</v>
      </c>
      <c r="Q3707" t="s">
        <v>8317</v>
      </c>
      <c r="R3707" t="s">
        <v>8318</v>
      </c>
      <c r="S3707" s="10">
        <f t="shared" si="230"/>
        <v>41792.334652777776</v>
      </c>
      <c r="T3707" s="10">
        <f t="shared" si="231"/>
        <v>41813.541666666664</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5">
        <f t="shared" si="229"/>
        <v>140</v>
      </c>
      <c r="Q3708" t="s">
        <v>8317</v>
      </c>
      <c r="R3708" t="s">
        <v>8318</v>
      </c>
      <c r="S3708" s="10">
        <f t="shared" si="230"/>
        <v>41879.705428240741</v>
      </c>
      <c r="T3708" s="10">
        <f t="shared" si="231"/>
        <v>41894.705428240741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5">
        <f t="shared" si="229"/>
        <v>80.869565217391298</v>
      </c>
      <c r="Q3709" t="s">
        <v>8317</v>
      </c>
      <c r="R3709" t="s">
        <v>8318</v>
      </c>
      <c r="S3709" s="10">
        <f t="shared" si="230"/>
        <v>42551.840023148143</v>
      </c>
      <c r="T3709" s="10">
        <f t="shared" si="231"/>
        <v>42573.018055555549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300</v>
      </c>
      <c r="P3710" s="5">
        <f t="shared" si="229"/>
        <v>53.846153846153847</v>
      </c>
      <c r="Q3710" t="s">
        <v>8317</v>
      </c>
      <c r="R3710" t="s">
        <v>8318</v>
      </c>
      <c r="S3710" s="10">
        <f t="shared" si="230"/>
        <v>41809.933865740735</v>
      </c>
      <c r="T3710" s="10">
        <f t="shared" si="231"/>
        <v>41823.933865740735</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5">
        <f t="shared" si="229"/>
        <v>30.928571428571427</v>
      </c>
      <c r="Q3711" t="s">
        <v>8317</v>
      </c>
      <c r="R3711" t="s">
        <v>8318</v>
      </c>
      <c r="S3711" s="10">
        <f t="shared" si="230"/>
        <v>41785.499374999999</v>
      </c>
      <c r="T3711" s="10">
        <f t="shared" si="231"/>
        <v>41815.499374999999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5">
        <f t="shared" si="229"/>
        <v>67.962962962962962</v>
      </c>
      <c r="Q3712" t="s">
        <v>8317</v>
      </c>
      <c r="R3712" t="s">
        <v>8318</v>
      </c>
      <c r="S3712" s="10">
        <f t="shared" si="230"/>
        <v>42072.367916666662</v>
      </c>
      <c r="T3712" s="10">
        <f t="shared" si="231"/>
        <v>42097.367916666662</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5">
        <f t="shared" si="229"/>
        <v>27.142857142857142</v>
      </c>
      <c r="Q3713" t="s">
        <v>8317</v>
      </c>
      <c r="R3713" t="s">
        <v>8318</v>
      </c>
      <c r="S3713" s="10">
        <f t="shared" si="230"/>
        <v>41779.5158912037</v>
      </c>
      <c r="T3713" s="10">
        <f t="shared" si="231"/>
        <v>41805.458333333328</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153.73333333333335</v>
      </c>
      <c r="P3714" s="5">
        <f t="shared" si="229"/>
        <v>110.86538461538461</v>
      </c>
      <c r="Q3714" t="s">
        <v>8317</v>
      </c>
      <c r="R3714" t="s">
        <v>8318</v>
      </c>
      <c r="S3714" s="10">
        <f t="shared" si="230"/>
        <v>42133.963738425926</v>
      </c>
      <c r="T3714" s="10">
        <f t="shared" si="231"/>
        <v>42155.082638888889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((E3715/D3715)*100)</f>
        <v>101.49999999999999</v>
      </c>
      <c r="P3715" s="5">
        <f t="shared" ref="P3715:P3778" si="233">AVERAGE(E3715/L3715)</f>
        <v>106.84210526315789</v>
      </c>
      <c r="Q3715" t="s">
        <v>8317</v>
      </c>
      <c r="R3715" t="s">
        <v>8318</v>
      </c>
      <c r="S3715" s="10">
        <f t="shared" ref="S3715:S3778" si="234">(((J3715/60)/60)/24)+DATE(1970,1,1)+(-5/24)</f>
        <v>42505.529699074068</v>
      </c>
      <c r="T3715" s="10">
        <f t="shared" ref="T3715:T3778" si="235">(((I3715/60)/60)/24)+DATE(1970,1,1)+(-5/24)</f>
        <v>42525.529699074068</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5">
        <f t="shared" si="233"/>
        <v>105.51546391752578</v>
      </c>
      <c r="Q3716" t="s">
        <v>8317</v>
      </c>
      <c r="R3716" t="s">
        <v>8318</v>
      </c>
      <c r="S3716" s="10">
        <f t="shared" si="234"/>
        <v>42118.347997685189</v>
      </c>
      <c r="T3716" s="10">
        <f t="shared" si="235"/>
        <v>42149.957638888889</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5">
        <f t="shared" si="233"/>
        <v>132.96296296296296</v>
      </c>
      <c r="Q3717" t="s">
        <v>8317</v>
      </c>
      <c r="R3717" t="s">
        <v>8318</v>
      </c>
      <c r="S3717" s="10">
        <f t="shared" si="234"/>
        <v>42036.787256944437</v>
      </c>
      <c r="T3717" s="10">
        <f t="shared" si="235"/>
        <v>42094.327777777777</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v>
      </c>
      <c r="P3718" s="5">
        <f t="shared" si="233"/>
        <v>51.916666666666664</v>
      </c>
      <c r="Q3718" t="s">
        <v>8317</v>
      </c>
      <c r="R3718" t="s">
        <v>8318</v>
      </c>
      <c r="S3718" s="10">
        <f t="shared" si="234"/>
        <v>42360.679502314808</v>
      </c>
      <c r="T3718" s="10">
        <f t="shared" si="235"/>
        <v>42390.679502314808</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v>
      </c>
      <c r="P3719" s="5">
        <f t="shared" si="233"/>
        <v>310</v>
      </c>
      <c r="Q3719" t="s">
        <v>8317</v>
      </c>
      <c r="R3719" t="s">
        <v>8318</v>
      </c>
      <c r="S3719" s="10">
        <f t="shared" si="234"/>
        <v>42102.657974537033</v>
      </c>
      <c r="T3719" s="10">
        <f t="shared" si="235"/>
        <v>42133.657974537033</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v>
      </c>
      <c r="P3720" s="5">
        <f t="shared" si="233"/>
        <v>26.021739130434781</v>
      </c>
      <c r="Q3720" t="s">
        <v>8317</v>
      </c>
      <c r="R3720" t="s">
        <v>8318</v>
      </c>
      <c r="S3720" s="10">
        <f t="shared" si="234"/>
        <v>42032.507812499993</v>
      </c>
      <c r="T3720" s="10">
        <f t="shared" si="235"/>
        <v>42062.507812499993</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210</v>
      </c>
      <c r="P3721" s="5">
        <f t="shared" si="233"/>
        <v>105</v>
      </c>
      <c r="Q3721" t="s">
        <v>8317</v>
      </c>
      <c r="R3721" t="s">
        <v>8318</v>
      </c>
      <c r="S3721" s="10">
        <f t="shared" si="234"/>
        <v>42147.521597222221</v>
      </c>
      <c r="T3721" s="10">
        <f t="shared" si="235"/>
        <v>42177.521597222221</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5">
        <f t="shared" si="233"/>
        <v>86.224999999999994</v>
      </c>
      <c r="Q3722" t="s">
        <v>8317</v>
      </c>
      <c r="R3722" t="s">
        <v>8318</v>
      </c>
      <c r="S3722" s="10">
        <f t="shared" si="234"/>
        <v>42165.784791666665</v>
      </c>
      <c r="T3722" s="10">
        <f t="shared" si="235"/>
        <v>42187.784791666665</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5">
        <f t="shared" si="233"/>
        <v>114.54545454545455</v>
      </c>
      <c r="Q3723" t="s">
        <v>8317</v>
      </c>
      <c r="R3723" t="s">
        <v>8318</v>
      </c>
      <c r="S3723" s="10">
        <f t="shared" si="234"/>
        <v>41927.727824074071</v>
      </c>
      <c r="T3723" s="10">
        <f t="shared" si="235"/>
        <v>41948.769490740735</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111.20000000000002</v>
      </c>
      <c r="P3724" s="5">
        <f t="shared" si="233"/>
        <v>47.657142857142858</v>
      </c>
      <c r="Q3724" t="s">
        <v>8317</v>
      </c>
      <c r="R3724" t="s">
        <v>8318</v>
      </c>
      <c r="S3724" s="10">
        <f t="shared" si="234"/>
        <v>42381.463506944441</v>
      </c>
      <c r="T3724" s="10">
        <f t="shared" si="235"/>
        <v>42411.749305555553</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5">
        <f t="shared" si="233"/>
        <v>72.888888888888886</v>
      </c>
      <c r="Q3725" t="s">
        <v>8317</v>
      </c>
      <c r="R3725" t="s">
        <v>8318</v>
      </c>
      <c r="S3725" s="10">
        <f t="shared" si="234"/>
        <v>41943.544699074075</v>
      </c>
      <c r="T3725" s="10">
        <f t="shared" si="235"/>
        <v>41973.586365740739</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5">
        <f t="shared" si="233"/>
        <v>49.545505617977533</v>
      </c>
      <c r="Q3726" t="s">
        <v>8317</v>
      </c>
      <c r="R3726" t="s">
        <v>8318</v>
      </c>
      <c r="S3726" s="10">
        <f t="shared" si="234"/>
        <v>42465.283101851855</v>
      </c>
      <c r="T3726" s="10">
        <f t="shared" si="235"/>
        <v>42494.749999999993</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5">
        <f t="shared" si="233"/>
        <v>25.4</v>
      </c>
      <c r="Q3727" t="s">
        <v>8317</v>
      </c>
      <c r="R3727" t="s">
        <v>8318</v>
      </c>
      <c r="S3727" s="10">
        <f t="shared" si="234"/>
        <v>42401.736886574072</v>
      </c>
      <c r="T3727" s="10">
        <f t="shared" si="235"/>
        <v>42418.687499999993</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338.70588235294122</v>
      </c>
      <c r="P3728" s="5">
        <f t="shared" si="233"/>
        <v>62.586956521739133</v>
      </c>
      <c r="Q3728" t="s">
        <v>8317</v>
      </c>
      <c r="R3728" t="s">
        <v>8318</v>
      </c>
      <c r="S3728" s="10">
        <f t="shared" si="234"/>
        <v>42461.932534722226</v>
      </c>
      <c r="T3728" s="10">
        <f t="shared" si="235"/>
        <v>42489.666666666664</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v>
      </c>
      <c r="P3729" s="5">
        <f t="shared" si="233"/>
        <v>61.060606060606062</v>
      </c>
      <c r="Q3729" t="s">
        <v>8317</v>
      </c>
      <c r="R3729" t="s">
        <v>8318</v>
      </c>
      <c r="S3729" s="10">
        <f t="shared" si="234"/>
        <v>42632.139976851853</v>
      </c>
      <c r="T3729" s="10">
        <f t="shared" si="235"/>
        <v>42662.996527777774</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v>
      </c>
      <c r="P3730" s="5">
        <f t="shared" si="233"/>
        <v>60.064516129032256</v>
      </c>
      <c r="Q3730" t="s">
        <v>8317</v>
      </c>
      <c r="R3730" t="s">
        <v>8318</v>
      </c>
      <c r="S3730" s="10">
        <f t="shared" si="234"/>
        <v>42204.962685185186</v>
      </c>
      <c r="T3730" s="10">
        <f t="shared" si="235"/>
        <v>42234.962685185186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v>
      </c>
      <c r="P3731" s="5">
        <f t="shared" si="233"/>
        <v>72.400000000000006</v>
      </c>
      <c r="Q3731" t="s">
        <v>8317</v>
      </c>
      <c r="R3731" t="s">
        <v>8318</v>
      </c>
      <c r="S3731" s="10">
        <f t="shared" si="234"/>
        <v>42040.996666666666</v>
      </c>
      <c r="T3731" s="10">
        <f t="shared" si="235"/>
        <v>42085.954999999994</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10</v>
      </c>
      <c r="P3732" s="5">
        <f t="shared" si="233"/>
        <v>100</v>
      </c>
      <c r="Q3732" t="s">
        <v>8317</v>
      </c>
      <c r="R3732" t="s">
        <v>8318</v>
      </c>
      <c r="S3732" s="10">
        <f t="shared" si="234"/>
        <v>42203.46943287037</v>
      </c>
      <c r="T3732" s="10">
        <f t="shared" si="235"/>
        <v>42233.46943287037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11.272727272727273</v>
      </c>
      <c r="P3733" s="5">
        <f t="shared" si="233"/>
        <v>51.666666666666664</v>
      </c>
      <c r="Q3733" t="s">
        <v>8317</v>
      </c>
      <c r="R3733" t="s">
        <v>8318</v>
      </c>
      <c r="S3733" s="10">
        <f t="shared" si="234"/>
        <v>41983.544513888883</v>
      </c>
      <c r="T3733" s="10">
        <f t="shared" si="235"/>
        <v>42013.932638888888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15.411764705882353</v>
      </c>
      <c r="P3734" s="5">
        <f t="shared" si="233"/>
        <v>32.75</v>
      </c>
      <c r="Q3734" t="s">
        <v>8317</v>
      </c>
      <c r="R3734" t="s">
        <v>8318</v>
      </c>
      <c r="S3734" s="10">
        <f t="shared" si="234"/>
        <v>41968.469131944446</v>
      </c>
      <c r="T3734" s="10">
        <f t="shared" si="235"/>
        <v>42028.291666666664</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5" t="e">
        <f t="shared" si="233"/>
        <v>#DIV/0!</v>
      </c>
      <c r="Q3735" t="s">
        <v>8317</v>
      </c>
      <c r="R3735" t="s">
        <v>8318</v>
      </c>
      <c r="S3735" s="10">
        <f t="shared" si="234"/>
        <v>42102.816064814811</v>
      </c>
      <c r="T3735" s="10">
        <f t="shared" si="235"/>
        <v>42112.729166666664</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28.466666666666669</v>
      </c>
      <c r="P3736" s="5">
        <f t="shared" si="233"/>
        <v>61</v>
      </c>
      <c r="Q3736" t="s">
        <v>8317</v>
      </c>
      <c r="R3736" t="s">
        <v>8318</v>
      </c>
      <c r="S3736" s="10">
        <f t="shared" si="234"/>
        <v>42089.693240740737</v>
      </c>
      <c r="T3736" s="10">
        <f t="shared" si="235"/>
        <v>42149.693240740737</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13.333333333333334</v>
      </c>
      <c r="P3737" s="5">
        <f t="shared" si="233"/>
        <v>10</v>
      </c>
      <c r="Q3737" t="s">
        <v>8317</v>
      </c>
      <c r="R3737" t="s">
        <v>8318</v>
      </c>
      <c r="S3737" s="10">
        <f t="shared" si="234"/>
        <v>42122.484826388885</v>
      </c>
      <c r="T3737" s="10">
        <f t="shared" si="235"/>
        <v>42152.484826388885</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0.66666666666666674</v>
      </c>
      <c r="P3738" s="5">
        <f t="shared" si="233"/>
        <v>10</v>
      </c>
      <c r="Q3738" t="s">
        <v>8317</v>
      </c>
      <c r="R3738" t="s">
        <v>8318</v>
      </c>
      <c r="S3738" s="10">
        <f t="shared" si="234"/>
        <v>42048.503391203696</v>
      </c>
      <c r="T3738" s="10">
        <f t="shared" si="235"/>
        <v>42086.541666666664</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21.428571428571427</v>
      </c>
      <c r="P3739" s="5">
        <f t="shared" si="233"/>
        <v>37.5</v>
      </c>
      <c r="Q3739" t="s">
        <v>8317</v>
      </c>
      <c r="R3739" t="s">
        <v>8318</v>
      </c>
      <c r="S3739" s="10">
        <f t="shared" si="234"/>
        <v>42297.482673611106</v>
      </c>
      <c r="T3739" s="10">
        <f t="shared" si="235"/>
        <v>42320.082638888889</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18</v>
      </c>
      <c r="P3740" s="5">
        <f t="shared" si="233"/>
        <v>45</v>
      </c>
      <c r="Q3740" t="s">
        <v>8317</v>
      </c>
      <c r="R3740" t="s">
        <v>8318</v>
      </c>
      <c r="S3740" s="10">
        <f t="shared" si="234"/>
        <v>41813.730381944442</v>
      </c>
      <c r="T3740" s="10">
        <f t="shared" si="235"/>
        <v>41835.708333333328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20.125</v>
      </c>
      <c r="P3741" s="5">
        <f t="shared" si="233"/>
        <v>100.625</v>
      </c>
      <c r="Q3741" t="s">
        <v>8317</v>
      </c>
      <c r="R3741" t="s">
        <v>8318</v>
      </c>
      <c r="S3741" s="10">
        <f t="shared" si="234"/>
        <v>42548.241527777776</v>
      </c>
      <c r="T3741" s="10">
        <f t="shared" si="235"/>
        <v>42568.241527777776</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17.899999999999999</v>
      </c>
      <c r="P3742" s="5">
        <f t="shared" si="233"/>
        <v>25.571428571428573</v>
      </c>
      <c r="Q3742" t="s">
        <v>8317</v>
      </c>
      <c r="R3742" t="s">
        <v>8318</v>
      </c>
      <c r="S3742" s="10">
        <f t="shared" si="234"/>
        <v>41832.881423611107</v>
      </c>
      <c r="T3742" s="10">
        <f t="shared" si="235"/>
        <v>41862.870810185181</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5" t="e">
        <f t="shared" si="233"/>
        <v>#DIV/0!</v>
      </c>
      <c r="Q3743" t="s">
        <v>8317</v>
      </c>
      <c r="R3743" t="s">
        <v>8318</v>
      </c>
      <c r="S3743" s="10">
        <f t="shared" si="234"/>
        <v>42325.712384259255</v>
      </c>
      <c r="T3743" s="10">
        <f t="shared" si="235"/>
        <v>42355.712384259255</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2</v>
      </c>
      <c r="P3744" s="5">
        <f t="shared" si="233"/>
        <v>25</v>
      </c>
      <c r="Q3744" t="s">
        <v>8317</v>
      </c>
      <c r="R3744" t="s">
        <v>8318</v>
      </c>
      <c r="S3744" s="10">
        <f t="shared" si="234"/>
        <v>41858.006296296291</v>
      </c>
      <c r="T3744" s="10">
        <f t="shared" si="235"/>
        <v>41888.006296296291</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5" t="e">
        <f t="shared" si="233"/>
        <v>#DIV/0!</v>
      </c>
      <c r="Q3745" t="s">
        <v>8317</v>
      </c>
      <c r="R3745" t="s">
        <v>8318</v>
      </c>
      <c r="S3745" s="10">
        <f t="shared" si="234"/>
        <v>41793.501898148148</v>
      </c>
      <c r="T3745" s="10">
        <f t="shared" si="235"/>
        <v>41823.501898148148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5" t="e">
        <f t="shared" si="233"/>
        <v>#DIV/0!</v>
      </c>
      <c r="Q3746" t="s">
        <v>8317</v>
      </c>
      <c r="R3746" t="s">
        <v>8318</v>
      </c>
      <c r="S3746" s="10">
        <f t="shared" si="234"/>
        <v>41793.605925925927</v>
      </c>
      <c r="T3746" s="10">
        <f t="shared" si="235"/>
        <v>41824.957638888889</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10</v>
      </c>
      <c r="P3747" s="5">
        <f t="shared" si="233"/>
        <v>10</v>
      </c>
      <c r="Q3747" t="s">
        <v>8317</v>
      </c>
      <c r="R3747" t="s">
        <v>8318</v>
      </c>
      <c r="S3747" s="10">
        <f t="shared" si="234"/>
        <v>41831.489606481482</v>
      </c>
      <c r="T3747" s="10">
        <f t="shared" si="235"/>
        <v>41861.489606481482</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v>
      </c>
      <c r="P3748" s="5">
        <f t="shared" si="233"/>
        <v>202</v>
      </c>
      <c r="Q3748" t="s">
        <v>8317</v>
      </c>
      <c r="R3748" t="s">
        <v>8318</v>
      </c>
      <c r="S3748" s="10">
        <f t="shared" si="234"/>
        <v>42621.18100694444</v>
      </c>
      <c r="T3748" s="10">
        <f t="shared" si="235"/>
        <v>42651.18100694444</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1</v>
      </c>
      <c r="P3749" s="5">
        <f t="shared" si="233"/>
        <v>25</v>
      </c>
      <c r="Q3749" t="s">
        <v>8317</v>
      </c>
      <c r="R3749" t="s">
        <v>8318</v>
      </c>
      <c r="S3749" s="10">
        <f t="shared" si="234"/>
        <v>42164.091388888883</v>
      </c>
      <c r="T3749" s="10">
        <f t="shared" si="235"/>
        <v>42190.749305555553</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103.52</v>
      </c>
      <c r="P3750" s="5">
        <f t="shared" si="233"/>
        <v>99.538461538461533</v>
      </c>
      <c r="Q3750" t="s">
        <v>8317</v>
      </c>
      <c r="R3750" t="s">
        <v>8358</v>
      </c>
      <c r="S3750" s="10">
        <f t="shared" si="234"/>
        <v>42395.498101851852</v>
      </c>
      <c r="T3750" s="10">
        <f t="shared" si="235"/>
        <v>42416.040972222218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5">
        <f t="shared" si="233"/>
        <v>75</v>
      </c>
      <c r="Q3751" t="s">
        <v>8317</v>
      </c>
      <c r="R3751" t="s">
        <v>8358</v>
      </c>
      <c r="S3751" s="10">
        <f t="shared" si="234"/>
        <v>42457.918842592589</v>
      </c>
      <c r="T3751" s="10">
        <f t="shared" si="235"/>
        <v>42488.957638888889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5">
        <f t="shared" si="233"/>
        <v>215.25</v>
      </c>
      <c r="Q3752" t="s">
        <v>8317</v>
      </c>
      <c r="R3752" t="s">
        <v>8358</v>
      </c>
      <c r="S3752" s="10">
        <f t="shared" si="234"/>
        <v>42016.773240740738</v>
      </c>
      <c r="T3752" s="10">
        <f t="shared" si="235"/>
        <v>42045.124305555553</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v>
      </c>
      <c r="P3753" s="5">
        <f t="shared" si="233"/>
        <v>120.54545454545455</v>
      </c>
      <c r="Q3753" t="s">
        <v>8317</v>
      </c>
      <c r="R3753" t="s">
        <v>8358</v>
      </c>
      <c r="S3753" s="10">
        <f t="shared" si="234"/>
        <v>42402.827233796292</v>
      </c>
      <c r="T3753" s="10">
        <f t="shared" si="235"/>
        <v>42462.78556712962</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5">
        <f t="shared" si="233"/>
        <v>37.666666666666664</v>
      </c>
      <c r="Q3754" t="s">
        <v>8317</v>
      </c>
      <c r="R3754" t="s">
        <v>8358</v>
      </c>
      <c r="S3754" s="10">
        <f t="shared" si="234"/>
        <v>42619.594155092585</v>
      </c>
      <c r="T3754" s="10">
        <f t="shared" si="235"/>
        <v>42659.666666666664</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v>
      </c>
      <c r="P3755" s="5">
        <f t="shared" si="233"/>
        <v>172.23333333333332</v>
      </c>
      <c r="Q3755" t="s">
        <v>8317</v>
      </c>
      <c r="R3755" t="s">
        <v>8358</v>
      </c>
      <c r="S3755" s="10">
        <f t="shared" si="234"/>
        <v>42128.615740740737</v>
      </c>
      <c r="T3755" s="10">
        <f t="shared" si="235"/>
        <v>42157.791666666664</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120</v>
      </c>
      <c r="P3756" s="5">
        <f t="shared" si="233"/>
        <v>111.11111111111111</v>
      </c>
      <c r="Q3756" t="s">
        <v>8317</v>
      </c>
      <c r="R3756" t="s">
        <v>8358</v>
      </c>
      <c r="S3756" s="10">
        <f t="shared" si="234"/>
        <v>41808.67288194444</v>
      </c>
      <c r="T3756" s="10">
        <f t="shared" si="235"/>
        <v>41845.999305555553</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129.63636363636363</v>
      </c>
      <c r="P3757" s="5">
        <f t="shared" si="233"/>
        <v>25.464285714285715</v>
      </c>
      <c r="Q3757" t="s">
        <v>8317</v>
      </c>
      <c r="R3757" t="s">
        <v>8358</v>
      </c>
      <c r="S3757" s="10">
        <f t="shared" si="234"/>
        <v>42445.658645833326</v>
      </c>
      <c r="T3757" s="10">
        <f t="shared" si="235"/>
        <v>42475.658645833326</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5">
        <f t="shared" si="233"/>
        <v>267.64705882352939</v>
      </c>
      <c r="Q3758" t="s">
        <v>8317</v>
      </c>
      <c r="R3758" t="s">
        <v>8358</v>
      </c>
      <c r="S3758" s="10">
        <f t="shared" si="234"/>
        <v>41771.606458333328</v>
      </c>
      <c r="T3758" s="10">
        <f t="shared" si="235"/>
        <v>41801.606458333328</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5">
        <f t="shared" si="233"/>
        <v>75.959999999999994</v>
      </c>
      <c r="Q3759" t="s">
        <v>8317</v>
      </c>
      <c r="R3759" t="s">
        <v>8358</v>
      </c>
      <c r="S3759" s="10">
        <f t="shared" si="234"/>
        <v>41954.642534722218</v>
      </c>
      <c r="T3759" s="10">
        <f t="shared" si="235"/>
        <v>41974.642534722218</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5">
        <f t="shared" si="233"/>
        <v>59.03846153846154</v>
      </c>
      <c r="Q3760" t="s">
        <v>8317</v>
      </c>
      <c r="R3760" t="s">
        <v>8358</v>
      </c>
      <c r="S3760" s="10">
        <f t="shared" si="234"/>
        <v>41747.26317129629</v>
      </c>
      <c r="T3760" s="10">
        <f t="shared" si="235"/>
        <v>41778</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5">
        <f t="shared" si="233"/>
        <v>50.111022727272733</v>
      </c>
      <c r="Q3761" t="s">
        <v>8317</v>
      </c>
      <c r="R3761" t="s">
        <v>8358</v>
      </c>
      <c r="S3761" s="10">
        <f t="shared" si="234"/>
        <v>42181.899918981479</v>
      </c>
      <c r="T3761" s="10">
        <f t="shared" si="235"/>
        <v>42241.899918981479</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5">
        <f t="shared" si="233"/>
        <v>55.502967032967035</v>
      </c>
      <c r="Q3762" t="s">
        <v>8317</v>
      </c>
      <c r="R3762" t="s">
        <v>8358</v>
      </c>
      <c r="S3762" s="10">
        <f t="shared" si="234"/>
        <v>41739.316967592589</v>
      </c>
      <c r="T3762" s="10">
        <f t="shared" si="235"/>
        <v>41764.316967592589</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100</v>
      </c>
      <c r="P3763" s="5">
        <f t="shared" si="233"/>
        <v>166.66666666666666</v>
      </c>
      <c r="Q3763" t="s">
        <v>8317</v>
      </c>
      <c r="R3763" t="s">
        <v>8358</v>
      </c>
      <c r="S3763" s="10">
        <f t="shared" si="234"/>
        <v>42173.258530092593</v>
      </c>
      <c r="T3763" s="10">
        <f t="shared" si="235"/>
        <v>42226.749999999993</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5">
        <f t="shared" si="233"/>
        <v>47.428571428571431</v>
      </c>
      <c r="Q3764" t="s">
        <v>8317</v>
      </c>
      <c r="R3764" t="s">
        <v>8358</v>
      </c>
      <c r="S3764" s="10">
        <f t="shared" si="234"/>
        <v>42193.605196759258</v>
      </c>
      <c r="T3764" s="10">
        <f t="shared" si="235"/>
        <v>42218.605196759258</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100</v>
      </c>
      <c r="P3765" s="5">
        <f t="shared" si="233"/>
        <v>64.935064935064929</v>
      </c>
      <c r="Q3765" t="s">
        <v>8317</v>
      </c>
      <c r="R3765" t="s">
        <v>8358</v>
      </c>
      <c r="S3765" s="10">
        <f t="shared" si="234"/>
        <v>42065.541967592588</v>
      </c>
      <c r="T3765" s="10">
        <f t="shared" si="235"/>
        <v>42095.500300925924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100</v>
      </c>
      <c r="P3766" s="5">
        <f t="shared" si="233"/>
        <v>55.555555555555557</v>
      </c>
      <c r="Q3766" t="s">
        <v>8317</v>
      </c>
      <c r="R3766" t="s">
        <v>8358</v>
      </c>
      <c r="S3766" s="10">
        <f t="shared" si="234"/>
        <v>42499.634629629632</v>
      </c>
      <c r="T3766" s="10">
        <f t="shared" si="235"/>
        <v>42518.816666666658</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5">
        <f t="shared" si="233"/>
        <v>74.224299065420567</v>
      </c>
      <c r="Q3767" t="s">
        <v>8317</v>
      </c>
      <c r="R3767" t="s">
        <v>8358</v>
      </c>
      <c r="S3767" s="10">
        <f t="shared" si="234"/>
        <v>41820.568078703705</v>
      </c>
      <c r="T3767" s="10">
        <f t="shared" si="235"/>
        <v>41850.568078703705</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5">
        <f t="shared" si="233"/>
        <v>106.9271875</v>
      </c>
      <c r="Q3768" t="s">
        <v>8317</v>
      </c>
      <c r="R3768" t="s">
        <v>8358</v>
      </c>
      <c r="S3768" s="10">
        <f t="shared" si="234"/>
        <v>41787.958854166667</v>
      </c>
      <c r="T3768" s="10">
        <f t="shared" si="235"/>
        <v>41822.958854166667</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5">
        <f t="shared" si="233"/>
        <v>41.696428571428569</v>
      </c>
      <c r="Q3769" t="s">
        <v>8317</v>
      </c>
      <c r="R3769" t="s">
        <v>8358</v>
      </c>
      <c r="S3769" s="10">
        <f t="shared" si="234"/>
        <v>42049.811307870368</v>
      </c>
      <c r="T3769" s="10">
        <f t="shared" si="235"/>
        <v>42063.999305555553</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107.65274999999998</v>
      </c>
      <c r="P3770" s="5">
        <f t="shared" si="233"/>
        <v>74.243275862068955</v>
      </c>
      <c r="Q3770" t="s">
        <v>8317</v>
      </c>
      <c r="R3770" t="s">
        <v>8358</v>
      </c>
      <c r="S3770" s="10">
        <f t="shared" si="234"/>
        <v>41772.519560185181</v>
      </c>
      <c r="T3770" s="10">
        <f t="shared" si="235"/>
        <v>41802.519560185181</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100</v>
      </c>
      <c r="P3771" s="5">
        <f t="shared" si="233"/>
        <v>73.333333333333329</v>
      </c>
      <c r="Q3771" t="s">
        <v>8317</v>
      </c>
      <c r="R3771" t="s">
        <v>8358</v>
      </c>
      <c r="S3771" s="10">
        <f t="shared" si="234"/>
        <v>42445.389803240738</v>
      </c>
      <c r="T3771" s="10">
        <f t="shared" si="235"/>
        <v>42475.389803240738</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100</v>
      </c>
      <c r="P3772" s="5">
        <f t="shared" si="233"/>
        <v>100</v>
      </c>
      <c r="Q3772" t="s">
        <v>8317</v>
      </c>
      <c r="R3772" t="s">
        <v>8358</v>
      </c>
      <c r="S3772" s="10">
        <f t="shared" si="234"/>
        <v>42138.722337962965</v>
      </c>
      <c r="T3772" s="10">
        <f t="shared" si="235"/>
        <v>42168.722337962965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5">
        <f t="shared" si="233"/>
        <v>38.421052631578945</v>
      </c>
      <c r="Q3773" t="s">
        <v>8317</v>
      </c>
      <c r="R3773" t="s">
        <v>8358</v>
      </c>
      <c r="S3773" s="10">
        <f t="shared" si="234"/>
        <v>42493.64875</v>
      </c>
      <c r="T3773" s="10">
        <f t="shared" si="235"/>
        <v>42507.791666666664</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v>
      </c>
      <c r="P3774" s="5">
        <f t="shared" si="233"/>
        <v>166.96969696969697</v>
      </c>
      <c r="Q3774" t="s">
        <v>8317</v>
      </c>
      <c r="R3774" t="s">
        <v>8358</v>
      </c>
      <c r="S3774" s="10">
        <f t="shared" si="234"/>
        <v>42682.408634259256</v>
      </c>
      <c r="T3774" s="10">
        <f t="shared" si="235"/>
        <v>42703.041666666664</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v>
      </c>
      <c r="P3775" s="5">
        <f t="shared" si="233"/>
        <v>94.912280701754383</v>
      </c>
      <c r="Q3775" t="s">
        <v>8317</v>
      </c>
      <c r="R3775" t="s">
        <v>8358</v>
      </c>
      <c r="S3775" s="10">
        <f t="shared" si="234"/>
        <v>42655.79684027777</v>
      </c>
      <c r="T3775" s="10">
        <f t="shared" si="235"/>
        <v>42688.880555555552</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100</v>
      </c>
      <c r="P3776" s="5">
        <f t="shared" si="233"/>
        <v>100</v>
      </c>
      <c r="Q3776" t="s">
        <v>8317</v>
      </c>
      <c r="R3776" t="s">
        <v>8358</v>
      </c>
      <c r="S3776" s="10">
        <f t="shared" si="234"/>
        <v>42087.583969907406</v>
      </c>
      <c r="T3776" s="10">
        <f t="shared" si="235"/>
        <v>42103.583969907406</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100.25</v>
      </c>
      <c r="P3777" s="5">
        <f t="shared" si="233"/>
        <v>143.21428571428572</v>
      </c>
      <c r="Q3777" t="s">
        <v>8317</v>
      </c>
      <c r="R3777" t="s">
        <v>8358</v>
      </c>
      <c r="S3777" s="10">
        <f t="shared" si="234"/>
        <v>42075.734293981477</v>
      </c>
      <c r="T3777" s="10">
        <f t="shared" si="235"/>
        <v>42102.958333333336</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5">
        <f t="shared" si="233"/>
        <v>90.819148936170208</v>
      </c>
      <c r="Q3778" t="s">
        <v>8317</v>
      </c>
      <c r="R3778" t="s">
        <v>8358</v>
      </c>
      <c r="S3778" s="10">
        <f t="shared" si="234"/>
        <v>41814.159467592588</v>
      </c>
      <c r="T3778" s="10">
        <f t="shared" si="235"/>
        <v>41851.833333333328</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((E3779/D3779)*100)</f>
        <v>143.19999999999999</v>
      </c>
      <c r="P3779" s="5">
        <f t="shared" ref="P3779:P3842" si="237">AVERAGE(E3779/L3779)</f>
        <v>48.542372881355931</v>
      </c>
      <c r="Q3779" t="s">
        <v>8317</v>
      </c>
      <c r="R3779" t="s">
        <v>8358</v>
      </c>
      <c r="S3779" s="10">
        <f t="shared" ref="S3779:S3842" si="238">(((J3779/60)/60)/24)+DATE(1970,1,1)+(-5/24)</f>
        <v>41886.903020833335</v>
      </c>
      <c r="T3779" s="10">
        <f t="shared" ref="T3779:T3842" si="239">(((I3779/60)/60)/24)+DATE(1970,1,1)+(-5/24)</f>
        <v>41908.958333333328</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105.04166666666667</v>
      </c>
      <c r="P3780" s="5">
        <f t="shared" si="237"/>
        <v>70.027777777777771</v>
      </c>
      <c r="Q3780" t="s">
        <v>8317</v>
      </c>
      <c r="R3780" t="s">
        <v>8358</v>
      </c>
      <c r="S3780" s="10">
        <f t="shared" si="238"/>
        <v>41989.610879629625</v>
      </c>
      <c r="T3780" s="10">
        <f t="shared" si="239"/>
        <v>42049.610879629625</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v>
      </c>
      <c r="P3781" s="5">
        <f t="shared" si="237"/>
        <v>135.62608695652173</v>
      </c>
      <c r="Q3781" t="s">
        <v>8317</v>
      </c>
      <c r="R3781" t="s">
        <v>8358</v>
      </c>
      <c r="S3781" s="10">
        <f t="shared" si="238"/>
        <v>42425.527083333327</v>
      </c>
      <c r="T3781" s="10">
        <f t="shared" si="239"/>
        <v>42455.48541666667</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120</v>
      </c>
      <c r="P3782" s="5">
        <f t="shared" si="237"/>
        <v>100</v>
      </c>
      <c r="Q3782" t="s">
        <v>8317</v>
      </c>
      <c r="R3782" t="s">
        <v>8358</v>
      </c>
      <c r="S3782" s="10">
        <f t="shared" si="238"/>
        <v>42166.011400462965</v>
      </c>
      <c r="T3782" s="10">
        <f t="shared" si="239"/>
        <v>42198.629166666658</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5">
        <f t="shared" si="237"/>
        <v>94.90384615384616</v>
      </c>
      <c r="Q3783" t="s">
        <v>8317</v>
      </c>
      <c r="R3783" t="s">
        <v>8358</v>
      </c>
      <c r="S3783" s="10">
        <f t="shared" si="238"/>
        <v>41865.674594907403</v>
      </c>
      <c r="T3783" s="10">
        <f t="shared" si="239"/>
        <v>41890.674594907403</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v>
      </c>
      <c r="P3784" s="5">
        <f t="shared" si="237"/>
        <v>75.370370370370367</v>
      </c>
      <c r="Q3784" t="s">
        <v>8317</v>
      </c>
      <c r="R3784" t="s">
        <v>8358</v>
      </c>
      <c r="S3784" s="10">
        <f t="shared" si="238"/>
        <v>42546.653900462967</v>
      </c>
      <c r="T3784" s="10">
        <f t="shared" si="239"/>
        <v>42575.749999999993</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5">
        <f t="shared" si="237"/>
        <v>64.458333333333329</v>
      </c>
      <c r="Q3785" t="s">
        <v>8317</v>
      </c>
      <c r="R3785" t="s">
        <v>8358</v>
      </c>
      <c r="S3785" s="10">
        <f t="shared" si="238"/>
        <v>42419.931944444441</v>
      </c>
      <c r="T3785" s="10">
        <f t="shared" si="239"/>
        <v>42444.458333333336</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5">
        <f t="shared" si="237"/>
        <v>115</v>
      </c>
      <c r="Q3786" t="s">
        <v>8317</v>
      </c>
      <c r="R3786" t="s">
        <v>8358</v>
      </c>
      <c r="S3786" s="10">
        <f t="shared" si="238"/>
        <v>42531.772361111107</v>
      </c>
      <c r="T3786" s="10">
        <f t="shared" si="239"/>
        <v>42561.772361111107</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v>
      </c>
      <c r="P3787" s="5">
        <f t="shared" si="237"/>
        <v>100.5</v>
      </c>
      <c r="Q3787" t="s">
        <v>8317</v>
      </c>
      <c r="R3787" t="s">
        <v>8358</v>
      </c>
      <c r="S3787" s="10">
        <f t="shared" si="238"/>
        <v>42548.430196759255</v>
      </c>
      <c r="T3787" s="10">
        <f t="shared" si="239"/>
        <v>42584.210416666661</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110.96666666666665</v>
      </c>
      <c r="P3788" s="5">
        <f t="shared" si="237"/>
        <v>93.774647887323937</v>
      </c>
      <c r="Q3788" t="s">
        <v>8317</v>
      </c>
      <c r="R3788" t="s">
        <v>8358</v>
      </c>
      <c r="S3788" s="10">
        <f t="shared" si="238"/>
        <v>42486.829571759255</v>
      </c>
      <c r="T3788" s="10">
        <f t="shared" si="239"/>
        <v>42516.829571759255</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5">
        <f t="shared" si="237"/>
        <v>35.1</v>
      </c>
      <c r="Q3789" t="s">
        <v>8317</v>
      </c>
      <c r="R3789" t="s">
        <v>8358</v>
      </c>
      <c r="S3789" s="10">
        <f t="shared" si="238"/>
        <v>42167.326458333329</v>
      </c>
      <c r="T3789" s="10">
        <f t="shared" si="239"/>
        <v>42195.957638888889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0.66666666666666674</v>
      </c>
      <c r="P3790" s="5">
        <f t="shared" si="237"/>
        <v>500</v>
      </c>
      <c r="Q3790" t="s">
        <v>8317</v>
      </c>
      <c r="R3790" t="s">
        <v>8358</v>
      </c>
      <c r="S3790" s="10">
        <f t="shared" si="238"/>
        <v>42333.487488425926</v>
      </c>
      <c r="T3790" s="10">
        <f t="shared" si="239"/>
        <v>42361.470833333333</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v>
      </c>
      <c r="P3791" s="5">
        <f t="shared" si="237"/>
        <v>29</v>
      </c>
      <c r="Q3791" t="s">
        <v>8317</v>
      </c>
      <c r="R3791" t="s">
        <v>8358</v>
      </c>
      <c r="S3791" s="10">
        <f t="shared" si="238"/>
        <v>42138.590486111112</v>
      </c>
      <c r="T3791" s="10">
        <f t="shared" si="239"/>
        <v>42170.590486111112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5" t="e">
        <f t="shared" si="237"/>
        <v>#DIV/0!</v>
      </c>
      <c r="Q3792" t="s">
        <v>8317</v>
      </c>
      <c r="R3792" t="s">
        <v>8358</v>
      </c>
      <c r="S3792" s="10">
        <f t="shared" si="238"/>
        <v>42666.458599537036</v>
      </c>
      <c r="T3792" s="10">
        <f t="shared" si="239"/>
        <v>42696.5002662037</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5" t="e">
        <f t="shared" si="237"/>
        <v>#DIV/0!</v>
      </c>
      <c r="Q3793" t="s">
        <v>8317</v>
      </c>
      <c r="R3793" t="s">
        <v>8358</v>
      </c>
      <c r="S3793" s="10">
        <f t="shared" si="238"/>
        <v>41766.4837037037</v>
      </c>
      <c r="T3793" s="10">
        <f t="shared" si="239"/>
        <v>41826.4837037037</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0.27999999999999997</v>
      </c>
      <c r="P3794" s="5">
        <f t="shared" si="237"/>
        <v>17.5</v>
      </c>
      <c r="Q3794" t="s">
        <v>8317</v>
      </c>
      <c r="R3794" t="s">
        <v>8358</v>
      </c>
      <c r="S3794" s="10">
        <f t="shared" si="238"/>
        <v>42170.238680555551</v>
      </c>
      <c r="T3794" s="10">
        <f t="shared" si="239"/>
        <v>42200.238680555551</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59.657142857142851</v>
      </c>
      <c r="P3795" s="5">
        <f t="shared" si="237"/>
        <v>174</v>
      </c>
      <c r="Q3795" t="s">
        <v>8317</v>
      </c>
      <c r="R3795" t="s">
        <v>8358</v>
      </c>
      <c r="S3795" s="10">
        <f t="shared" si="238"/>
        <v>41968.73065972222</v>
      </c>
      <c r="T3795" s="10">
        <f t="shared" si="239"/>
        <v>41989.73065972222</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1</v>
      </c>
      <c r="P3796" s="5">
        <f t="shared" si="237"/>
        <v>50</v>
      </c>
      <c r="Q3796" t="s">
        <v>8317</v>
      </c>
      <c r="R3796" t="s">
        <v>8358</v>
      </c>
      <c r="S3796" s="10">
        <f t="shared" si="238"/>
        <v>42132.372152777774</v>
      </c>
      <c r="T3796" s="10">
        <f t="shared" si="239"/>
        <v>42162.372152777774</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1.6666666666666667</v>
      </c>
      <c r="P3797" s="5">
        <f t="shared" si="237"/>
        <v>5</v>
      </c>
      <c r="Q3797" t="s">
        <v>8317</v>
      </c>
      <c r="R3797" t="s">
        <v>8358</v>
      </c>
      <c r="S3797" s="10">
        <f t="shared" si="238"/>
        <v>42201.227893518517</v>
      </c>
      <c r="T3797" s="10">
        <f t="shared" si="239"/>
        <v>42244.729166666664</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4.4444444444444444E-3</v>
      </c>
      <c r="P3798" s="5">
        <f t="shared" si="237"/>
        <v>1</v>
      </c>
      <c r="Q3798" t="s">
        <v>8317</v>
      </c>
      <c r="R3798" t="s">
        <v>8358</v>
      </c>
      <c r="S3798" s="10">
        <f t="shared" si="238"/>
        <v>42688.821250000001</v>
      </c>
      <c r="T3798" s="10">
        <f t="shared" si="239"/>
        <v>42748.821250000001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89.666666666666657</v>
      </c>
      <c r="P3799" s="5">
        <f t="shared" si="237"/>
        <v>145.40540540540542</v>
      </c>
      <c r="Q3799" t="s">
        <v>8317</v>
      </c>
      <c r="R3799" t="s">
        <v>8358</v>
      </c>
      <c r="S3799" s="10">
        <f t="shared" si="238"/>
        <v>42084.673206018517</v>
      </c>
      <c r="T3799" s="10">
        <f t="shared" si="239"/>
        <v>42114.673206018517</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1.4642857142857144</v>
      </c>
      <c r="P3800" s="5">
        <f t="shared" si="237"/>
        <v>205</v>
      </c>
      <c r="Q3800" t="s">
        <v>8317</v>
      </c>
      <c r="R3800" t="s">
        <v>8358</v>
      </c>
      <c r="S3800" s="10">
        <f t="shared" si="238"/>
        <v>41831.514444444445</v>
      </c>
      <c r="T3800" s="10">
        <f t="shared" si="239"/>
        <v>41861.514444444445</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4.0199999999999996</v>
      </c>
      <c r="P3801" s="5">
        <f t="shared" si="237"/>
        <v>100.5</v>
      </c>
      <c r="Q3801" t="s">
        <v>8317</v>
      </c>
      <c r="R3801" t="s">
        <v>8358</v>
      </c>
      <c r="S3801" s="10">
        <f t="shared" si="238"/>
        <v>42410.722719907404</v>
      </c>
      <c r="T3801" s="10">
        <f t="shared" si="239"/>
        <v>42440.722719907404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v>
      </c>
      <c r="P3802" s="5">
        <f t="shared" si="237"/>
        <v>55.0625</v>
      </c>
      <c r="Q3802" t="s">
        <v>8317</v>
      </c>
      <c r="R3802" t="s">
        <v>8358</v>
      </c>
      <c r="S3802" s="10">
        <f t="shared" si="238"/>
        <v>41982.528738425921</v>
      </c>
      <c r="T3802" s="10">
        <f t="shared" si="239"/>
        <v>42014.999305555553</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8.52</v>
      </c>
      <c r="P3803" s="5">
        <f t="shared" si="237"/>
        <v>47.333333333333336</v>
      </c>
      <c r="Q3803" t="s">
        <v>8317</v>
      </c>
      <c r="R3803" t="s">
        <v>8358</v>
      </c>
      <c r="S3803" s="10">
        <f t="shared" si="238"/>
        <v>41975.467777777776</v>
      </c>
      <c r="T3803" s="10">
        <f t="shared" si="239"/>
        <v>42006.467777777776</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5" t="e">
        <f t="shared" si="237"/>
        <v>#DIV/0!</v>
      </c>
      <c r="Q3804" t="s">
        <v>8317</v>
      </c>
      <c r="R3804" t="s">
        <v>8358</v>
      </c>
      <c r="S3804" s="10">
        <f t="shared" si="238"/>
        <v>42268.917893518512</v>
      </c>
      <c r="T3804" s="10">
        <f t="shared" si="239"/>
        <v>42298.917893518512</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19.650000000000002</v>
      </c>
      <c r="P3805" s="5">
        <f t="shared" si="237"/>
        <v>58.95</v>
      </c>
      <c r="Q3805" t="s">
        <v>8317</v>
      </c>
      <c r="R3805" t="s">
        <v>8358</v>
      </c>
      <c r="S3805" s="10">
        <f t="shared" si="238"/>
        <v>42403.763518518514</v>
      </c>
      <c r="T3805" s="10">
        <f t="shared" si="239"/>
        <v>42433.763518518514</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5" t="e">
        <f t="shared" si="237"/>
        <v>#DIV/0!</v>
      </c>
      <c r="Q3806" t="s">
        <v>8317</v>
      </c>
      <c r="R3806" t="s">
        <v>8358</v>
      </c>
      <c r="S3806" s="10">
        <f t="shared" si="238"/>
        <v>42526.801203703704</v>
      </c>
      <c r="T3806" s="10">
        <f t="shared" si="239"/>
        <v>42582.083333333336</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2E-3</v>
      </c>
      <c r="P3807" s="5">
        <f t="shared" si="237"/>
        <v>1.5</v>
      </c>
      <c r="Q3807" t="s">
        <v>8317</v>
      </c>
      <c r="R3807" t="s">
        <v>8358</v>
      </c>
      <c r="S3807" s="10">
        <f t="shared" si="238"/>
        <v>41849.678703703699</v>
      </c>
      <c r="T3807" s="10">
        <f t="shared" si="239"/>
        <v>41909.678703703699</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6.6666666666666666E-2</v>
      </c>
      <c r="P3808" s="5">
        <f t="shared" si="237"/>
        <v>5</v>
      </c>
      <c r="Q3808" t="s">
        <v>8317</v>
      </c>
      <c r="R3808" t="s">
        <v>8358</v>
      </c>
      <c r="S3808" s="10">
        <f t="shared" si="238"/>
        <v>41799.050706018512</v>
      </c>
      <c r="T3808" s="10">
        <f t="shared" si="239"/>
        <v>41819.050706018512</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30.333333333333336</v>
      </c>
      <c r="P3809" s="5">
        <f t="shared" si="237"/>
        <v>50.555555555555557</v>
      </c>
      <c r="Q3809" t="s">
        <v>8317</v>
      </c>
      <c r="R3809" t="s">
        <v>8358</v>
      </c>
      <c r="S3809" s="10">
        <f t="shared" si="238"/>
        <v>42090.700682870367</v>
      </c>
      <c r="T3809" s="10">
        <f t="shared" si="239"/>
        <v>42097.700682870367</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100</v>
      </c>
      <c r="P3810" s="5">
        <f t="shared" si="237"/>
        <v>41.666666666666664</v>
      </c>
      <c r="Q3810" t="s">
        <v>8317</v>
      </c>
      <c r="R3810" t="s">
        <v>8318</v>
      </c>
      <c r="S3810" s="10">
        <f t="shared" si="238"/>
        <v>42059.24559027778</v>
      </c>
      <c r="T3810" s="10">
        <f t="shared" si="239"/>
        <v>42119.203923611109</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5">
        <f t="shared" si="237"/>
        <v>53.289473684210527</v>
      </c>
      <c r="Q3811" t="s">
        <v>8317</v>
      </c>
      <c r="R3811" t="s">
        <v>8318</v>
      </c>
      <c r="S3811" s="10">
        <f t="shared" si="238"/>
        <v>41800.318368055552</v>
      </c>
      <c r="T3811" s="10">
        <f t="shared" si="239"/>
        <v>41850.75</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121.73333333333333</v>
      </c>
      <c r="P3812" s="5">
        <f t="shared" si="237"/>
        <v>70.230769230769226</v>
      </c>
      <c r="Q3812" t="s">
        <v>8317</v>
      </c>
      <c r="R3812" t="s">
        <v>8318</v>
      </c>
      <c r="S3812" s="10">
        <f t="shared" si="238"/>
        <v>42054.640717592592</v>
      </c>
      <c r="T3812" s="10">
        <f t="shared" si="239"/>
        <v>42084.599050925921</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330</v>
      </c>
      <c r="P3813" s="5">
        <f t="shared" si="237"/>
        <v>43.421052631578945</v>
      </c>
      <c r="Q3813" t="s">
        <v>8317</v>
      </c>
      <c r="R3813" t="s">
        <v>8318</v>
      </c>
      <c r="S3813" s="10">
        <f t="shared" si="238"/>
        <v>42487.418668981474</v>
      </c>
      <c r="T3813" s="10">
        <f t="shared" si="239"/>
        <v>42521.249999999993</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109.55</v>
      </c>
      <c r="P3814" s="5">
        <f t="shared" si="237"/>
        <v>199.18181818181819</v>
      </c>
      <c r="Q3814" t="s">
        <v>8317</v>
      </c>
      <c r="R3814" t="s">
        <v>8318</v>
      </c>
      <c r="S3814" s="10">
        <f t="shared" si="238"/>
        <v>42109.542916666665</v>
      </c>
      <c r="T3814" s="10">
        <f t="shared" si="239"/>
        <v>42155.957638888889</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5">
        <f t="shared" si="237"/>
        <v>78.518148148148143</v>
      </c>
      <c r="Q3815" t="s">
        <v>8317</v>
      </c>
      <c r="R3815" t="s">
        <v>8318</v>
      </c>
      <c r="S3815" s="10">
        <f t="shared" si="238"/>
        <v>42497.067372685182</v>
      </c>
      <c r="T3815" s="10">
        <f t="shared" si="239"/>
        <v>42535.696527777771</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5">
        <f t="shared" si="237"/>
        <v>61.823529411764703</v>
      </c>
      <c r="Q3816" t="s">
        <v>8317</v>
      </c>
      <c r="R3816" t="s">
        <v>8318</v>
      </c>
      <c r="S3816" s="10">
        <f t="shared" si="238"/>
        <v>42058.695740740739</v>
      </c>
      <c r="T3816" s="10">
        <f t="shared" si="239"/>
        <v>42094.957638888889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v>
      </c>
      <c r="P3817" s="5">
        <f t="shared" si="237"/>
        <v>50.000500000000002</v>
      </c>
      <c r="Q3817" t="s">
        <v>8317</v>
      </c>
      <c r="R3817" t="s">
        <v>8318</v>
      </c>
      <c r="S3817" s="10">
        <f t="shared" si="238"/>
        <v>42207.051585648143</v>
      </c>
      <c r="T3817" s="10">
        <f t="shared" si="239"/>
        <v>42236.749999999993</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5">
        <f t="shared" si="237"/>
        <v>48.339729729729726</v>
      </c>
      <c r="Q3818" t="s">
        <v>8317</v>
      </c>
      <c r="R3818" t="s">
        <v>8318</v>
      </c>
      <c r="S3818" s="10">
        <f t="shared" si="238"/>
        <v>41807.481747685182</v>
      </c>
      <c r="T3818" s="10">
        <f t="shared" si="239"/>
        <v>41837.481747685182</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5">
        <f t="shared" si="237"/>
        <v>107.25</v>
      </c>
      <c r="Q3819" t="s">
        <v>8317</v>
      </c>
      <c r="R3819" t="s">
        <v>8318</v>
      </c>
      <c r="S3819" s="10">
        <f t="shared" si="238"/>
        <v>42284.488611111105</v>
      </c>
      <c r="T3819" s="10">
        <f t="shared" si="239"/>
        <v>42300.957638888889</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227.99999999999997</v>
      </c>
      <c r="P3820" s="5">
        <f t="shared" si="237"/>
        <v>57</v>
      </c>
      <c r="Q3820" t="s">
        <v>8317</v>
      </c>
      <c r="R3820" t="s">
        <v>8318</v>
      </c>
      <c r="S3820" s="10">
        <f t="shared" si="238"/>
        <v>42045.634050925924</v>
      </c>
      <c r="T3820" s="10">
        <f t="shared" si="239"/>
        <v>42075.592384259253</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v>
      </c>
      <c r="P3821" s="5">
        <f t="shared" si="237"/>
        <v>40.92307692307692</v>
      </c>
      <c r="Q3821" t="s">
        <v>8317</v>
      </c>
      <c r="R3821" t="s">
        <v>8318</v>
      </c>
      <c r="S3821" s="10">
        <f t="shared" si="238"/>
        <v>42184.001203703701</v>
      </c>
      <c r="T3821" s="10">
        <f t="shared" si="239"/>
        <v>42202.668055555558</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143.33333333333334</v>
      </c>
      <c r="P3822" s="5">
        <f t="shared" si="237"/>
        <v>21.5</v>
      </c>
      <c r="Q3822" t="s">
        <v>8317</v>
      </c>
      <c r="R3822" t="s">
        <v>8318</v>
      </c>
      <c r="S3822" s="10">
        <f t="shared" si="238"/>
        <v>42160.443483796298</v>
      </c>
      <c r="T3822" s="10">
        <f t="shared" si="239"/>
        <v>42190.443483796298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5">
        <f t="shared" si="237"/>
        <v>79.543478260869563</v>
      </c>
      <c r="Q3823" t="s">
        <v>8317</v>
      </c>
      <c r="R3823" t="s">
        <v>8318</v>
      </c>
      <c r="S3823" s="10">
        <f t="shared" si="238"/>
        <v>42340.972303240742</v>
      </c>
      <c r="T3823" s="10">
        <f t="shared" si="239"/>
        <v>42372.972303240742</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5">
        <f t="shared" si="237"/>
        <v>72.381578947368425</v>
      </c>
      <c r="Q3824" t="s">
        <v>8317</v>
      </c>
      <c r="R3824" t="s">
        <v>8318</v>
      </c>
      <c r="S3824" s="10">
        <f t="shared" si="238"/>
        <v>42329.629826388882</v>
      </c>
      <c r="T3824" s="10">
        <f t="shared" si="239"/>
        <v>42388.749305555553</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5">
        <f t="shared" si="237"/>
        <v>64.634146341463421</v>
      </c>
      <c r="Q3825" t="s">
        <v>8317</v>
      </c>
      <c r="R3825" t="s">
        <v>8318</v>
      </c>
      <c r="S3825" s="10">
        <f t="shared" si="238"/>
        <v>42170.701898148145</v>
      </c>
      <c r="T3825" s="10">
        <f t="shared" si="239"/>
        <v>42204.957638888889</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5">
        <f t="shared" si="237"/>
        <v>38.571428571428569</v>
      </c>
      <c r="Q3826" t="s">
        <v>8317</v>
      </c>
      <c r="R3826" t="s">
        <v>8318</v>
      </c>
      <c r="S3826" s="10">
        <f t="shared" si="238"/>
        <v>42571.417858796289</v>
      </c>
      <c r="T3826" s="10">
        <f t="shared" si="239"/>
        <v>42583.361805555549</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5">
        <f t="shared" si="237"/>
        <v>107.57142857142857</v>
      </c>
      <c r="Q3827" t="s">
        <v>8317</v>
      </c>
      <c r="R3827" t="s">
        <v>8318</v>
      </c>
      <c r="S3827" s="10">
        <f t="shared" si="238"/>
        <v>42150.861273148148</v>
      </c>
      <c r="T3827" s="10">
        <f t="shared" si="239"/>
        <v>42171.861273148148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5">
        <f t="shared" si="237"/>
        <v>27.5</v>
      </c>
      <c r="Q3828" t="s">
        <v>8317</v>
      </c>
      <c r="R3828" t="s">
        <v>8318</v>
      </c>
      <c r="S3828" s="10">
        <f t="shared" si="238"/>
        <v>42101.215208333328</v>
      </c>
      <c r="T3828" s="10">
        <f t="shared" si="239"/>
        <v>42131.215208333328</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5">
        <f t="shared" si="237"/>
        <v>70.461538461538467</v>
      </c>
      <c r="Q3829" t="s">
        <v>8317</v>
      </c>
      <c r="R3829" t="s">
        <v>8318</v>
      </c>
      <c r="S3829" s="10">
        <f t="shared" si="238"/>
        <v>42034.719918981478</v>
      </c>
      <c r="T3829" s="10">
        <f t="shared" si="239"/>
        <v>42089.791666666664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100</v>
      </c>
      <c r="P3830" s="5">
        <f t="shared" si="237"/>
        <v>178.57142857142858</v>
      </c>
      <c r="Q3830" t="s">
        <v>8317</v>
      </c>
      <c r="R3830" t="s">
        <v>8318</v>
      </c>
      <c r="S3830" s="10">
        <f t="shared" si="238"/>
        <v>41944.319293981483</v>
      </c>
      <c r="T3830" s="10">
        <f t="shared" si="239"/>
        <v>42004.360960648148</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5">
        <f t="shared" si="237"/>
        <v>62.625</v>
      </c>
      <c r="Q3831" t="s">
        <v>8317</v>
      </c>
      <c r="R3831" t="s">
        <v>8318</v>
      </c>
      <c r="S3831" s="10">
        <f t="shared" si="238"/>
        <v>42593.657071759262</v>
      </c>
      <c r="T3831" s="10">
        <f t="shared" si="239"/>
        <v>42613.657071759262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5">
        <f t="shared" si="237"/>
        <v>75</v>
      </c>
      <c r="Q3832" t="s">
        <v>8317</v>
      </c>
      <c r="R3832" t="s">
        <v>8318</v>
      </c>
      <c r="S3832" s="10">
        <f t="shared" si="238"/>
        <v>42503.532534722217</v>
      </c>
      <c r="T3832" s="10">
        <f t="shared" si="239"/>
        <v>42517.532534722217</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5">
        <f t="shared" si="237"/>
        <v>58.901111111111113</v>
      </c>
      <c r="Q3833" t="s">
        <v>8317</v>
      </c>
      <c r="R3833" t="s">
        <v>8318</v>
      </c>
      <c r="S3833" s="10">
        <f t="shared" si="238"/>
        <v>41927.640567129631</v>
      </c>
      <c r="T3833" s="10">
        <f t="shared" si="239"/>
        <v>41948.682233796295</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5">
        <f t="shared" si="237"/>
        <v>139.55555555555554</v>
      </c>
      <c r="Q3834" t="s">
        <v>8317</v>
      </c>
      <c r="R3834" t="s">
        <v>8318</v>
      </c>
      <c r="S3834" s="10">
        <f t="shared" si="238"/>
        <v>42374.906655092585</v>
      </c>
      <c r="T3834" s="10">
        <f t="shared" si="239"/>
        <v>42419.906655092585</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5">
        <f t="shared" si="237"/>
        <v>70</v>
      </c>
      <c r="Q3835" t="s">
        <v>8317</v>
      </c>
      <c r="R3835" t="s">
        <v>8318</v>
      </c>
      <c r="S3835" s="10">
        <f t="shared" si="238"/>
        <v>41963.66402777777</v>
      </c>
      <c r="T3835" s="10">
        <f t="shared" si="239"/>
        <v>41974.589583333327</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109.03333333333333</v>
      </c>
      <c r="P3836" s="5">
        <f t="shared" si="237"/>
        <v>57.385964912280699</v>
      </c>
      <c r="Q3836" t="s">
        <v>8317</v>
      </c>
      <c r="R3836" t="s">
        <v>8318</v>
      </c>
      <c r="S3836" s="10">
        <f t="shared" si="238"/>
        <v>42143.236886574072</v>
      </c>
      <c r="T3836" s="10">
        <f t="shared" si="239"/>
        <v>42173.236886574072</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160</v>
      </c>
      <c r="P3837" s="5">
        <f t="shared" si="237"/>
        <v>40</v>
      </c>
      <c r="Q3837" t="s">
        <v>8317</v>
      </c>
      <c r="R3837" t="s">
        <v>8318</v>
      </c>
      <c r="S3837" s="10">
        <f t="shared" si="238"/>
        <v>42460.733888888884</v>
      </c>
      <c r="T3837" s="10">
        <f t="shared" si="239"/>
        <v>42481.733888888884</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5">
        <f t="shared" si="237"/>
        <v>64.285714285714292</v>
      </c>
      <c r="Q3838" t="s">
        <v>8317</v>
      </c>
      <c r="R3838" t="s">
        <v>8318</v>
      </c>
      <c r="S3838" s="10">
        <f t="shared" si="238"/>
        <v>42553.718194444438</v>
      </c>
      <c r="T3838" s="10">
        <f t="shared" si="239"/>
        <v>42584.964583333327</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102.1</v>
      </c>
      <c r="P3839" s="5">
        <f t="shared" si="237"/>
        <v>120.11764705882354</v>
      </c>
      <c r="Q3839" t="s">
        <v>8317</v>
      </c>
      <c r="R3839" t="s">
        <v>8318</v>
      </c>
      <c r="S3839" s="10">
        <f t="shared" si="238"/>
        <v>42152.557384259257</v>
      </c>
      <c r="T3839" s="10">
        <f t="shared" si="239"/>
        <v>42188.557384259257</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5">
        <f t="shared" si="237"/>
        <v>1008.24</v>
      </c>
      <c r="Q3840" t="s">
        <v>8317</v>
      </c>
      <c r="R3840" t="s">
        <v>8318</v>
      </c>
      <c r="S3840" s="10">
        <f t="shared" si="238"/>
        <v>42116.502418981479</v>
      </c>
      <c r="T3840" s="10">
        <f t="shared" si="239"/>
        <v>42146.502418981479</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5">
        <f t="shared" si="237"/>
        <v>63.28125</v>
      </c>
      <c r="Q3841" t="s">
        <v>8317</v>
      </c>
      <c r="R3841" t="s">
        <v>8318</v>
      </c>
      <c r="S3841" s="10">
        <f t="shared" si="238"/>
        <v>42154.934305555551</v>
      </c>
      <c r="T3841" s="10">
        <f t="shared" si="239"/>
        <v>42214.934305555551</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6500</v>
      </c>
      <c r="P3842" s="5">
        <f t="shared" si="237"/>
        <v>21.666666666666668</v>
      </c>
      <c r="Q3842" t="s">
        <v>8317</v>
      </c>
      <c r="R3842" t="s">
        <v>8318</v>
      </c>
      <c r="S3842" s="10">
        <f t="shared" si="238"/>
        <v>42432.493391203701</v>
      </c>
      <c r="T3842" s="10">
        <f t="shared" si="239"/>
        <v>42457.45172453703</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((E3843/D3843)*100)</f>
        <v>8.7200000000000006</v>
      </c>
      <c r="P3843" s="5">
        <f t="shared" ref="P3843:P3906" si="241">AVERAGE(E3843/L3843)</f>
        <v>25.647058823529413</v>
      </c>
      <c r="Q3843" t="s">
        <v>8317</v>
      </c>
      <c r="R3843" t="s">
        <v>8318</v>
      </c>
      <c r="S3843" s="10">
        <f t="shared" ref="S3843:S3906" si="242">(((J3843/60)/60)/24)+DATE(1970,1,1)+(-5/24)</f>
        <v>41780.57739583333</v>
      </c>
      <c r="T3843" s="10">
        <f t="shared" ref="T3843:T3906" si="243">(((I3843/60)/60)/24)+DATE(1970,1,1)+(-5/24)</f>
        <v>41840.57739583333</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21.94</v>
      </c>
      <c r="P3844" s="5">
        <f t="shared" si="241"/>
        <v>47.695652173913047</v>
      </c>
      <c r="Q3844" t="s">
        <v>8317</v>
      </c>
      <c r="R3844" t="s">
        <v>8318</v>
      </c>
      <c r="S3844" s="10">
        <f t="shared" si="242"/>
        <v>41740.285324074073</v>
      </c>
      <c r="T3844" s="10">
        <f t="shared" si="243"/>
        <v>41770.285324074073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21.3</v>
      </c>
      <c r="P3845" s="5">
        <f t="shared" si="241"/>
        <v>56.05263157894737</v>
      </c>
      <c r="Q3845" t="s">
        <v>8317</v>
      </c>
      <c r="R3845" t="s">
        <v>8318</v>
      </c>
      <c r="S3845" s="10">
        <f t="shared" si="242"/>
        <v>41765.864166666666</v>
      </c>
      <c r="T3845" s="10">
        <f t="shared" si="243"/>
        <v>41790.864166666666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41.489795918367342</v>
      </c>
      <c r="P3846" s="5">
        <f t="shared" si="241"/>
        <v>81.319999999999993</v>
      </c>
      <c r="Q3846" t="s">
        <v>8317</v>
      </c>
      <c r="R3846" t="s">
        <v>8318</v>
      </c>
      <c r="S3846" s="10">
        <f t="shared" si="242"/>
        <v>41766.408958333333</v>
      </c>
      <c r="T3846" s="10">
        <f t="shared" si="243"/>
        <v>41793.082638888889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2.105</v>
      </c>
      <c r="P3847" s="5">
        <f t="shared" si="241"/>
        <v>70.166666666666671</v>
      </c>
      <c r="Q3847" t="s">
        <v>8317</v>
      </c>
      <c r="R3847" t="s">
        <v>8318</v>
      </c>
      <c r="S3847" s="10">
        <f t="shared" si="242"/>
        <v>42248.418680555551</v>
      </c>
      <c r="T3847" s="10">
        <f t="shared" si="243"/>
        <v>42278.418680555551</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v>
      </c>
      <c r="P3848" s="5">
        <f t="shared" si="241"/>
        <v>23.625</v>
      </c>
      <c r="Q3848" t="s">
        <v>8317</v>
      </c>
      <c r="R3848" t="s">
        <v>8318</v>
      </c>
      <c r="S3848" s="10">
        <f t="shared" si="242"/>
        <v>41885.01321759259</v>
      </c>
      <c r="T3848" s="10">
        <f t="shared" si="243"/>
        <v>41916.082638888889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16.161904761904761</v>
      </c>
      <c r="P3849" s="5">
        <f t="shared" si="241"/>
        <v>188.55555555555554</v>
      </c>
      <c r="Q3849" t="s">
        <v>8317</v>
      </c>
      <c r="R3849" t="s">
        <v>8318</v>
      </c>
      <c r="S3849" s="10">
        <f t="shared" si="242"/>
        <v>42159.016099537032</v>
      </c>
      <c r="T3849" s="10">
        <f t="shared" si="243"/>
        <v>42204.016099537032</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16.376923076923077</v>
      </c>
      <c r="P3850" s="5">
        <f t="shared" si="241"/>
        <v>49.511627906976742</v>
      </c>
      <c r="Q3850" t="s">
        <v>8317</v>
      </c>
      <c r="R3850" t="s">
        <v>8318</v>
      </c>
      <c r="S3850" s="10">
        <f t="shared" si="242"/>
        <v>42265.608668981477</v>
      </c>
      <c r="T3850" s="10">
        <f t="shared" si="243"/>
        <v>42295.608668981477</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v>
      </c>
      <c r="P3851" s="5">
        <f t="shared" si="241"/>
        <v>75.464285714285708</v>
      </c>
      <c r="Q3851" t="s">
        <v>8317</v>
      </c>
      <c r="R3851" t="s">
        <v>8318</v>
      </c>
      <c r="S3851" s="10">
        <f t="shared" si="242"/>
        <v>42136.558842592589</v>
      </c>
      <c r="T3851" s="10">
        <f t="shared" si="243"/>
        <v>42166.558842592589</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3.8</v>
      </c>
      <c r="P3852" s="5">
        <f t="shared" si="241"/>
        <v>9.5</v>
      </c>
      <c r="Q3852" t="s">
        <v>8317</v>
      </c>
      <c r="R3852" t="s">
        <v>8318</v>
      </c>
      <c r="S3852" s="10">
        <f t="shared" si="242"/>
        <v>41974.916006944441</v>
      </c>
      <c r="T3852" s="10">
        <f t="shared" si="243"/>
        <v>42004.916006944441</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34.08</v>
      </c>
      <c r="P3853" s="5">
        <f t="shared" si="241"/>
        <v>35.5</v>
      </c>
      <c r="Q3853" t="s">
        <v>8317</v>
      </c>
      <c r="R3853" t="s">
        <v>8318</v>
      </c>
      <c r="S3853" s="10">
        <f t="shared" si="242"/>
        <v>42172.23123842592</v>
      </c>
      <c r="T3853" s="10">
        <f t="shared" si="243"/>
        <v>42202.23123842592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0.2</v>
      </c>
      <c r="P3854" s="5">
        <f t="shared" si="241"/>
        <v>10</v>
      </c>
      <c r="Q3854" t="s">
        <v>8317</v>
      </c>
      <c r="R3854" t="s">
        <v>8318</v>
      </c>
      <c r="S3854" s="10">
        <f t="shared" si="242"/>
        <v>42064.982361111113</v>
      </c>
      <c r="T3854" s="10">
        <f t="shared" si="243"/>
        <v>42089.940694444442</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2.5999999999999999E-2</v>
      </c>
      <c r="P3855" s="5">
        <f t="shared" si="241"/>
        <v>13</v>
      </c>
      <c r="Q3855" t="s">
        <v>8317</v>
      </c>
      <c r="R3855" t="s">
        <v>8318</v>
      </c>
      <c r="S3855" s="10">
        <f t="shared" si="242"/>
        <v>41848.631689814814</v>
      </c>
      <c r="T3855" s="10">
        <f t="shared" si="243"/>
        <v>41883.631689814814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16.254545454545454</v>
      </c>
      <c r="P3856" s="5">
        <f t="shared" si="241"/>
        <v>89.4</v>
      </c>
      <c r="Q3856" t="s">
        <v>8317</v>
      </c>
      <c r="R3856" t="s">
        <v>8318</v>
      </c>
      <c r="S3856" s="10">
        <f t="shared" si="242"/>
        <v>42103.67659722222</v>
      </c>
      <c r="T3856" s="10">
        <f t="shared" si="243"/>
        <v>42133.67659722222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v>
      </c>
      <c r="P3857" s="5">
        <f t="shared" si="241"/>
        <v>25</v>
      </c>
      <c r="Q3857" t="s">
        <v>8317</v>
      </c>
      <c r="R3857" t="s">
        <v>8318</v>
      </c>
      <c r="S3857" s="10">
        <f t="shared" si="242"/>
        <v>42059.762395833335</v>
      </c>
      <c r="T3857" s="10">
        <f t="shared" si="243"/>
        <v>42089.720729166664</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0.02</v>
      </c>
      <c r="P3858" s="5">
        <f t="shared" si="241"/>
        <v>1</v>
      </c>
      <c r="Q3858" t="s">
        <v>8317</v>
      </c>
      <c r="R3858" t="s">
        <v>8318</v>
      </c>
      <c r="S3858" s="10">
        <f t="shared" si="242"/>
        <v>42041.534756944442</v>
      </c>
      <c r="T3858" s="10">
        <f t="shared" si="243"/>
        <v>42071.493090277778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5.2</v>
      </c>
      <c r="P3859" s="5">
        <f t="shared" si="241"/>
        <v>65</v>
      </c>
      <c r="Q3859" t="s">
        <v>8317</v>
      </c>
      <c r="R3859" t="s">
        <v>8318</v>
      </c>
      <c r="S3859" s="10">
        <f t="shared" si="242"/>
        <v>41829.528819444444</v>
      </c>
      <c r="T3859" s="10">
        <f t="shared" si="243"/>
        <v>41852.508333333331</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2</v>
      </c>
      <c r="P3860" s="5">
        <f t="shared" si="241"/>
        <v>10</v>
      </c>
      <c r="Q3860" t="s">
        <v>8317</v>
      </c>
      <c r="R3860" t="s">
        <v>8318</v>
      </c>
      <c r="S3860" s="10">
        <f t="shared" si="242"/>
        <v>42128.222731481481</v>
      </c>
      <c r="T3860" s="10">
        <f t="shared" si="243"/>
        <v>42146.666666666664</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0.04</v>
      </c>
      <c r="P3861" s="5">
        <f t="shared" si="241"/>
        <v>1</v>
      </c>
      <c r="Q3861" t="s">
        <v>8317</v>
      </c>
      <c r="R3861" t="s">
        <v>8318</v>
      </c>
      <c r="S3861" s="10">
        <f t="shared" si="242"/>
        <v>41789.685266203705</v>
      </c>
      <c r="T3861" s="10">
        <f t="shared" si="243"/>
        <v>41815.666666666664</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17.666666666666668</v>
      </c>
      <c r="P3862" s="5">
        <f t="shared" si="241"/>
        <v>81.538461538461533</v>
      </c>
      <c r="Q3862" t="s">
        <v>8317</v>
      </c>
      <c r="R3862" t="s">
        <v>8318</v>
      </c>
      <c r="S3862" s="10">
        <f t="shared" si="242"/>
        <v>41833.452662037031</v>
      </c>
      <c r="T3862" s="10">
        <f t="shared" si="243"/>
        <v>41863.452662037031</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5</v>
      </c>
      <c r="P3863" s="5">
        <f t="shared" si="241"/>
        <v>100</v>
      </c>
      <c r="Q3863" t="s">
        <v>8317</v>
      </c>
      <c r="R3863" t="s">
        <v>8318</v>
      </c>
      <c r="S3863" s="10">
        <f t="shared" si="242"/>
        <v>41914.381678240738</v>
      </c>
      <c r="T3863" s="10">
        <f t="shared" si="243"/>
        <v>41955.699305555558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1.3333333333333334E-2</v>
      </c>
      <c r="P3864" s="5">
        <f t="shared" si="241"/>
        <v>1</v>
      </c>
      <c r="Q3864" t="s">
        <v>8317</v>
      </c>
      <c r="R3864" t="s">
        <v>8318</v>
      </c>
      <c r="S3864" s="10">
        <f t="shared" si="242"/>
        <v>42611.052731481475</v>
      </c>
      <c r="T3864" s="10">
        <f t="shared" si="243"/>
        <v>42625.499305555553</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5" t="e">
        <f t="shared" si="241"/>
        <v>#DIV/0!</v>
      </c>
      <c r="Q3865" t="s">
        <v>8317</v>
      </c>
      <c r="R3865" t="s">
        <v>8318</v>
      </c>
      <c r="S3865" s="10">
        <f t="shared" si="242"/>
        <v>42253.424826388888</v>
      </c>
      <c r="T3865" s="10">
        <f t="shared" si="243"/>
        <v>42313.466493055552</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v>
      </c>
      <c r="P3866" s="5">
        <f t="shared" si="241"/>
        <v>20</v>
      </c>
      <c r="Q3866" t="s">
        <v>8317</v>
      </c>
      <c r="R3866" t="s">
        <v>8318</v>
      </c>
      <c r="S3866" s="10">
        <f t="shared" si="242"/>
        <v>42295.683495370373</v>
      </c>
      <c r="T3866" s="10">
        <f t="shared" si="243"/>
        <v>42325.72516203703</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26.937422295897225</v>
      </c>
      <c r="P3867" s="5">
        <f t="shared" si="241"/>
        <v>46.428571428571431</v>
      </c>
      <c r="Q3867" t="s">
        <v>8317</v>
      </c>
      <c r="R3867" t="s">
        <v>8318</v>
      </c>
      <c r="S3867" s="10">
        <f t="shared" si="242"/>
        <v>41841.44326388889</v>
      </c>
      <c r="T3867" s="10">
        <f t="shared" si="243"/>
        <v>41881.020833333328</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0.54999999999999993</v>
      </c>
      <c r="P3868" s="5">
        <f t="shared" si="241"/>
        <v>5.5</v>
      </c>
      <c r="Q3868" t="s">
        <v>8317</v>
      </c>
      <c r="R3868" t="s">
        <v>8318</v>
      </c>
      <c r="S3868" s="10">
        <f t="shared" si="242"/>
        <v>42402.738668981481</v>
      </c>
      <c r="T3868" s="10">
        <f t="shared" si="243"/>
        <v>42451.936805555553</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12.55</v>
      </c>
      <c r="P3869" s="5">
        <f t="shared" si="241"/>
        <v>50.2</v>
      </c>
      <c r="Q3869" t="s">
        <v>8317</v>
      </c>
      <c r="R3869" t="s">
        <v>8318</v>
      </c>
      <c r="S3869" s="10">
        <f t="shared" si="242"/>
        <v>42509.605775462966</v>
      </c>
      <c r="T3869" s="10">
        <f t="shared" si="243"/>
        <v>42539.605775462966</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0.2</v>
      </c>
      <c r="P3870" s="5">
        <f t="shared" si="241"/>
        <v>10</v>
      </c>
      <c r="Q3870" t="s">
        <v>8317</v>
      </c>
      <c r="R3870" t="s">
        <v>8358</v>
      </c>
      <c r="S3870" s="10">
        <f t="shared" si="242"/>
        <v>41865.451446759253</v>
      </c>
      <c r="T3870" s="10">
        <f t="shared" si="243"/>
        <v>41890.451446759253</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3.4474868431088401</v>
      </c>
      <c r="P3871" s="5">
        <f t="shared" si="241"/>
        <v>30.133333333333333</v>
      </c>
      <c r="Q3871" t="s">
        <v>8317</v>
      </c>
      <c r="R3871" t="s">
        <v>8358</v>
      </c>
      <c r="S3871" s="10">
        <f t="shared" si="242"/>
        <v>42047.516111111108</v>
      </c>
      <c r="T3871" s="10">
        <f t="shared" si="243"/>
        <v>42076.924305555549</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15</v>
      </c>
      <c r="P3872" s="5">
        <f t="shared" si="241"/>
        <v>150</v>
      </c>
      <c r="Q3872" t="s">
        <v>8317</v>
      </c>
      <c r="R3872" t="s">
        <v>8358</v>
      </c>
      <c r="S3872" s="10">
        <f t="shared" si="242"/>
        <v>41792.963865740734</v>
      </c>
      <c r="T3872" s="10">
        <f t="shared" si="243"/>
        <v>41822.963865740734</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2.666666666666667</v>
      </c>
      <c r="P3873" s="5">
        <f t="shared" si="241"/>
        <v>13.333333333333334</v>
      </c>
      <c r="Q3873" t="s">
        <v>8317</v>
      </c>
      <c r="R3873" t="s">
        <v>8358</v>
      </c>
      <c r="S3873" s="10">
        <f t="shared" si="242"/>
        <v>42763.572337962956</v>
      </c>
      <c r="T3873" s="10">
        <f t="shared" si="243"/>
        <v>42823.530671296299</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5" t="e">
        <f t="shared" si="241"/>
        <v>#DIV/0!</v>
      </c>
      <c r="Q3874" t="s">
        <v>8317</v>
      </c>
      <c r="R3874" t="s">
        <v>8358</v>
      </c>
      <c r="S3874" s="10">
        <f t="shared" si="242"/>
        <v>42179.9374537037</v>
      </c>
      <c r="T3874" s="10">
        <f t="shared" si="243"/>
        <v>42229.9374537037</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5" t="e">
        <f t="shared" si="241"/>
        <v>#DIV/0!</v>
      </c>
      <c r="Q3875" t="s">
        <v>8317</v>
      </c>
      <c r="R3875" t="s">
        <v>8358</v>
      </c>
      <c r="S3875" s="10">
        <f t="shared" si="242"/>
        <v>42255.487673611111</v>
      </c>
      <c r="T3875" s="10">
        <f t="shared" si="243"/>
        <v>42285.487673611111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5" t="e">
        <f t="shared" si="241"/>
        <v>#DIV/0!</v>
      </c>
      <c r="Q3876" t="s">
        <v>8317</v>
      </c>
      <c r="R3876" t="s">
        <v>8358</v>
      </c>
      <c r="S3876" s="10">
        <f t="shared" si="242"/>
        <v>42006.808124999996</v>
      </c>
      <c r="T3876" s="10">
        <f t="shared" si="243"/>
        <v>42027.833333333336</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5" t="e">
        <f t="shared" si="241"/>
        <v>#DIV/0!</v>
      </c>
      <c r="Q3877" t="s">
        <v>8317</v>
      </c>
      <c r="R3877" t="s">
        <v>8358</v>
      </c>
      <c r="S3877" s="10">
        <f t="shared" si="242"/>
        <v>42615.138483796291</v>
      </c>
      <c r="T3877" s="10">
        <f t="shared" si="243"/>
        <v>42616.208333333336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52.794871794871788</v>
      </c>
      <c r="P3878" s="5">
        <f t="shared" si="241"/>
        <v>44.760869565217391</v>
      </c>
      <c r="Q3878" t="s">
        <v>8317</v>
      </c>
      <c r="R3878" t="s">
        <v>8358</v>
      </c>
      <c r="S3878" s="10">
        <f t="shared" si="242"/>
        <v>42372.415833333333</v>
      </c>
      <c r="T3878" s="10">
        <f t="shared" si="243"/>
        <v>42402.415833333333</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4.9639999999999995</v>
      </c>
      <c r="P3879" s="5">
        <f t="shared" si="241"/>
        <v>88.642857142857139</v>
      </c>
      <c r="Q3879" t="s">
        <v>8317</v>
      </c>
      <c r="R3879" t="s">
        <v>8358</v>
      </c>
      <c r="S3879" s="10">
        <f t="shared" si="242"/>
        <v>42682.469351851854</v>
      </c>
      <c r="T3879" s="10">
        <f t="shared" si="243"/>
        <v>42712.469351851854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5.5555555555555552E-2</v>
      </c>
      <c r="P3880" s="5">
        <f t="shared" si="241"/>
        <v>10</v>
      </c>
      <c r="Q3880" t="s">
        <v>8317</v>
      </c>
      <c r="R3880" t="s">
        <v>8358</v>
      </c>
      <c r="S3880" s="10">
        <f t="shared" si="242"/>
        <v>42154.610486111109</v>
      </c>
      <c r="T3880" s="10">
        <f t="shared" si="243"/>
        <v>42184.957638888889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5" t="e">
        <f t="shared" si="241"/>
        <v>#DIV/0!</v>
      </c>
      <c r="Q3881" t="s">
        <v>8317</v>
      </c>
      <c r="R3881" t="s">
        <v>8358</v>
      </c>
      <c r="S3881" s="10">
        <f t="shared" si="242"/>
        <v>41999.652731481481</v>
      </c>
      <c r="T3881" s="10">
        <f t="shared" si="243"/>
        <v>42029.652731481481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13.066666666666665</v>
      </c>
      <c r="P3882" s="5">
        <f t="shared" si="241"/>
        <v>57.647058823529413</v>
      </c>
      <c r="Q3882" t="s">
        <v>8317</v>
      </c>
      <c r="R3882" t="s">
        <v>8358</v>
      </c>
      <c r="S3882" s="10">
        <f t="shared" si="242"/>
        <v>41815.606712962959</v>
      </c>
      <c r="T3882" s="10">
        <f t="shared" si="243"/>
        <v>41850.75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5</v>
      </c>
      <c r="P3883" s="5">
        <f t="shared" si="241"/>
        <v>25</v>
      </c>
      <c r="Q3883" t="s">
        <v>8317</v>
      </c>
      <c r="R3883" t="s">
        <v>8358</v>
      </c>
      <c r="S3883" s="10">
        <f t="shared" si="242"/>
        <v>42755.810173611106</v>
      </c>
      <c r="T3883" s="10">
        <f t="shared" si="243"/>
        <v>42785.810173611106</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5" t="e">
        <f t="shared" si="241"/>
        <v>#DIV/0!</v>
      </c>
      <c r="Q3884" t="s">
        <v>8317</v>
      </c>
      <c r="R3884" t="s">
        <v>8358</v>
      </c>
      <c r="S3884" s="10">
        <f t="shared" si="242"/>
        <v>42373.77511574074</v>
      </c>
      <c r="T3884" s="10">
        <f t="shared" si="243"/>
        <v>42400.752083333333</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5" t="e">
        <f t="shared" si="241"/>
        <v>#DIV/0!</v>
      </c>
      <c r="Q3885" t="s">
        <v>8317</v>
      </c>
      <c r="R3885" t="s">
        <v>8358</v>
      </c>
      <c r="S3885" s="10">
        <f t="shared" si="242"/>
        <v>41854.394317129627</v>
      </c>
      <c r="T3885" s="10">
        <f t="shared" si="243"/>
        <v>41884.394317129627</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5" t="e">
        <f t="shared" si="241"/>
        <v>#DIV/0!</v>
      </c>
      <c r="Q3886" t="s">
        <v>8317</v>
      </c>
      <c r="R3886" t="s">
        <v>8358</v>
      </c>
      <c r="S3886" s="10">
        <f t="shared" si="242"/>
        <v>42065.583240740736</v>
      </c>
      <c r="T3886" s="10">
        <f t="shared" si="243"/>
        <v>42090.541574074072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5" t="e">
        <f t="shared" si="241"/>
        <v>#DIV/0!</v>
      </c>
      <c r="Q3887" t="s">
        <v>8317</v>
      </c>
      <c r="R3887" t="s">
        <v>8358</v>
      </c>
      <c r="S3887" s="10">
        <f t="shared" si="242"/>
        <v>42469.742951388886</v>
      </c>
      <c r="T3887" s="10">
        <f t="shared" si="243"/>
        <v>42499.742951388886</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5" t="e">
        <f t="shared" si="241"/>
        <v>#DIV/0!</v>
      </c>
      <c r="Q3888" t="s">
        <v>8317</v>
      </c>
      <c r="R3888" t="s">
        <v>8358</v>
      </c>
      <c r="S3888" s="10">
        <f t="shared" si="242"/>
        <v>41954.019699074073</v>
      </c>
      <c r="T3888" s="10">
        <f t="shared" si="243"/>
        <v>41984.019699074073</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v>
      </c>
      <c r="P3889" s="5">
        <f t="shared" si="241"/>
        <v>17.5</v>
      </c>
      <c r="Q3889" t="s">
        <v>8317</v>
      </c>
      <c r="R3889" t="s">
        <v>8358</v>
      </c>
      <c r="S3889" s="10">
        <f t="shared" si="242"/>
        <v>42079.649641203701</v>
      </c>
      <c r="T3889" s="10">
        <f t="shared" si="243"/>
        <v>42125.708333333336</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27.1</v>
      </c>
      <c r="P3890" s="5">
        <f t="shared" si="241"/>
        <v>38.714285714285715</v>
      </c>
      <c r="Q3890" t="s">
        <v>8317</v>
      </c>
      <c r="R3890" t="s">
        <v>8318</v>
      </c>
      <c r="S3890" s="10">
        <f t="shared" si="242"/>
        <v>42762.337476851848</v>
      </c>
      <c r="T3890" s="10">
        <f t="shared" si="243"/>
        <v>42792.337476851848</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v>
      </c>
      <c r="P3891" s="5">
        <f t="shared" si="241"/>
        <v>13.111111111111111</v>
      </c>
      <c r="Q3891" t="s">
        <v>8317</v>
      </c>
      <c r="R3891" t="s">
        <v>8318</v>
      </c>
      <c r="S3891" s="10">
        <f t="shared" si="242"/>
        <v>41976.796643518515</v>
      </c>
      <c r="T3891" s="10">
        <f t="shared" si="243"/>
        <v>42008.768055555549</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16.826666666666668</v>
      </c>
      <c r="P3892" s="5">
        <f t="shared" si="241"/>
        <v>315.5</v>
      </c>
      <c r="Q3892" t="s">
        <v>8317</v>
      </c>
      <c r="R3892" t="s">
        <v>8318</v>
      </c>
      <c r="S3892" s="10">
        <f t="shared" si="242"/>
        <v>42171.55027777778</v>
      </c>
      <c r="T3892" s="10">
        <f t="shared" si="243"/>
        <v>42231.55027777778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32.5</v>
      </c>
      <c r="P3893" s="5">
        <f t="shared" si="241"/>
        <v>37.142857142857146</v>
      </c>
      <c r="Q3893" t="s">
        <v>8317</v>
      </c>
      <c r="R3893" t="s">
        <v>8318</v>
      </c>
      <c r="S3893" s="10">
        <f t="shared" si="242"/>
        <v>42055.924120370364</v>
      </c>
      <c r="T3893" s="10">
        <f t="shared" si="243"/>
        <v>42085.999305555553</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5" t="e">
        <f t="shared" si="241"/>
        <v>#DIV/0!</v>
      </c>
      <c r="Q3894" t="s">
        <v>8317</v>
      </c>
      <c r="R3894" t="s">
        <v>8318</v>
      </c>
      <c r="S3894" s="10">
        <f t="shared" si="242"/>
        <v>41867.44394675926</v>
      </c>
      <c r="T3894" s="10">
        <f t="shared" si="243"/>
        <v>41875.083333333328</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21.55</v>
      </c>
      <c r="P3895" s="5">
        <f t="shared" si="241"/>
        <v>128.27380952380952</v>
      </c>
      <c r="Q3895" t="s">
        <v>8317</v>
      </c>
      <c r="R3895" t="s">
        <v>8318</v>
      </c>
      <c r="S3895" s="10">
        <f t="shared" si="242"/>
        <v>41779.449537037035</v>
      </c>
      <c r="T3895" s="10">
        <f t="shared" si="243"/>
        <v>41821.041666666664</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3.4666666666666663</v>
      </c>
      <c r="P3896" s="5">
        <f t="shared" si="241"/>
        <v>47.272727272727273</v>
      </c>
      <c r="Q3896" t="s">
        <v>8317</v>
      </c>
      <c r="R3896" t="s">
        <v>8318</v>
      </c>
      <c r="S3896" s="10">
        <f t="shared" si="242"/>
        <v>42679.750138888885</v>
      </c>
      <c r="T3896" s="10">
        <f t="shared" si="243"/>
        <v>42709.999305555553</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5</v>
      </c>
      <c r="P3897" s="5">
        <f t="shared" si="241"/>
        <v>50</v>
      </c>
      <c r="Q3897" t="s">
        <v>8317</v>
      </c>
      <c r="R3897" t="s">
        <v>8318</v>
      </c>
      <c r="S3897" s="10">
        <f t="shared" si="242"/>
        <v>42032.041875000003</v>
      </c>
      <c r="T3897" s="10">
        <f t="shared" si="243"/>
        <v>42063.041875000003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10.625</v>
      </c>
      <c r="P3898" s="5">
        <f t="shared" si="241"/>
        <v>42.5</v>
      </c>
      <c r="Q3898" t="s">
        <v>8317</v>
      </c>
      <c r="R3898" t="s">
        <v>8318</v>
      </c>
      <c r="S3898" s="10">
        <f t="shared" si="242"/>
        <v>41792.983541666668</v>
      </c>
      <c r="T3898" s="10">
        <f t="shared" si="243"/>
        <v>41806.983541666668</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17.599999999999998</v>
      </c>
      <c r="P3899" s="5">
        <f t="shared" si="241"/>
        <v>44</v>
      </c>
      <c r="Q3899" t="s">
        <v>8317</v>
      </c>
      <c r="R3899" t="s">
        <v>8318</v>
      </c>
      <c r="S3899" s="10">
        <f t="shared" si="242"/>
        <v>41982.665312499994</v>
      </c>
      <c r="T3899" s="10">
        <f t="shared" si="243"/>
        <v>42012.665312499994</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32.56</v>
      </c>
      <c r="P3900" s="5">
        <f t="shared" si="241"/>
        <v>50.875</v>
      </c>
      <c r="Q3900" t="s">
        <v>8317</v>
      </c>
      <c r="R3900" t="s">
        <v>8318</v>
      </c>
      <c r="S3900" s="10">
        <f t="shared" si="242"/>
        <v>42193.273958333331</v>
      </c>
      <c r="T3900" s="10">
        <f t="shared" si="243"/>
        <v>42233.458333333336</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v>
      </c>
      <c r="P3901" s="5">
        <f t="shared" si="241"/>
        <v>62.5</v>
      </c>
      <c r="Q3901" t="s">
        <v>8317</v>
      </c>
      <c r="R3901" t="s">
        <v>8318</v>
      </c>
      <c r="S3901" s="10">
        <f t="shared" si="242"/>
        <v>41843.566678240735</v>
      </c>
      <c r="T3901" s="10">
        <f t="shared" si="243"/>
        <v>41863.566678240735</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5.4</v>
      </c>
      <c r="P3902" s="5">
        <f t="shared" si="241"/>
        <v>27</v>
      </c>
      <c r="Q3902" t="s">
        <v>8317</v>
      </c>
      <c r="R3902" t="s">
        <v>8318</v>
      </c>
      <c r="S3902" s="10">
        <f t="shared" si="242"/>
        <v>42135.884155092594</v>
      </c>
      <c r="T3902" s="10">
        <f t="shared" si="243"/>
        <v>42165.884155092594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0.83333333333333337</v>
      </c>
      <c r="P3903" s="5">
        <f t="shared" si="241"/>
        <v>25</v>
      </c>
      <c r="Q3903" t="s">
        <v>8317</v>
      </c>
      <c r="R3903" t="s">
        <v>8318</v>
      </c>
      <c r="S3903" s="10">
        <f t="shared" si="242"/>
        <v>42317.618043981485</v>
      </c>
      <c r="T3903" s="10">
        <f t="shared" si="243"/>
        <v>42357.618043981485</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48.833333333333336</v>
      </c>
      <c r="P3904" s="5">
        <f t="shared" si="241"/>
        <v>47.258064516129032</v>
      </c>
      <c r="Q3904" t="s">
        <v>8317</v>
      </c>
      <c r="R3904" t="s">
        <v>8318</v>
      </c>
      <c r="S3904" s="10">
        <f t="shared" si="242"/>
        <v>42663.259745370371</v>
      </c>
      <c r="T3904" s="10">
        <f t="shared" si="243"/>
        <v>42688.301412037035</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5" t="e">
        <f t="shared" si="241"/>
        <v>#DIV/0!</v>
      </c>
      <c r="Q3905" t="s">
        <v>8317</v>
      </c>
      <c r="R3905" t="s">
        <v>8318</v>
      </c>
      <c r="S3905" s="10">
        <f t="shared" si="242"/>
        <v>42185.802835648145</v>
      </c>
      <c r="T3905" s="10">
        <f t="shared" si="243"/>
        <v>42230.609722222223</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0.03</v>
      </c>
      <c r="P3906" s="5">
        <f t="shared" si="241"/>
        <v>1.5</v>
      </c>
      <c r="Q3906" t="s">
        <v>8317</v>
      </c>
      <c r="R3906" t="s">
        <v>8318</v>
      </c>
      <c r="S3906" s="10">
        <f t="shared" si="242"/>
        <v>42095.020833333336</v>
      </c>
      <c r="T3906" s="10">
        <f t="shared" si="243"/>
        <v>42109.00277777778</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((E3907/D3907)*100)</f>
        <v>11.533333333333333</v>
      </c>
      <c r="P3907" s="5">
        <f t="shared" ref="P3907:P3970" si="245">AVERAGE(E3907/L3907)</f>
        <v>24.714285714285715</v>
      </c>
      <c r="Q3907" t="s">
        <v>8317</v>
      </c>
      <c r="R3907" t="s">
        <v>8318</v>
      </c>
      <c r="S3907" s="10">
        <f t="shared" ref="S3907:S3970" si="246">(((J3907/60)/60)/24)+DATE(1970,1,1)+(-5/24)</f>
        <v>42124.415543981479</v>
      </c>
      <c r="T3907" s="10">
        <f t="shared" ref="T3907:T3970" si="247">(((I3907/60)/60)/24)+DATE(1970,1,1)+(-5/24)</f>
        <v>42166.749999999993</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67.333333333333329</v>
      </c>
      <c r="P3908" s="5">
        <f t="shared" si="245"/>
        <v>63.125</v>
      </c>
      <c r="Q3908" t="s">
        <v>8317</v>
      </c>
      <c r="R3908" t="s">
        <v>8318</v>
      </c>
      <c r="S3908" s="10">
        <f t="shared" si="246"/>
        <v>42143.709409722222</v>
      </c>
      <c r="T3908" s="10">
        <f t="shared" si="247"/>
        <v>42181.350694444445</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15.299999999999999</v>
      </c>
      <c r="P3909" s="5">
        <f t="shared" si="245"/>
        <v>38.25</v>
      </c>
      <c r="Q3909" t="s">
        <v>8317</v>
      </c>
      <c r="R3909" t="s">
        <v>8318</v>
      </c>
      <c r="S3909" s="10">
        <f t="shared" si="246"/>
        <v>41906.611180555556</v>
      </c>
      <c r="T3909" s="10">
        <f t="shared" si="247"/>
        <v>41938.630555555552</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8.6666666666666679</v>
      </c>
      <c r="P3910" s="5">
        <f t="shared" si="245"/>
        <v>16.25</v>
      </c>
      <c r="Q3910" t="s">
        <v>8317</v>
      </c>
      <c r="R3910" t="s">
        <v>8318</v>
      </c>
      <c r="S3910" s="10">
        <f t="shared" si="246"/>
        <v>41833.927037037036</v>
      </c>
      <c r="T3910" s="10">
        <f t="shared" si="247"/>
        <v>41848.927037037036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0.22499999999999998</v>
      </c>
      <c r="P3911" s="5">
        <f t="shared" si="245"/>
        <v>33.75</v>
      </c>
      <c r="Q3911" t="s">
        <v>8317</v>
      </c>
      <c r="R3911" t="s">
        <v>8318</v>
      </c>
      <c r="S3911" s="10">
        <f t="shared" si="246"/>
        <v>41863.150949074072</v>
      </c>
      <c r="T3911" s="10">
        <f t="shared" si="247"/>
        <v>41893.150949074072</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3.0833333333333335</v>
      </c>
      <c r="P3912" s="5">
        <f t="shared" si="245"/>
        <v>61.666666666666664</v>
      </c>
      <c r="Q3912" t="s">
        <v>8317</v>
      </c>
      <c r="R3912" t="s">
        <v>8318</v>
      </c>
      <c r="S3912" s="10">
        <f t="shared" si="246"/>
        <v>42224.548576388886</v>
      </c>
      <c r="T3912" s="10">
        <f t="shared" si="247"/>
        <v>42254.548576388886</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37.412500000000001</v>
      </c>
      <c r="P3913" s="5">
        <f t="shared" si="245"/>
        <v>83.138888888888886</v>
      </c>
      <c r="Q3913" t="s">
        <v>8317</v>
      </c>
      <c r="R3913" t="s">
        <v>8318</v>
      </c>
      <c r="S3913" s="10">
        <f t="shared" si="246"/>
        <v>41939.603900462964</v>
      </c>
      <c r="T3913" s="10">
        <f t="shared" si="247"/>
        <v>41969.645567129628</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6.6666666666666671E-3</v>
      </c>
      <c r="P3914" s="5">
        <f t="shared" si="245"/>
        <v>1</v>
      </c>
      <c r="Q3914" t="s">
        <v>8317</v>
      </c>
      <c r="R3914" t="s">
        <v>8318</v>
      </c>
      <c r="S3914" s="10">
        <f t="shared" si="246"/>
        <v>42059.061689814807</v>
      </c>
      <c r="T3914" s="10">
        <f t="shared" si="247"/>
        <v>42118.982638888883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10</v>
      </c>
      <c r="P3915" s="5">
        <f t="shared" si="245"/>
        <v>142.85714285714286</v>
      </c>
      <c r="Q3915" t="s">
        <v>8317</v>
      </c>
      <c r="R3915" t="s">
        <v>8318</v>
      </c>
      <c r="S3915" s="10">
        <f t="shared" si="246"/>
        <v>42308.002881944441</v>
      </c>
      <c r="T3915" s="10">
        <f t="shared" si="247"/>
        <v>42338.044548611106</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36.36</v>
      </c>
      <c r="P3916" s="5">
        <f t="shared" si="245"/>
        <v>33.666666666666664</v>
      </c>
      <c r="Q3916" t="s">
        <v>8317</v>
      </c>
      <c r="R3916" t="s">
        <v>8318</v>
      </c>
      <c r="S3916" s="10">
        <f t="shared" si="246"/>
        <v>42114.610601851848</v>
      </c>
      <c r="T3916" s="10">
        <f t="shared" si="247"/>
        <v>42134.749305555553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0.33333333333333337</v>
      </c>
      <c r="P3917" s="5">
        <f t="shared" si="245"/>
        <v>5</v>
      </c>
      <c r="Q3917" t="s">
        <v>8317</v>
      </c>
      <c r="R3917" t="s">
        <v>8318</v>
      </c>
      <c r="S3917" s="10">
        <f t="shared" si="246"/>
        <v>42492.776724537034</v>
      </c>
      <c r="T3917" s="10">
        <f t="shared" si="247"/>
        <v>42522.776724537034</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5" t="e">
        <f t="shared" si="245"/>
        <v>#DIV/0!</v>
      </c>
      <c r="Q3918" t="s">
        <v>8317</v>
      </c>
      <c r="R3918" t="s">
        <v>8318</v>
      </c>
      <c r="S3918" s="10">
        <f t="shared" si="246"/>
        <v>42494.263333333329</v>
      </c>
      <c r="T3918" s="10">
        <f t="shared" si="247"/>
        <v>42524.263333333329</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0.2857142857142857</v>
      </c>
      <c r="P3919" s="5">
        <f t="shared" si="245"/>
        <v>10</v>
      </c>
      <c r="Q3919" t="s">
        <v>8317</v>
      </c>
      <c r="R3919" t="s">
        <v>8318</v>
      </c>
      <c r="S3919" s="10">
        <f t="shared" si="246"/>
        <v>41863.318993055553</v>
      </c>
      <c r="T3919" s="10">
        <f t="shared" si="247"/>
        <v>41893.318993055553</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0.2</v>
      </c>
      <c r="P3920" s="5">
        <f t="shared" si="245"/>
        <v>40</v>
      </c>
      <c r="Q3920" t="s">
        <v>8317</v>
      </c>
      <c r="R3920" t="s">
        <v>8318</v>
      </c>
      <c r="S3920" s="10">
        <f t="shared" si="246"/>
        <v>41843.456284722219</v>
      </c>
      <c r="T3920" s="10">
        <f t="shared" si="247"/>
        <v>41855.458333333328</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1.7999999999999998</v>
      </c>
      <c r="P3921" s="5">
        <f t="shared" si="245"/>
        <v>30</v>
      </c>
      <c r="Q3921" t="s">
        <v>8317</v>
      </c>
      <c r="R3921" t="s">
        <v>8318</v>
      </c>
      <c r="S3921" s="10">
        <f t="shared" si="246"/>
        <v>42358.476539351854</v>
      </c>
      <c r="T3921" s="10">
        <f t="shared" si="247"/>
        <v>42386.791666666664</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5.4</v>
      </c>
      <c r="P3922" s="5">
        <f t="shared" si="245"/>
        <v>45</v>
      </c>
      <c r="Q3922" t="s">
        <v>8317</v>
      </c>
      <c r="R3922" t="s">
        <v>8318</v>
      </c>
      <c r="S3922" s="10">
        <f t="shared" si="246"/>
        <v>42657.178935185184</v>
      </c>
      <c r="T3922" s="10">
        <f t="shared" si="247"/>
        <v>42687.220601851855</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5" t="e">
        <f t="shared" si="245"/>
        <v>#DIV/0!</v>
      </c>
      <c r="Q3923" t="s">
        <v>8317</v>
      </c>
      <c r="R3923" t="s">
        <v>8318</v>
      </c>
      <c r="S3923" s="10">
        <f t="shared" si="246"/>
        <v>41926.333969907406</v>
      </c>
      <c r="T3923" s="10">
        <f t="shared" si="247"/>
        <v>41938.541666666664</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8.1333333333333329</v>
      </c>
      <c r="P3924" s="5">
        <f t="shared" si="245"/>
        <v>10.166666666666666</v>
      </c>
      <c r="Q3924" t="s">
        <v>8317</v>
      </c>
      <c r="R3924" t="s">
        <v>8318</v>
      </c>
      <c r="S3924" s="10">
        <f t="shared" si="246"/>
        <v>42020.560300925928</v>
      </c>
      <c r="T3924" s="10">
        <f t="shared" si="247"/>
        <v>42065.749999999993</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12.034782608695652</v>
      </c>
      <c r="P3925" s="5">
        <f t="shared" si="245"/>
        <v>81.411764705882348</v>
      </c>
      <c r="Q3925" t="s">
        <v>8317</v>
      </c>
      <c r="R3925" t="s">
        <v>8318</v>
      </c>
      <c r="S3925" s="10">
        <f t="shared" si="246"/>
        <v>42075.771655092591</v>
      </c>
      <c r="T3925" s="10">
        <f t="shared" si="247"/>
        <v>42103.771655092591</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15.266666666666667</v>
      </c>
      <c r="P3926" s="5">
        <f t="shared" si="245"/>
        <v>57.25</v>
      </c>
      <c r="Q3926" t="s">
        <v>8317</v>
      </c>
      <c r="R3926" t="s">
        <v>8318</v>
      </c>
      <c r="S3926" s="10">
        <f t="shared" si="246"/>
        <v>41786.751412037032</v>
      </c>
      <c r="T3926" s="10">
        <f t="shared" si="247"/>
        <v>41816.751412037032</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10</v>
      </c>
      <c r="P3927" s="5">
        <f t="shared" si="245"/>
        <v>5</v>
      </c>
      <c r="Q3927" t="s">
        <v>8317</v>
      </c>
      <c r="R3927" t="s">
        <v>8318</v>
      </c>
      <c r="S3927" s="10">
        <f t="shared" si="246"/>
        <v>41820.662488425922</v>
      </c>
      <c r="T3927" s="10">
        <f t="shared" si="247"/>
        <v>41850.662488425922</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0.3</v>
      </c>
      <c r="P3928" s="5">
        <f t="shared" si="245"/>
        <v>15</v>
      </c>
      <c r="Q3928" t="s">
        <v>8317</v>
      </c>
      <c r="R3928" t="s">
        <v>8318</v>
      </c>
      <c r="S3928" s="10">
        <f t="shared" si="246"/>
        <v>41969.876712962963</v>
      </c>
      <c r="T3928" s="10">
        <f t="shared" si="247"/>
        <v>41999.876712962963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1</v>
      </c>
      <c r="P3929" s="5">
        <f t="shared" si="245"/>
        <v>12.5</v>
      </c>
      <c r="Q3929" t="s">
        <v>8317</v>
      </c>
      <c r="R3929" t="s">
        <v>8318</v>
      </c>
      <c r="S3929" s="10">
        <f t="shared" si="246"/>
        <v>41830.059074074074</v>
      </c>
      <c r="T3929" s="10">
        <f t="shared" si="247"/>
        <v>41860.059074074074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13.020000000000001</v>
      </c>
      <c r="P3930" s="5">
        <f t="shared" si="245"/>
        <v>93</v>
      </c>
      <c r="Q3930" t="s">
        <v>8317</v>
      </c>
      <c r="R3930" t="s">
        <v>8318</v>
      </c>
      <c r="S3930" s="10">
        <f t="shared" si="246"/>
        <v>42265.474849537037</v>
      </c>
      <c r="T3930" s="10">
        <f t="shared" si="247"/>
        <v>42292.999305555553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2.2650000000000001</v>
      </c>
      <c r="P3931" s="5">
        <f t="shared" si="245"/>
        <v>32.357142857142854</v>
      </c>
      <c r="Q3931" t="s">
        <v>8317</v>
      </c>
      <c r="R3931" t="s">
        <v>8318</v>
      </c>
      <c r="S3931" s="10">
        <f t="shared" si="246"/>
        <v>42601.618807870364</v>
      </c>
      <c r="T3931" s="10">
        <f t="shared" si="247"/>
        <v>42631.618807870364</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5" t="e">
        <f t="shared" si="245"/>
        <v>#DIV/0!</v>
      </c>
      <c r="Q3932" t="s">
        <v>8317</v>
      </c>
      <c r="R3932" t="s">
        <v>8318</v>
      </c>
      <c r="S3932" s="10">
        <f t="shared" si="246"/>
        <v>42433.13041666666</v>
      </c>
      <c r="T3932" s="10">
        <f t="shared" si="247"/>
        <v>42461.041666666664</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5" t="e">
        <f t="shared" si="245"/>
        <v>#DIV/0!</v>
      </c>
      <c r="Q3933" t="s">
        <v>8317</v>
      </c>
      <c r="R3933" t="s">
        <v>8318</v>
      </c>
      <c r="S3933" s="10">
        <f t="shared" si="246"/>
        <v>42227.943368055552</v>
      </c>
      <c r="T3933" s="10">
        <f t="shared" si="247"/>
        <v>42252.943368055552</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8.3333333333333332E-3</v>
      </c>
      <c r="P3934" s="5">
        <f t="shared" si="245"/>
        <v>1</v>
      </c>
      <c r="Q3934" t="s">
        <v>8317</v>
      </c>
      <c r="R3934" t="s">
        <v>8318</v>
      </c>
      <c r="S3934" s="10">
        <f t="shared" si="246"/>
        <v>42414.960231481477</v>
      </c>
      <c r="T3934" s="10">
        <f t="shared" si="247"/>
        <v>42444.918564814812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15.742857142857142</v>
      </c>
      <c r="P3935" s="5">
        <f t="shared" si="245"/>
        <v>91.833333333333329</v>
      </c>
      <c r="Q3935" t="s">
        <v>8317</v>
      </c>
      <c r="R3935" t="s">
        <v>8318</v>
      </c>
      <c r="S3935" s="10">
        <f t="shared" si="246"/>
        <v>42538.759976851848</v>
      </c>
      <c r="T3935" s="10">
        <f t="shared" si="247"/>
        <v>42567.821527777771</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11</v>
      </c>
      <c r="P3936" s="5">
        <f t="shared" si="245"/>
        <v>45.833333333333336</v>
      </c>
      <c r="Q3936" t="s">
        <v>8317</v>
      </c>
      <c r="R3936" t="s">
        <v>8318</v>
      </c>
      <c r="S3936" s="10">
        <f t="shared" si="246"/>
        <v>42233.463414351849</v>
      </c>
      <c r="T3936" s="10">
        <f t="shared" si="247"/>
        <v>42278.333333333336</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43.833333333333336</v>
      </c>
      <c r="P3937" s="5">
        <f t="shared" si="245"/>
        <v>57.173913043478258</v>
      </c>
      <c r="Q3937" t="s">
        <v>8317</v>
      </c>
      <c r="R3937" t="s">
        <v>8318</v>
      </c>
      <c r="S3937" s="10">
        <f t="shared" si="246"/>
        <v>42221.448449074065</v>
      </c>
      <c r="T3937" s="10">
        <f t="shared" si="247"/>
        <v>42281.448449074065</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5" t="e">
        <f t="shared" si="245"/>
        <v>#DIV/0!</v>
      </c>
      <c r="Q3938" t="s">
        <v>8317</v>
      </c>
      <c r="R3938" t="s">
        <v>8318</v>
      </c>
      <c r="S3938" s="10">
        <f t="shared" si="246"/>
        <v>42675.054629629631</v>
      </c>
      <c r="T3938" s="10">
        <f t="shared" si="247"/>
        <v>42705.096296296295</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86.135181975736558</v>
      </c>
      <c r="P3939" s="5">
        <f t="shared" si="245"/>
        <v>248.5</v>
      </c>
      <c r="Q3939" t="s">
        <v>8317</v>
      </c>
      <c r="R3939" t="s">
        <v>8318</v>
      </c>
      <c r="S3939" s="10">
        <f t="shared" si="246"/>
        <v>42534.423148148147</v>
      </c>
      <c r="T3939" s="10">
        <f t="shared" si="247"/>
        <v>42562.423148148147</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12.196620583717358</v>
      </c>
      <c r="P3940" s="5">
        <f t="shared" si="245"/>
        <v>79.400000000000006</v>
      </c>
      <c r="Q3940" t="s">
        <v>8317</v>
      </c>
      <c r="R3940" t="s">
        <v>8318</v>
      </c>
      <c r="S3940" s="10">
        <f t="shared" si="246"/>
        <v>42151.697384259263</v>
      </c>
      <c r="T3940" s="10">
        <f t="shared" si="247"/>
        <v>42182.697384259263</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0.1</v>
      </c>
      <c r="P3941" s="5">
        <f t="shared" si="245"/>
        <v>5</v>
      </c>
      <c r="Q3941" t="s">
        <v>8317</v>
      </c>
      <c r="R3941" t="s">
        <v>8318</v>
      </c>
      <c r="S3941" s="10">
        <f t="shared" si="246"/>
        <v>41915.191886574074</v>
      </c>
      <c r="T3941" s="10">
        <f t="shared" si="247"/>
        <v>41918.979166666664</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0.22</v>
      </c>
      <c r="P3942" s="5">
        <f t="shared" si="245"/>
        <v>5.5</v>
      </c>
      <c r="Q3942" t="s">
        <v>8317</v>
      </c>
      <c r="R3942" t="s">
        <v>8318</v>
      </c>
      <c r="S3942" s="10">
        <f t="shared" si="246"/>
        <v>41961.284155092588</v>
      </c>
      <c r="T3942" s="10">
        <f t="shared" si="247"/>
        <v>42006.284155092588</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0.90909090909090906</v>
      </c>
      <c r="P3943" s="5">
        <f t="shared" si="245"/>
        <v>25</v>
      </c>
      <c r="Q3943" t="s">
        <v>8317</v>
      </c>
      <c r="R3943" t="s">
        <v>8318</v>
      </c>
      <c r="S3943" s="10">
        <f t="shared" si="246"/>
        <v>41940.378900462958</v>
      </c>
      <c r="T3943" s="10">
        <f t="shared" si="247"/>
        <v>41967.833333333336</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5" t="e">
        <f t="shared" si="245"/>
        <v>#DIV/0!</v>
      </c>
      <c r="Q3944" t="s">
        <v>8317</v>
      </c>
      <c r="R3944" t="s">
        <v>8318</v>
      </c>
      <c r="S3944" s="10">
        <f t="shared" si="246"/>
        <v>42111.695763888885</v>
      </c>
      <c r="T3944" s="10">
        <f t="shared" si="247"/>
        <v>42171.695763888885</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35.64</v>
      </c>
      <c r="P3945" s="5">
        <f t="shared" si="245"/>
        <v>137.07692307692307</v>
      </c>
      <c r="Q3945" t="s">
        <v>8317</v>
      </c>
      <c r="R3945" t="s">
        <v>8318</v>
      </c>
      <c r="S3945" s="10">
        <f t="shared" si="246"/>
        <v>42279.570231481477</v>
      </c>
      <c r="T3945" s="10">
        <f t="shared" si="247"/>
        <v>42310.493055555555</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5" t="e">
        <f t="shared" si="245"/>
        <v>#DIV/0!</v>
      </c>
      <c r="Q3946" t="s">
        <v>8317</v>
      </c>
      <c r="R3946" t="s">
        <v>8318</v>
      </c>
      <c r="S3946" s="10">
        <f t="shared" si="246"/>
        <v>42213.454571759255</v>
      </c>
      <c r="T3946" s="10">
        <f t="shared" si="247"/>
        <v>42243.454571759255</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0.25</v>
      </c>
      <c r="P3947" s="5">
        <f t="shared" si="245"/>
        <v>5</v>
      </c>
      <c r="Q3947" t="s">
        <v>8317</v>
      </c>
      <c r="R3947" t="s">
        <v>8318</v>
      </c>
      <c r="S3947" s="10">
        <f t="shared" si="246"/>
        <v>42109.593379629623</v>
      </c>
      <c r="T3947" s="10">
        <f t="shared" si="247"/>
        <v>42139.593379629623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v>
      </c>
      <c r="P3948" s="5">
        <f t="shared" si="245"/>
        <v>39</v>
      </c>
      <c r="Q3948" t="s">
        <v>8317</v>
      </c>
      <c r="R3948" t="s">
        <v>8318</v>
      </c>
      <c r="S3948" s="10">
        <f t="shared" si="246"/>
        <v>42031.625254629624</v>
      </c>
      <c r="T3948" s="10">
        <f t="shared" si="247"/>
        <v>42063.124999999993</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3.3666666666666663</v>
      </c>
      <c r="P3949" s="5">
        <f t="shared" si="245"/>
        <v>50.5</v>
      </c>
      <c r="Q3949" t="s">
        <v>8317</v>
      </c>
      <c r="R3949" t="s">
        <v>8318</v>
      </c>
      <c r="S3949" s="10">
        <f t="shared" si="246"/>
        <v>42614.934537037036</v>
      </c>
      <c r="T3949" s="10">
        <f t="shared" si="247"/>
        <v>42644.934537037036</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5" t="e">
        <f t="shared" si="245"/>
        <v>#DIV/0!</v>
      </c>
      <c r="Q3950" t="s">
        <v>8317</v>
      </c>
      <c r="R3950" t="s">
        <v>8318</v>
      </c>
      <c r="S3950" s="10">
        <f t="shared" si="246"/>
        <v>41829.117164351846</v>
      </c>
      <c r="T3950" s="10">
        <f t="shared" si="247"/>
        <v>41889.117164351846</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15.770000000000001</v>
      </c>
      <c r="P3951" s="5">
        <f t="shared" si="245"/>
        <v>49.28125</v>
      </c>
      <c r="Q3951" t="s">
        <v>8317</v>
      </c>
      <c r="R3951" t="s">
        <v>8318</v>
      </c>
      <c r="S3951" s="10">
        <f t="shared" si="246"/>
        <v>42015.912280092591</v>
      </c>
      <c r="T3951" s="10">
        <f t="shared" si="247"/>
        <v>42045.912280092591</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0.625</v>
      </c>
      <c r="P3952" s="5">
        <f t="shared" si="245"/>
        <v>25</v>
      </c>
      <c r="Q3952" t="s">
        <v>8317</v>
      </c>
      <c r="R3952" t="s">
        <v>8318</v>
      </c>
      <c r="S3952" s="10">
        <f t="shared" si="246"/>
        <v>42439.493981481479</v>
      </c>
      <c r="T3952" s="10">
        <f t="shared" si="247"/>
        <v>42468.565972222219</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5.0000000000000001E-4</v>
      </c>
      <c r="P3953" s="5">
        <f t="shared" si="245"/>
        <v>1</v>
      </c>
      <c r="Q3953" t="s">
        <v>8317</v>
      </c>
      <c r="R3953" t="s">
        <v>8318</v>
      </c>
      <c r="S3953" s="10">
        <f t="shared" si="246"/>
        <v>42433.617384259262</v>
      </c>
      <c r="T3953" s="10">
        <f t="shared" si="247"/>
        <v>42493.57571759259</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9.6153846153846159E-2</v>
      </c>
      <c r="P3954" s="5">
        <f t="shared" si="245"/>
        <v>25</v>
      </c>
      <c r="Q3954" t="s">
        <v>8317</v>
      </c>
      <c r="R3954" t="s">
        <v>8318</v>
      </c>
      <c r="S3954" s="10">
        <f t="shared" si="246"/>
        <v>42243.582060185181</v>
      </c>
      <c r="T3954" s="10">
        <f t="shared" si="247"/>
        <v>42303.582060185181</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5" t="e">
        <f t="shared" si="245"/>
        <v>#DIV/0!</v>
      </c>
      <c r="Q3955" t="s">
        <v>8317</v>
      </c>
      <c r="R3955" t="s">
        <v>8318</v>
      </c>
      <c r="S3955" s="10">
        <f t="shared" si="246"/>
        <v>42549.840115740742</v>
      </c>
      <c r="T3955" s="10">
        <f t="shared" si="247"/>
        <v>42580.770138888889</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5" t="e">
        <f t="shared" si="245"/>
        <v>#DIV/0!</v>
      </c>
      <c r="Q3956" t="s">
        <v>8317</v>
      </c>
      <c r="R3956" t="s">
        <v>8318</v>
      </c>
      <c r="S3956" s="10">
        <f t="shared" si="246"/>
        <v>41774.442870370367</v>
      </c>
      <c r="T3956" s="10">
        <f t="shared" si="247"/>
        <v>41834.442870370367</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24.285714285714285</v>
      </c>
      <c r="P3957" s="5">
        <f t="shared" si="245"/>
        <v>53.125</v>
      </c>
      <c r="Q3957" t="s">
        <v>8317</v>
      </c>
      <c r="R3957" t="s">
        <v>8318</v>
      </c>
      <c r="S3957" s="10">
        <f t="shared" si="246"/>
        <v>42306.640520833331</v>
      </c>
      <c r="T3957" s="10">
        <f t="shared" si="247"/>
        <v>42336.682187499995</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5" t="e">
        <f t="shared" si="245"/>
        <v>#DIV/0!</v>
      </c>
      <c r="Q3958" t="s">
        <v>8317</v>
      </c>
      <c r="R3958" t="s">
        <v>8318</v>
      </c>
      <c r="S3958" s="10">
        <f t="shared" si="246"/>
        <v>42457.723692129628</v>
      </c>
      <c r="T3958" s="10">
        <f t="shared" si="247"/>
        <v>42484.805555555555</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2.5000000000000001E-2</v>
      </c>
      <c r="P3959" s="5">
        <f t="shared" si="245"/>
        <v>7</v>
      </c>
      <c r="Q3959" t="s">
        <v>8317</v>
      </c>
      <c r="R3959" t="s">
        <v>8318</v>
      </c>
      <c r="S3959" s="10">
        <f t="shared" si="246"/>
        <v>42513.767986111103</v>
      </c>
      <c r="T3959" s="10">
        <f t="shared" si="247"/>
        <v>42559.767986111103</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32.049999999999997</v>
      </c>
      <c r="P3960" s="5">
        <f t="shared" si="245"/>
        <v>40.0625</v>
      </c>
      <c r="Q3960" t="s">
        <v>8317</v>
      </c>
      <c r="R3960" t="s">
        <v>8318</v>
      </c>
      <c r="S3960" s="10">
        <f t="shared" si="246"/>
        <v>41816.742037037038</v>
      </c>
      <c r="T3960" s="10">
        <f t="shared" si="247"/>
        <v>41853.375</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24.333333333333336</v>
      </c>
      <c r="P3961" s="5">
        <f t="shared" si="245"/>
        <v>24.333333333333332</v>
      </c>
      <c r="Q3961" t="s">
        <v>8317</v>
      </c>
      <c r="R3961" t="s">
        <v>8318</v>
      </c>
      <c r="S3961" s="10">
        <f t="shared" si="246"/>
        <v>41880.580509259256</v>
      </c>
      <c r="T3961" s="10">
        <f t="shared" si="247"/>
        <v>41910.580509259256</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1.5</v>
      </c>
      <c r="P3962" s="5">
        <f t="shared" si="245"/>
        <v>11.25</v>
      </c>
      <c r="Q3962" t="s">
        <v>8317</v>
      </c>
      <c r="R3962" t="s">
        <v>8318</v>
      </c>
      <c r="S3962" s="10">
        <f t="shared" si="246"/>
        <v>42342.63722222222</v>
      </c>
      <c r="T3962" s="10">
        <f t="shared" si="247"/>
        <v>42372.63722222222</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0.42</v>
      </c>
      <c r="P3963" s="5">
        <f t="shared" si="245"/>
        <v>10.5</v>
      </c>
      <c r="Q3963" t="s">
        <v>8317</v>
      </c>
      <c r="R3963" t="s">
        <v>8318</v>
      </c>
      <c r="S3963" s="10">
        <f t="shared" si="246"/>
        <v>41745.682986111111</v>
      </c>
      <c r="T3963" s="10">
        <f t="shared" si="247"/>
        <v>41767.682986111111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v>
      </c>
      <c r="P3964" s="5">
        <f t="shared" si="245"/>
        <v>15</v>
      </c>
      <c r="Q3964" t="s">
        <v>8317</v>
      </c>
      <c r="R3964" t="s">
        <v>8318</v>
      </c>
      <c r="S3964" s="10">
        <f t="shared" si="246"/>
        <v>42311.413124999999</v>
      </c>
      <c r="T3964" s="10">
        <f t="shared" si="247"/>
        <v>42336.413124999999</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5" t="e">
        <f t="shared" si="245"/>
        <v>#DIV/0!</v>
      </c>
      <c r="Q3965" t="s">
        <v>8317</v>
      </c>
      <c r="R3965" t="s">
        <v>8318</v>
      </c>
      <c r="S3965" s="10">
        <f t="shared" si="246"/>
        <v>42295.945798611108</v>
      </c>
      <c r="T3965" s="10">
        <f t="shared" si="247"/>
        <v>42325.987465277773</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v>
      </c>
      <c r="P3966" s="5">
        <f t="shared" si="245"/>
        <v>42</v>
      </c>
      <c r="Q3966" t="s">
        <v>8317</v>
      </c>
      <c r="R3966" t="s">
        <v>8318</v>
      </c>
      <c r="S3966" s="10">
        <f t="shared" si="246"/>
        <v>42053.513726851852</v>
      </c>
      <c r="T3966" s="10">
        <f t="shared" si="247"/>
        <v>42113.47206018518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14.249999999999998</v>
      </c>
      <c r="P3967" s="5">
        <f t="shared" si="245"/>
        <v>71.25</v>
      </c>
      <c r="Q3967" t="s">
        <v>8317</v>
      </c>
      <c r="R3967" t="s">
        <v>8318</v>
      </c>
      <c r="S3967" s="10">
        <f t="shared" si="246"/>
        <v>42414.027546296296</v>
      </c>
      <c r="T3967" s="10">
        <f t="shared" si="247"/>
        <v>42473.985879629625</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0.6</v>
      </c>
      <c r="P3968" s="5">
        <f t="shared" si="245"/>
        <v>22.5</v>
      </c>
      <c r="Q3968" t="s">
        <v>8317</v>
      </c>
      <c r="R3968" t="s">
        <v>8318</v>
      </c>
      <c r="S3968" s="10">
        <f t="shared" si="246"/>
        <v>41801.503217592588</v>
      </c>
      <c r="T3968" s="10">
        <f t="shared" si="247"/>
        <v>41843.915972222218</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24.117647058823529</v>
      </c>
      <c r="P3969" s="5">
        <f t="shared" si="245"/>
        <v>41</v>
      </c>
      <c r="Q3969" t="s">
        <v>8317</v>
      </c>
      <c r="R3969" t="s">
        <v>8318</v>
      </c>
      <c r="S3969" s="10">
        <f t="shared" si="246"/>
        <v>42770.082256944443</v>
      </c>
      <c r="T3969" s="10">
        <f t="shared" si="247"/>
        <v>42800.082256944443</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10.54</v>
      </c>
      <c r="P3970" s="5">
        <f t="shared" si="245"/>
        <v>47.909090909090907</v>
      </c>
      <c r="Q3970" t="s">
        <v>8317</v>
      </c>
      <c r="R3970" t="s">
        <v>8318</v>
      </c>
      <c r="S3970" s="10">
        <f t="shared" si="246"/>
        <v>42452.60732638889</v>
      </c>
      <c r="T3970" s="10">
        <f t="shared" si="247"/>
        <v>42512.60732638889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((E3971/D3971)*100)</f>
        <v>7.4690265486725664</v>
      </c>
      <c r="P3971" s="5">
        <f t="shared" ref="P3971:P4034" si="249">AVERAGE(E3971/L3971)</f>
        <v>35.166666666666664</v>
      </c>
      <c r="Q3971" t="s">
        <v>8317</v>
      </c>
      <c r="R3971" t="s">
        <v>8318</v>
      </c>
      <c r="S3971" s="10">
        <f t="shared" ref="S3971:S4034" si="250">(((J3971/60)/60)/24)+DATE(1970,1,1)+(-5/24)</f>
        <v>42601.646365740737</v>
      </c>
      <c r="T3971" s="10">
        <f t="shared" ref="T3971:T4034" si="251">(((I3971/60)/60)/24)+DATE(1970,1,1)+(-5/24)</f>
        <v>42610.954861111109</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7.3333333333333334E-2</v>
      </c>
      <c r="P3972" s="5">
        <f t="shared" si="249"/>
        <v>5.5</v>
      </c>
      <c r="Q3972" t="s">
        <v>8317</v>
      </c>
      <c r="R3972" t="s">
        <v>8318</v>
      </c>
      <c r="S3972" s="10">
        <f t="shared" si="250"/>
        <v>42447.655219907399</v>
      </c>
      <c r="T3972" s="10">
        <f t="shared" si="251"/>
        <v>42477.655219907399</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0.97142857142857131</v>
      </c>
      <c r="P3973" s="5">
        <f t="shared" si="249"/>
        <v>22.666666666666668</v>
      </c>
      <c r="Q3973" t="s">
        <v>8317</v>
      </c>
      <c r="R3973" t="s">
        <v>8318</v>
      </c>
      <c r="S3973" s="10">
        <f t="shared" si="250"/>
        <v>41811.327847222223</v>
      </c>
      <c r="T3973" s="10">
        <f t="shared" si="251"/>
        <v>41841.327847222223</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21.099999999999998</v>
      </c>
      <c r="P3974" s="5">
        <f t="shared" si="249"/>
        <v>26.375</v>
      </c>
      <c r="Q3974" t="s">
        <v>8317</v>
      </c>
      <c r="R3974" t="s">
        <v>8318</v>
      </c>
      <c r="S3974" s="10">
        <f t="shared" si="250"/>
        <v>41980.859189814808</v>
      </c>
      <c r="T3974" s="10">
        <f t="shared" si="251"/>
        <v>42040.859189814808</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78.100000000000009</v>
      </c>
      <c r="P3975" s="5">
        <f t="shared" si="249"/>
        <v>105.54054054054055</v>
      </c>
      <c r="Q3975" t="s">
        <v>8317</v>
      </c>
      <c r="R3975" t="s">
        <v>8318</v>
      </c>
      <c r="S3975" s="10">
        <f t="shared" si="250"/>
        <v>42469.475810185184</v>
      </c>
      <c r="T3975" s="10">
        <f t="shared" si="251"/>
        <v>42498.958333333336</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32</v>
      </c>
      <c r="P3976" s="5">
        <f t="shared" si="249"/>
        <v>29.09090909090909</v>
      </c>
      <c r="Q3976" t="s">
        <v>8317</v>
      </c>
      <c r="R3976" t="s">
        <v>8318</v>
      </c>
      <c r="S3976" s="10">
        <f t="shared" si="250"/>
        <v>42493.338518518511</v>
      </c>
      <c r="T3976" s="10">
        <f t="shared" si="251"/>
        <v>42523.338518518511</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5" t="e">
        <f t="shared" si="249"/>
        <v>#DIV/0!</v>
      </c>
      <c r="Q3977" t="s">
        <v>8317</v>
      </c>
      <c r="R3977" t="s">
        <v>8318</v>
      </c>
      <c r="S3977" s="10">
        <f t="shared" si="250"/>
        <v>42534.658541666664</v>
      </c>
      <c r="T3977" s="10">
        <f t="shared" si="251"/>
        <v>42564.658541666664</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47.692307692307693</v>
      </c>
      <c r="P3978" s="5">
        <f t="shared" si="249"/>
        <v>62</v>
      </c>
      <c r="Q3978" t="s">
        <v>8317</v>
      </c>
      <c r="R3978" t="s">
        <v>8318</v>
      </c>
      <c r="S3978" s="10">
        <f t="shared" si="250"/>
        <v>41830.650011574071</v>
      </c>
      <c r="T3978" s="10">
        <f t="shared" si="251"/>
        <v>41852.083333333328</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1.4500000000000002</v>
      </c>
      <c r="P3979" s="5">
        <f t="shared" si="249"/>
        <v>217.5</v>
      </c>
      <c r="Q3979" t="s">
        <v>8317</v>
      </c>
      <c r="R3979" t="s">
        <v>8318</v>
      </c>
      <c r="S3979" s="10">
        <f t="shared" si="250"/>
        <v>42543.580231481479</v>
      </c>
      <c r="T3979" s="10">
        <f t="shared" si="251"/>
        <v>42573.580231481479</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10.7</v>
      </c>
      <c r="P3980" s="5">
        <f t="shared" si="249"/>
        <v>26.75</v>
      </c>
      <c r="Q3980" t="s">
        <v>8317</v>
      </c>
      <c r="R3980" t="s">
        <v>8318</v>
      </c>
      <c r="S3980" s="10">
        <f t="shared" si="250"/>
        <v>41975.434641203705</v>
      </c>
      <c r="T3980" s="10">
        <f t="shared" si="251"/>
        <v>42035.434641203705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v>
      </c>
      <c r="P3981" s="5">
        <f t="shared" si="249"/>
        <v>18.333333333333332</v>
      </c>
      <c r="Q3981" t="s">
        <v>8317</v>
      </c>
      <c r="R3981" t="s">
        <v>8318</v>
      </c>
      <c r="S3981" s="10">
        <f t="shared" si="250"/>
        <v>42069.695104166669</v>
      </c>
      <c r="T3981" s="10">
        <f t="shared" si="251"/>
        <v>42092.624999999993</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18</v>
      </c>
      <c r="P3982" s="5">
        <f t="shared" si="249"/>
        <v>64.285714285714292</v>
      </c>
      <c r="Q3982" t="s">
        <v>8317</v>
      </c>
      <c r="R3982" t="s">
        <v>8318</v>
      </c>
      <c r="S3982" s="10">
        <f t="shared" si="250"/>
        <v>41795.390590277777</v>
      </c>
      <c r="T3982" s="10">
        <f t="shared" si="251"/>
        <v>41825.390590277777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v>
      </c>
      <c r="P3983" s="5">
        <f t="shared" si="249"/>
        <v>175</v>
      </c>
      <c r="Q3983" t="s">
        <v>8317</v>
      </c>
      <c r="R3983" t="s">
        <v>8318</v>
      </c>
      <c r="S3983" s="10">
        <f t="shared" si="250"/>
        <v>42507.971631944441</v>
      </c>
      <c r="T3983" s="10">
        <f t="shared" si="251"/>
        <v>42567.971631944441</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20</v>
      </c>
      <c r="P3984" s="5">
        <f t="shared" si="249"/>
        <v>34</v>
      </c>
      <c r="Q3984" t="s">
        <v>8317</v>
      </c>
      <c r="R3984" t="s">
        <v>8318</v>
      </c>
      <c r="S3984" s="10">
        <f t="shared" si="250"/>
        <v>42132.601620370369</v>
      </c>
      <c r="T3984" s="10">
        <f t="shared" si="251"/>
        <v>42192.601620370369</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34.802513464991023</v>
      </c>
      <c r="P3985" s="5">
        <f t="shared" si="249"/>
        <v>84.282608695652172</v>
      </c>
      <c r="Q3985" t="s">
        <v>8317</v>
      </c>
      <c r="R3985" t="s">
        <v>8318</v>
      </c>
      <c r="S3985" s="10">
        <f t="shared" si="250"/>
        <v>41747.661527777775</v>
      </c>
      <c r="T3985" s="10">
        <f t="shared" si="251"/>
        <v>41779.082638888889</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v>
      </c>
      <c r="P3986" s="5">
        <f t="shared" si="249"/>
        <v>9.5</v>
      </c>
      <c r="Q3986" t="s">
        <v>8317</v>
      </c>
      <c r="R3986" t="s">
        <v>8318</v>
      </c>
      <c r="S3986" s="10">
        <f t="shared" si="250"/>
        <v>41920.755138888882</v>
      </c>
      <c r="T3986" s="10">
        <f t="shared" si="251"/>
        <v>41950.791666666664</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32.049999999999997</v>
      </c>
      <c r="P3987" s="5">
        <f t="shared" si="249"/>
        <v>33.736842105263158</v>
      </c>
      <c r="Q3987" t="s">
        <v>8317</v>
      </c>
      <c r="R3987" t="s">
        <v>8318</v>
      </c>
      <c r="S3987" s="10">
        <f t="shared" si="250"/>
        <v>42399.499074074069</v>
      </c>
      <c r="T3987" s="10">
        <f t="shared" si="251"/>
        <v>42420.670138888883</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v>
      </c>
      <c r="P3988" s="5">
        <f t="shared" si="249"/>
        <v>37.53846153846154</v>
      </c>
      <c r="Q3988" t="s">
        <v>8317</v>
      </c>
      <c r="R3988" t="s">
        <v>8318</v>
      </c>
      <c r="S3988" s="10">
        <f t="shared" si="250"/>
        <v>42467.340208333328</v>
      </c>
      <c r="T3988" s="10">
        <f t="shared" si="251"/>
        <v>42496.336111111108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37.75</v>
      </c>
      <c r="P3989" s="5">
        <f t="shared" si="249"/>
        <v>11.615384615384615</v>
      </c>
      <c r="Q3989" t="s">
        <v>8317</v>
      </c>
      <c r="R3989" t="s">
        <v>8318</v>
      </c>
      <c r="S3989" s="10">
        <f t="shared" si="250"/>
        <v>41765.716319444444</v>
      </c>
      <c r="T3989" s="10">
        <f t="shared" si="251"/>
        <v>41775.716319444444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v>
      </c>
      <c r="P3990" s="5">
        <f t="shared" si="249"/>
        <v>8</v>
      </c>
      <c r="Q3990" t="s">
        <v>8317</v>
      </c>
      <c r="R3990" t="s">
        <v>8318</v>
      </c>
      <c r="S3990" s="10">
        <f t="shared" si="250"/>
        <v>42229.872835648144</v>
      </c>
      <c r="T3990" s="10">
        <f t="shared" si="251"/>
        <v>42244.872835648144</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5" t="e">
        <f t="shared" si="249"/>
        <v>#DIV/0!</v>
      </c>
      <c r="Q3991" t="s">
        <v>8317</v>
      </c>
      <c r="R3991" t="s">
        <v>8318</v>
      </c>
      <c r="S3991" s="10">
        <f t="shared" si="250"/>
        <v>42286.541446759256</v>
      </c>
      <c r="T3991" s="10">
        <f t="shared" si="251"/>
        <v>42316.583113425928</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v>
      </c>
      <c r="P3992" s="5">
        <f t="shared" si="249"/>
        <v>23</v>
      </c>
      <c r="Q3992" t="s">
        <v>8317</v>
      </c>
      <c r="R3992" t="s">
        <v>8318</v>
      </c>
      <c r="S3992" s="10">
        <f t="shared" si="250"/>
        <v>42401.464039351849</v>
      </c>
      <c r="T3992" s="10">
        <f t="shared" si="251"/>
        <v>42431.464039351849</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20</v>
      </c>
      <c r="P3993" s="5">
        <f t="shared" si="249"/>
        <v>100</v>
      </c>
      <c r="Q3993" t="s">
        <v>8317</v>
      </c>
      <c r="R3993" t="s">
        <v>8318</v>
      </c>
      <c r="S3993" s="10">
        <f t="shared" si="250"/>
        <v>42125.436134259253</v>
      </c>
      <c r="T3993" s="10">
        <f t="shared" si="251"/>
        <v>42155.436134259253</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v>
      </c>
      <c r="P3994" s="5">
        <f t="shared" si="249"/>
        <v>60.111111111111114</v>
      </c>
      <c r="Q3994" t="s">
        <v>8317</v>
      </c>
      <c r="R3994" t="s">
        <v>8318</v>
      </c>
      <c r="S3994" s="10">
        <f t="shared" si="250"/>
        <v>42289.732164351844</v>
      </c>
      <c r="T3994" s="10">
        <f t="shared" si="251"/>
        <v>42349.773831018516</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6.0000000000000001E-3</v>
      </c>
      <c r="P3995" s="5">
        <f t="shared" si="249"/>
        <v>3</v>
      </c>
      <c r="Q3995" t="s">
        <v>8317</v>
      </c>
      <c r="R3995" t="s">
        <v>8318</v>
      </c>
      <c r="S3995" s="10">
        <f t="shared" si="250"/>
        <v>42107.656388888885</v>
      </c>
      <c r="T3995" s="10">
        <f t="shared" si="251"/>
        <v>42137.656388888885</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0.25</v>
      </c>
      <c r="P3996" s="5">
        <f t="shared" si="249"/>
        <v>5</v>
      </c>
      <c r="Q3996" t="s">
        <v>8317</v>
      </c>
      <c r="R3996" t="s">
        <v>8318</v>
      </c>
      <c r="S3996" s="10">
        <f t="shared" si="250"/>
        <v>41809.181597222218</v>
      </c>
      <c r="T3996" s="10">
        <f t="shared" si="251"/>
        <v>41839.181597222218</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35</v>
      </c>
      <c r="P3997" s="5">
        <f t="shared" si="249"/>
        <v>17.5</v>
      </c>
      <c r="Q3997" t="s">
        <v>8317</v>
      </c>
      <c r="R3997" t="s">
        <v>8318</v>
      </c>
      <c r="S3997" s="10">
        <f t="shared" si="250"/>
        <v>42019.475428240738</v>
      </c>
      <c r="T3997" s="10">
        <f t="shared" si="251"/>
        <v>42049.268749999996</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16.566666666666666</v>
      </c>
      <c r="P3998" s="5">
        <f t="shared" si="249"/>
        <v>29.235294117647058</v>
      </c>
      <c r="Q3998" t="s">
        <v>8317</v>
      </c>
      <c r="R3998" t="s">
        <v>8318</v>
      </c>
      <c r="S3998" s="10">
        <f t="shared" si="250"/>
        <v>41950.058611111104</v>
      </c>
      <c r="T3998" s="10">
        <f t="shared" si="251"/>
        <v>41963.461111111108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5" t="e">
        <f t="shared" si="249"/>
        <v>#DIV/0!</v>
      </c>
      <c r="Q3999" t="s">
        <v>8317</v>
      </c>
      <c r="R3999" t="s">
        <v>8318</v>
      </c>
      <c r="S3999" s="10">
        <f t="shared" si="250"/>
        <v>42069.183113425919</v>
      </c>
      <c r="T3999" s="10">
        <f t="shared" si="251"/>
        <v>42099.141446759262</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57.199999999999996</v>
      </c>
      <c r="P4000" s="5">
        <f t="shared" si="249"/>
        <v>59.583333333333336</v>
      </c>
      <c r="Q4000" t="s">
        <v>8317</v>
      </c>
      <c r="R4000" t="s">
        <v>8318</v>
      </c>
      <c r="S4000" s="10">
        <f t="shared" si="250"/>
        <v>42061.754930555551</v>
      </c>
      <c r="T4000" s="10">
        <f t="shared" si="251"/>
        <v>42091.713263888887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16.514285714285716</v>
      </c>
      <c r="P4001" s="5">
        <f t="shared" si="249"/>
        <v>82.571428571428569</v>
      </c>
      <c r="Q4001" t="s">
        <v>8317</v>
      </c>
      <c r="R4001" t="s">
        <v>8318</v>
      </c>
      <c r="S4001" s="10">
        <f t="shared" si="250"/>
        <v>41842.620347222219</v>
      </c>
      <c r="T4001" s="10">
        <f t="shared" si="251"/>
        <v>41882.619317129625</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0.125</v>
      </c>
      <c r="P4002" s="5">
        <f t="shared" si="249"/>
        <v>10</v>
      </c>
      <c r="Q4002" t="s">
        <v>8317</v>
      </c>
      <c r="R4002" t="s">
        <v>8318</v>
      </c>
      <c r="S4002" s="10">
        <f t="shared" si="250"/>
        <v>42437.437013888884</v>
      </c>
      <c r="T4002" s="10">
        <f t="shared" si="251"/>
        <v>42497.39534722222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37.75</v>
      </c>
      <c r="P4003" s="5">
        <f t="shared" si="249"/>
        <v>32.357142857142854</v>
      </c>
      <c r="Q4003" t="s">
        <v>8317</v>
      </c>
      <c r="R4003" t="s">
        <v>8318</v>
      </c>
      <c r="S4003" s="10">
        <f t="shared" si="250"/>
        <v>42775.755879629629</v>
      </c>
      <c r="T4003" s="10">
        <f t="shared" si="251"/>
        <v>42795.583333333336</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1.8399999999999999</v>
      </c>
      <c r="P4004" s="5">
        <f t="shared" si="249"/>
        <v>5.75</v>
      </c>
      <c r="Q4004" t="s">
        <v>8317</v>
      </c>
      <c r="R4004" t="s">
        <v>8318</v>
      </c>
      <c r="S4004" s="10">
        <f t="shared" si="250"/>
        <v>41878.835196759253</v>
      </c>
      <c r="T4004" s="10">
        <f t="shared" si="251"/>
        <v>41908.835196759253</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10.050000000000001</v>
      </c>
      <c r="P4005" s="5">
        <f t="shared" si="249"/>
        <v>100.5</v>
      </c>
      <c r="Q4005" t="s">
        <v>8317</v>
      </c>
      <c r="R4005" t="s">
        <v>8318</v>
      </c>
      <c r="S4005" s="10">
        <f t="shared" si="250"/>
        <v>42020.379016203697</v>
      </c>
      <c r="T4005" s="10">
        <f t="shared" si="251"/>
        <v>42050.379016203697</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0.2</v>
      </c>
      <c r="P4006" s="5">
        <f t="shared" si="249"/>
        <v>1</v>
      </c>
      <c r="Q4006" t="s">
        <v>8317</v>
      </c>
      <c r="R4006" t="s">
        <v>8318</v>
      </c>
      <c r="S4006" s="10">
        <f t="shared" si="250"/>
        <v>41889.954363425924</v>
      </c>
      <c r="T4006" s="10">
        <f t="shared" si="251"/>
        <v>41919.954363425924</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1.3333333333333335</v>
      </c>
      <c r="P4007" s="5">
        <f t="shared" si="249"/>
        <v>20</v>
      </c>
      <c r="Q4007" t="s">
        <v>8317</v>
      </c>
      <c r="R4007" t="s">
        <v>8318</v>
      </c>
      <c r="S4007" s="10">
        <f t="shared" si="250"/>
        <v>41872.599363425921</v>
      </c>
      <c r="T4007" s="10">
        <f t="shared" si="251"/>
        <v>41932.599363425921</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6.6666666666666671E-3</v>
      </c>
      <c r="P4008" s="5">
        <f t="shared" si="249"/>
        <v>2</v>
      </c>
      <c r="Q4008" t="s">
        <v>8317</v>
      </c>
      <c r="R4008" t="s">
        <v>8318</v>
      </c>
      <c r="S4008" s="10">
        <f t="shared" si="250"/>
        <v>42391.564664351848</v>
      </c>
      <c r="T4008" s="10">
        <f t="shared" si="251"/>
        <v>42416.564664351848</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0.25</v>
      </c>
      <c r="P4009" s="5">
        <f t="shared" si="249"/>
        <v>5</v>
      </c>
      <c r="Q4009" t="s">
        <v>8317</v>
      </c>
      <c r="R4009" t="s">
        <v>8318</v>
      </c>
      <c r="S4009" s="10">
        <f t="shared" si="250"/>
        <v>41848.564594907402</v>
      </c>
      <c r="T4009" s="10">
        <f t="shared" si="251"/>
        <v>41877.477777777778</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6</v>
      </c>
      <c r="P4010" s="5">
        <f t="shared" si="249"/>
        <v>15</v>
      </c>
      <c r="Q4010" t="s">
        <v>8317</v>
      </c>
      <c r="R4010" t="s">
        <v>8318</v>
      </c>
      <c r="S4010" s="10">
        <f t="shared" si="250"/>
        <v>42177.755868055552</v>
      </c>
      <c r="T4010" s="10">
        <f t="shared" si="251"/>
        <v>42207.755868055552</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3.8860103626943006</v>
      </c>
      <c r="P4011" s="5">
        <f t="shared" si="249"/>
        <v>25</v>
      </c>
      <c r="Q4011" t="s">
        <v>8317</v>
      </c>
      <c r="R4011" t="s">
        <v>8318</v>
      </c>
      <c r="S4011" s="10">
        <f t="shared" si="250"/>
        <v>41851.492592592593</v>
      </c>
      <c r="T4011" s="10">
        <f t="shared" si="251"/>
        <v>41891.492592592593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24.194444444444443</v>
      </c>
      <c r="P4012" s="5">
        <f t="shared" si="249"/>
        <v>45.842105263157897</v>
      </c>
      <c r="Q4012" t="s">
        <v>8317</v>
      </c>
      <c r="R4012" t="s">
        <v>8318</v>
      </c>
      <c r="S4012" s="10">
        <f t="shared" si="250"/>
        <v>41921.562106481477</v>
      </c>
      <c r="T4012" s="10">
        <f t="shared" si="251"/>
        <v>41938.562106481477</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7.6</v>
      </c>
      <c r="P4013" s="5">
        <f t="shared" si="249"/>
        <v>4.75</v>
      </c>
      <c r="Q4013" t="s">
        <v>8317</v>
      </c>
      <c r="R4013" t="s">
        <v>8318</v>
      </c>
      <c r="S4013" s="10">
        <f t="shared" si="250"/>
        <v>42002.336550925924</v>
      </c>
      <c r="T4013" s="10">
        <f t="shared" si="251"/>
        <v>42032.336550925924</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5" t="e">
        <f t="shared" si="249"/>
        <v>#DIV/0!</v>
      </c>
      <c r="Q4014" t="s">
        <v>8317</v>
      </c>
      <c r="R4014" t="s">
        <v>8318</v>
      </c>
      <c r="S4014" s="10">
        <f t="shared" si="250"/>
        <v>42096.336215277777</v>
      </c>
      <c r="T4014" s="10">
        <f t="shared" si="251"/>
        <v>42126.336215277777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1.3</v>
      </c>
      <c r="P4015" s="5">
        <f t="shared" si="249"/>
        <v>13</v>
      </c>
      <c r="Q4015" t="s">
        <v>8317</v>
      </c>
      <c r="R4015" t="s">
        <v>8318</v>
      </c>
      <c r="S4015" s="10">
        <f t="shared" si="250"/>
        <v>42021.092858796292</v>
      </c>
      <c r="T4015" s="10">
        <f t="shared" si="251"/>
        <v>42051.092858796292</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5" t="e">
        <f t="shared" si="249"/>
        <v>#DIV/0!</v>
      </c>
      <c r="Q4016" t="s">
        <v>8317</v>
      </c>
      <c r="R4016" t="s">
        <v>8318</v>
      </c>
      <c r="S4016" s="10">
        <f t="shared" si="250"/>
        <v>42419.037835648145</v>
      </c>
      <c r="T4016" s="10">
        <f t="shared" si="251"/>
        <v>42434.037835648145</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1.4285714285714287E-2</v>
      </c>
      <c r="P4017" s="5">
        <f t="shared" si="249"/>
        <v>1</v>
      </c>
      <c r="Q4017" t="s">
        <v>8317</v>
      </c>
      <c r="R4017" t="s">
        <v>8318</v>
      </c>
      <c r="S4017" s="10">
        <f t="shared" si="250"/>
        <v>42174.572488425918</v>
      </c>
      <c r="T4017" s="10">
        <f t="shared" si="251"/>
        <v>42204.572488425918</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14.000000000000002</v>
      </c>
      <c r="P4018" s="5">
        <f t="shared" si="249"/>
        <v>10</v>
      </c>
      <c r="Q4018" t="s">
        <v>8317</v>
      </c>
      <c r="R4018" t="s">
        <v>8318</v>
      </c>
      <c r="S4018" s="10">
        <f t="shared" si="250"/>
        <v>41869.664351851847</v>
      </c>
      <c r="T4018" s="10">
        <f t="shared" si="251"/>
        <v>41899.664351851847</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v>
      </c>
      <c r="P4019" s="5">
        <f t="shared" si="249"/>
        <v>52.5</v>
      </c>
      <c r="Q4019" t="s">
        <v>8317</v>
      </c>
      <c r="R4019" t="s">
        <v>8318</v>
      </c>
      <c r="S4019" s="10">
        <f t="shared" si="250"/>
        <v>41856.463819444441</v>
      </c>
      <c r="T4019" s="10">
        <f t="shared" si="251"/>
        <v>41886.463819444441</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8.6666666666666679</v>
      </c>
      <c r="P4020" s="5">
        <f t="shared" si="249"/>
        <v>32.5</v>
      </c>
      <c r="Q4020" t="s">
        <v>8317</v>
      </c>
      <c r="R4020" t="s">
        <v>8318</v>
      </c>
      <c r="S4020" s="10">
        <f t="shared" si="250"/>
        <v>42620.702638888884</v>
      </c>
      <c r="T4020" s="10">
        <f t="shared" si="251"/>
        <v>42650.702638888884</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0.82857142857142851</v>
      </c>
      <c r="P4021" s="5">
        <f t="shared" si="249"/>
        <v>7.25</v>
      </c>
      <c r="Q4021" t="s">
        <v>8317</v>
      </c>
      <c r="R4021" t="s">
        <v>8318</v>
      </c>
      <c r="S4021" s="10">
        <f t="shared" si="250"/>
        <v>42417.467546296299</v>
      </c>
      <c r="T4021" s="10">
        <f t="shared" si="251"/>
        <v>42475.477777777771</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16.666666666666664</v>
      </c>
      <c r="P4022" s="5">
        <f t="shared" si="249"/>
        <v>33.333333333333336</v>
      </c>
      <c r="Q4022" t="s">
        <v>8317</v>
      </c>
      <c r="R4022" t="s">
        <v>8318</v>
      </c>
      <c r="S4022" s="10">
        <f t="shared" si="250"/>
        <v>42056.982627314814</v>
      </c>
      <c r="T4022" s="10">
        <f t="shared" si="251"/>
        <v>42086.940960648142</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0.83333333333333337</v>
      </c>
      <c r="P4023" s="5">
        <f t="shared" si="249"/>
        <v>62.5</v>
      </c>
      <c r="Q4023" t="s">
        <v>8317</v>
      </c>
      <c r="R4023" t="s">
        <v>8318</v>
      </c>
      <c r="S4023" s="10">
        <f t="shared" si="250"/>
        <v>41878.703217592592</v>
      </c>
      <c r="T4023" s="10">
        <f t="shared" si="251"/>
        <v>41938.703217592592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69.561111111111103</v>
      </c>
      <c r="P4024" s="5">
        <f t="shared" si="249"/>
        <v>63.558375634517766</v>
      </c>
      <c r="Q4024" t="s">
        <v>8317</v>
      </c>
      <c r="R4024" t="s">
        <v>8318</v>
      </c>
      <c r="S4024" s="10">
        <f t="shared" si="250"/>
        <v>41990.375775462955</v>
      </c>
      <c r="T4024" s="10">
        <f t="shared" si="251"/>
        <v>42035.912499999999</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5" t="e">
        <f t="shared" si="249"/>
        <v>#DIV/0!</v>
      </c>
      <c r="Q4025" t="s">
        <v>8317</v>
      </c>
      <c r="R4025" t="s">
        <v>8318</v>
      </c>
      <c r="S4025" s="10">
        <f t="shared" si="250"/>
        <v>42408.791238425918</v>
      </c>
      <c r="T4025" s="10">
        <f t="shared" si="251"/>
        <v>42453.749571759261</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v>
      </c>
      <c r="P4026" s="5">
        <f t="shared" si="249"/>
        <v>10</v>
      </c>
      <c r="Q4026" t="s">
        <v>8317</v>
      </c>
      <c r="R4026" t="s">
        <v>8318</v>
      </c>
      <c r="S4026" s="10">
        <f t="shared" si="250"/>
        <v>42217.461770833332</v>
      </c>
      <c r="T4026" s="10">
        <f t="shared" si="251"/>
        <v>42247.461770833332</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5</v>
      </c>
      <c r="P4027" s="5">
        <f t="shared" si="249"/>
        <v>62.5</v>
      </c>
      <c r="Q4027" t="s">
        <v>8317</v>
      </c>
      <c r="R4027" t="s">
        <v>8318</v>
      </c>
      <c r="S4027" s="10">
        <f t="shared" si="250"/>
        <v>42151.029351851852</v>
      </c>
      <c r="T4027" s="10">
        <f t="shared" si="251"/>
        <v>42211.029351851852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5" t="e">
        <f t="shared" si="249"/>
        <v>#DIV/0!</v>
      </c>
      <c r="Q4028" t="s">
        <v>8317</v>
      </c>
      <c r="R4028" t="s">
        <v>8318</v>
      </c>
      <c r="S4028" s="10">
        <f t="shared" si="250"/>
        <v>42282.447210648148</v>
      </c>
      <c r="T4028" s="10">
        <f t="shared" si="251"/>
        <v>42342.488877314812</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v>
      </c>
      <c r="P4029" s="5">
        <f t="shared" si="249"/>
        <v>30.714285714285715</v>
      </c>
      <c r="Q4029" t="s">
        <v>8317</v>
      </c>
      <c r="R4029" t="s">
        <v>8318</v>
      </c>
      <c r="S4029" s="10">
        <f t="shared" si="250"/>
        <v>42768.762511574074</v>
      </c>
      <c r="T4029" s="10">
        <f t="shared" si="251"/>
        <v>42788.833333333336</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28.050000000000004</v>
      </c>
      <c r="P4030" s="5">
        <f t="shared" si="249"/>
        <v>51</v>
      </c>
      <c r="Q4030" t="s">
        <v>8317</v>
      </c>
      <c r="R4030" t="s">
        <v>8318</v>
      </c>
      <c r="S4030" s="10">
        <f t="shared" si="250"/>
        <v>41765.730324074073</v>
      </c>
      <c r="T4030" s="10">
        <f t="shared" si="251"/>
        <v>41795.730324074073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5" t="e">
        <f t="shared" si="249"/>
        <v>#DIV/0!</v>
      </c>
      <c r="Q4031" t="s">
        <v>8317</v>
      </c>
      <c r="R4031" t="s">
        <v>8318</v>
      </c>
      <c r="S4031" s="10">
        <f t="shared" si="250"/>
        <v>42321.816782407412</v>
      </c>
      <c r="T4031" s="10">
        <f t="shared" si="251"/>
        <v>42351.816782407412</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16</v>
      </c>
      <c r="P4032" s="5">
        <f t="shared" si="249"/>
        <v>66.666666666666671</v>
      </c>
      <c r="Q4032" t="s">
        <v>8317</v>
      </c>
      <c r="R4032" t="s">
        <v>8318</v>
      </c>
      <c r="S4032" s="10">
        <f t="shared" si="250"/>
        <v>42374.446747685179</v>
      </c>
      <c r="T4032" s="10">
        <f t="shared" si="251"/>
        <v>42403.575694444437</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5" t="e">
        <f t="shared" si="249"/>
        <v>#DIV/0!</v>
      </c>
      <c r="Q4033" t="s">
        <v>8317</v>
      </c>
      <c r="R4033" t="s">
        <v>8318</v>
      </c>
      <c r="S4033" s="10">
        <f t="shared" si="250"/>
        <v>41941.376898148148</v>
      </c>
      <c r="T4033" s="10">
        <f t="shared" si="251"/>
        <v>41991.418564814812</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6.8287037037037033</v>
      </c>
      <c r="P4034" s="5">
        <f t="shared" si="249"/>
        <v>59</v>
      </c>
      <c r="Q4034" t="s">
        <v>8317</v>
      </c>
      <c r="R4034" t="s">
        <v>8318</v>
      </c>
      <c r="S4034" s="10">
        <f t="shared" si="250"/>
        <v>42293.60087962963</v>
      </c>
      <c r="T4034" s="10">
        <f t="shared" si="251"/>
        <v>42353.642546296294</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((E4035/D4035)*100)</f>
        <v>25.698702928870294</v>
      </c>
      <c r="P4035" s="5">
        <f t="shared" ref="P4035:P4098" si="253">AVERAGE(E4035/L4035)</f>
        <v>65.340319148936175</v>
      </c>
      <c r="Q4035" t="s">
        <v>8317</v>
      </c>
      <c r="R4035" t="s">
        <v>8318</v>
      </c>
      <c r="S4035" s="10">
        <f t="shared" ref="S4035:S4098" si="254">(((J4035/60)/60)/24)+DATE(1970,1,1)+(-5/24)</f>
        <v>42614.06046296296</v>
      </c>
      <c r="T4035" s="10">
        <f t="shared" ref="T4035:T4098" si="255">(((I4035/60)/60)/24)+DATE(1970,1,1)+(-5/24)</f>
        <v>42645.166666666664</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1.4814814814814816</v>
      </c>
      <c r="P4036" s="5">
        <f t="shared" si="253"/>
        <v>100</v>
      </c>
      <c r="Q4036" t="s">
        <v>8317</v>
      </c>
      <c r="R4036" t="s">
        <v>8318</v>
      </c>
      <c r="S4036" s="10">
        <f t="shared" si="254"/>
        <v>42067.739004629628</v>
      </c>
      <c r="T4036" s="10">
        <f t="shared" si="255"/>
        <v>42097.697337962956</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36.85</v>
      </c>
      <c r="P4037" s="5">
        <f t="shared" si="253"/>
        <v>147.4</v>
      </c>
      <c r="Q4037" t="s">
        <v>8317</v>
      </c>
      <c r="R4037" t="s">
        <v>8318</v>
      </c>
      <c r="S4037" s="10">
        <f t="shared" si="254"/>
        <v>41903.674618055549</v>
      </c>
      <c r="T4037" s="10">
        <f t="shared" si="255"/>
        <v>41933.674618055549</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47.05</v>
      </c>
      <c r="P4038" s="5">
        <f t="shared" si="253"/>
        <v>166.05882352941177</v>
      </c>
      <c r="Q4038" t="s">
        <v>8317</v>
      </c>
      <c r="R4038" t="s">
        <v>8318</v>
      </c>
      <c r="S4038" s="10">
        <f t="shared" si="254"/>
        <v>41804.728749999995</v>
      </c>
      <c r="T4038" s="10">
        <f t="shared" si="255"/>
        <v>41821.729166666664</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11.428571428571429</v>
      </c>
      <c r="P4039" s="5">
        <f t="shared" si="253"/>
        <v>40</v>
      </c>
      <c r="Q4039" t="s">
        <v>8317</v>
      </c>
      <c r="R4039" t="s">
        <v>8318</v>
      </c>
      <c r="S4039" s="10">
        <f t="shared" si="254"/>
        <v>42496.862442129634</v>
      </c>
      <c r="T4039" s="10">
        <f t="shared" si="255"/>
        <v>42514.392361111109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12.04</v>
      </c>
      <c r="P4040" s="5">
        <f t="shared" si="253"/>
        <v>75.25</v>
      </c>
      <c r="Q4040" t="s">
        <v>8317</v>
      </c>
      <c r="R4040" t="s">
        <v>8318</v>
      </c>
      <c r="S4040" s="10">
        <f t="shared" si="254"/>
        <v>41869.59039351852</v>
      </c>
      <c r="T4040" s="10">
        <f t="shared" si="255"/>
        <v>41929.59039351852</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60</v>
      </c>
      <c r="P4041" s="5">
        <f t="shared" si="253"/>
        <v>60</v>
      </c>
      <c r="Q4041" t="s">
        <v>8317</v>
      </c>
      <c r="R4041" t="s">
        <v>8318</v>
      </c>
      <c r="S4041" s="10">
        <f t="shared" si="254"/>
        <v>42305.462581018517</v>
      </c>
      <c r="T4041" s="10">
        <f t="shared" si="255"/>
        <v>42339.040972222218</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31.25</v>
      </c>
      <c r="P4042" s="5">
        <f t="shared" si="253"/>
        <v>1250</v>
      </c>
      <c r="Q4042" t="s">
        <v>8317</v>
      </c>
      <c r="R4042" t="s">
        <v>8318</v>
      </c>
      <c r="S4042" s="10">
        <f t="shared" si="254"/>
        <v>42144.023194444446</v>
      </c>
      <c r="T4042" s="10">
        <f t="shared" si="255"/>
        <v>42202.916666666664</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0.42</v>
      </c>
      <c r="P4043" s="5">
        <f t="shared" si="253"/>
        <v>10.5</v>
      </c>
      <c r="Q4043" t="s">
        <v>8317</v>
      </c>
      <c r="R4043" t="s">
        <v>8318</v>
      </c>
      <c r="S4043" s="10">
        <f t="shared" si="254"/>
        <v>42559.265671296293</v>
      </c>
      <c r="T4043" s="10">
        <f t="shared" si="255"/>
        <v>42619.265671296293</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0.21</v>
      </c>
      <c r="P4044" s="5">
        <f t="shared" si="253"/>
        <v>7</v>
      </c>
      <c r="Q4044" t="s">
        <v>8317</v>
      </c>
      <c r="R4044" t="s">
        <v>8318</v>
      </c>
      <c r="S4044" s="10">
        <f t="shared" si="254"/>
        <v>41994.875740740739</v>
      </c>
      <c r="T4044" s="10">
        <f t="shared" si="255"/>
        <v>42024.594444444439</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5" t="e">
        <f t="shared" si="253"/>
        <v>#DIV/0!</v>
      </c>
      <c r="Q4045" t="s">
        <v>8317</v>
      </c>
      <c r="R4045" t="s">
        <v>8318</v>
      </c>
      <c r="S4045" s="10">
        <f t="shared" si="254"/>
        <v>41948.749131944445</v>
      </c>
      <c r="T4045" s="10">
        <f t="shared" si="255"/>
        <v>41963.749131944445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37.5</v>
      </c>
      <c r="P4046" s="5">
        <f t="shared" si="253"/>
        <v>56.25</v>
      </c>
      <c r="Q4046" t="s">
        <v>8317</v>
      </c>
      <c r="R4046" t="s">
        <v>8318</v>
      </c>
      <c r="S4046" s="10">
        <f t="shared" si="254"/>
        <v>42074.011365740742</v>
      </c>
      <c r="T4046" s="10">
        <f t="shared" si="255"/>
        <v>42103.999999999993</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0.02</v>
      </c>
      <c r="P4047" s="5">
        <f t="shared" si="253"/>
        <v>1</v>
      </c>
      <c r="Q4047" t="s">
        <v>8317</v>
      </c>
      <c r="R4047" t="s">
        <v>8318</v>
      </c>
      <c r="S4047" s="10">
        <f t="shared" si="254"/>
        <v>41841.992928240739</v>
      </c>
      <c r="T4047" s="10">
        <f t="shared" si="255"/>
        <v>41871.992928240739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8.2142857142857135</v>
      </c>
      <c r="P4048" s="5">
        <f t="shared" si="253"/>
        <v>38.333333333333336</v>
      </c>
      <c r="Q4048" t="s">
        <v>8317</v>
      </c>
      <c r="R4048" t="s">
        <v>8318</v>
      </c>
      <c r="S4048" s="10">
        <f t="shared" si="254"/>
        <v>41904.442245370366</v>
      </c>
      <c r="T4048" s="10">
        <f t="shared" si="255"/>
        <v>41934.442245370366</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2.1999999999999997</v>
      </c>
      <c r="P4049" s="5">
        <f t="shared" si="253"/>
        <v>27.5</v>
      </c>
      <c r="Q4049" t="s">
        <v>8317</v>
      </c>
      <c r="R4049" t="s">
        <v>8318</v>
      </c>
      <c r="S4049" s="10">
        <f t="shared" si="254"/>
        <v>41990.814155092587</v>
      </c>
      <c r="T4049" s="10">
        <f t="shared" si="255"/>
        <v>42014.833333333336</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17.652941176470588</v>
      </c>
      <c r="P4050" s="5">
        <f t="shared" si="253"/>
        <v>32.978021978021978</v>
      </c>
      <c r="Q4050" t="s">
        <v>8317</v>
      </c>
      <c r="R4050" t="s">
        <v>8318</v>
      </c>
      <c r="S4050" s="10">
        <f t="shared" si="254"/>
        <v>42436.300775462958</v>
      </c>
      <c r="T4050" s="10">
        <f t="shared" si="255"/>
        <v>42471.259108796294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0.08</v>
      </c>
      <c r="P4051" s="5">
        <f t="shared" si="253"/>
        <v>16</v>
      </c>
      <c r="Q4051" t="s">
        <v>8317</v>
      </c>
      <c r="R4051" t="s">
        <v>8318</v>
      </c>
      <c r="S4051" s="10">
        <f t="shared" si="254"/>
        <v>42169.750173611108</v>
      </c>
      <c r="T4051" s="10">
        <f t="shared" si="255"/>
        <v>42199.750173611108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6.6666666666666666E-2</v>
      </c>
      <c r="P4052" s="5">
        <f t="shared" si="253"/>
        <v>1</v>
      </c>
      <c r="Q4052" t="s">
        <v>8317</v>
      </c>
      <c r="R4052" t="s">
        <v>8318</v>
      </c>
      <c r="S4052" s="10">
        <f t="shared" si="254"/>
        <v>41905.428136574068</v>
      </c>
      <c r="T4052" s="10">
        <f t="shared" si="255"/>
        <v>41935.428136574068</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5" t="e">
        <f t="shared" si="253"/>
        <v>#DIV/0!</v>
      </c>
      <c r="Q4053" t="s">
        <v>8317</v>
      </c>
      <c r="R4053" t="s">
        <v>8318</v>
      </c>
      <c r="S4053" s="10">
        <f t="shared" si="254"/>
        <v>41761.601817129631</v>
      </c>
      <c r="T4053" s="10">
        <f t="shared" si="255"/>
        <v>41768.078472222223</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37.533333333333339</v>
      </c>
      <c r="P4054" s="5">
        <f t="shared" si="253"/>
        <v>86.615384615384613</v>
      </c>
      <c r="Q4054" t="s">
        <v>8317</v>
      </c>
      <c r="R4054" t="s">
        <v>8318</v>
      </c>
      <c r="S4054" s="10">
        <f t="shared" si="254"/>
        <v>41865.670324074068</v>
      </c>
      <c r="T4054" s="10">
        <f t="shared" si="255"/>
        <v>41925.670324074068</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22</v>
      </c>
      <c r="P4055" s="5">
        <f t="shared" si="253"/>
        <v>55</v>
      </c>
      <c r="Q4055" t="s">
        <v>8317</v>
      </c>
      <c r="R4055" t="s">
        <v>8318</v>
      </c>
      <c r="S4055" s="10">
        <f t="shared" si="254"/>
        <v>41928.481805555552</v>
      </c>
      <c r="T4055" s="10">
        <f t="shared" si="255"/>
        <v>41958.624999999993</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5" t="e">
        <f t="shared" si="253"/>
        <v>#DIV/0!</v>
      </c>
      <c r="Q4056" t="s">
        <v>8317</v>
      </c>
      <c r="R4056" t="s">
        <v>8318</v>
      </c>
      <c r="S4056" s="10">
        <f t="shared" si="254"/>
        <v>42613.632928240739</v>
      </c>
      <c r="T4056" s="10">
        <f t="shared" si="255"/>
        <v>42643.958333333336</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17.62</v>
      </c>
      <c r="P4057" s="5">
        <f t="shared" si="253"/>
        <v>41.952380952380949</v>
      </c>
      <c r="Q4057" t="s">
        <v>8317</v>
      </c>
      <c r="R4057" t="s">
        <v>8318</v>
      </c>
      <c r="S4057" s="10">
        <f t="shared" si="254"/>
        <v>41779.44017361111</v>
      </c>
      <c r="T4057" s="10">
        <f t="shared" si="255"/>
        <v>41809.44017361111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53</v>
      </c>
      <c r="P4058" s="5">
        <f t="shared" si="253"/>
        <v>88.333333333333329</v>
      </c>
      <c r="Q4058" t="s">
        <v>8317</v>
      </c>
      <c r="R4058" t="s">
        <v>8318</v>
      </c>
      <c r="S4058" s="10">
        <f t="shared" si="254"/>
        <v>42534.724988425929</v>
      </c>
      <c r="T4058" s="10">
        <f t="shared" si="255"/>
        <v>42554.624305555553</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22.142857142857142</v>
      </c>
      <c r="P4059" s="5">
        <f t="shared" si="253"/>
        <v>129.16666666666666</v>
      </c>
      <c r="Q4059" t="s">
        <v>8317</v>
      </c>
      <c r="R4059" t="s">
        <v>8318</v>
      </c>
      <c r="S4059" s="10">
        <f t="shared" si="254"/>
        <v>42310.760185185187</v>
      </c>
      <c r="T4059" s="10">
        <f t="shared" si="255"/>
        <v>42333.749999999993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2.5333333333333332</v>
      </c>
      <c r="P4060" s="5">
        <f t="shared" si="253"/>
        <v>23.75</v>
      </c>
      <c r="Q4060" t="s">
        <v>8317</v>
      </c>
      <c r="R4060" t="s">
        <v>8318</v>
      </c>
      <c r="S4060" s="10">
        <f t="shared" si="254"/>
        <v>42445.852361111109</v>
      </c>
      <c r="T4060" s="10">
        <f t="shared" si="255"/>
        <v>42460.957638888889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v>
      </c>
      <c r="P4061" s="5">
        <f t="shared" si="253"/>
        <v>35.714285714285715</v>
      </c>
      <c r="Q4061" t="s">
        <v>8317</v>
      </c>
      <c r="R4061" t="s">
        <v>8318</v>
      </c>
      <c r="S4061" s="10">
        <f t="shared" si="254"/>
        <v>41866.432314814811</v>
      </c>
      <c r="T4061" s="10">
        <f t="shared" si="255"/>
        <v>41897.916666666664</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v>
      </c>
      <c r="P4062" s="5">
        <f t="shared" si="253"/>
        <v>57</v>
      </c>
      <c r="Q4062" t="s">
        <v>8317</v>
      </c>
      <c r="R4062" t="s">
        <v>8318</v>
      </c>
      <c r="S4062" s="10">
        <f t="shared" si="254"/>
        <v>41779.486759259256</v>
      </c>
      <c r="T4062" s="10">
        <f t="shared" si="255"/>
        <v>41813.458333333328</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5" t="e">
        <f t="shared" si="253"/>
        <v>#DIV/0!</v>
      </c>
      <c r="Q4063" t="s">
        <v>8317</v>
      </c>
      <c r="R4063" t="s">
        <v>8318</v>
      </c>
      <c r="S4063" s="10">
        <f t="shared" si="254"/>
        <v>42420.933136574073</v>
      </c>
      <c r="T4063" s="10">
        <f t="shared" si="255"/>
        <v>42480.891469907401</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2.4500000000000002</v>
      </c>
      <c r="P4064" s="5">
        <f t="shared" si="253"/>
        <v>163.33333333333334</v>
      </c>
      <c r="Q4064" t="s">
        <v>8317</v>
      </c>
      <c r="R4064" t="s">
        <v>8318</v>
      </c>
      <c r="S4064" s="10">
        <f t="shared" si="254"/>
        <v>42523.530879629623</v>
      </c>
      <c r="T4064" s="10">
        <f t="shared" si="255"/>
        <v>42553.530879629623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1.4210526315789473</v>
      </c>
      <c r="P4065" s="5">
        <f t="shared" si="253"/>
        <v>15</v>
      </c>
      <c r="Q4065" t="s">
        <v>8317</v>
      </c>
      <c r="R4065" t="s">
        <v>8318</v>
      </c>
      <c r="S4065" s="10">
        <f t="shared" si="254"/>
        <v>41787.473194444443</v>
      </c>
      <c r="T4065" s="10">
        <f t="shared" si="255"/>
        <v>41817.473194444443</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19.25</v>
      </c>
      <c r="P4066" s="5">
        <f t="shared" si="253"/>
        <v>64.166666666666671</v>
      </c>
      <c r="Q4066" t="s">
        <v>8317</v>
      </c>
      <c r="R4066" t="s">
        <v>8318</v>
      </c>
      <c r="S4066" s="10">
        <f t="shared" si="254"/>
        <v>42093.379930555551</v>
      </c>
      <c r="T4066" s="10">
        <f t="shared" si="255"/>
        <v>42123.379930555551</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0.67500000000000004</v>
      </c>
      <c r="P4067" s="5">
        <f t="shared" si="253"/>
        <v>6.75</v>
      </c>
      <c r="Q4067" t="s">
        <v>8317</v>
      </c>
      <c r="R4067" t="s">
        <v>8318</v>
      </c>
      <c r="S4067" s="10">
        <f t="shared" si="254"/>
        <v>41833.74318287037</v>
      </c>
      <c r="T4067" s="10">
        <f t="shared" si="255"/>
        <v>41863.74318287037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0.16666666666666669</v>
      </c>
      <c r="P4068" s="5">
        <f t="shared" si="253"/>
        <v>25</v>
      </c>
      <c r="Q4068" t="s">
        <v>8317</v>
      </c>
      <c r="R4068" t="s">
        <v>8318</v>
      </c>
      <c r="S4068" s="10">
        <f t="shared" si="254"/>
        <v>42478.830879629626</v>
      </c>
      <c r="T4068" s="10">
        <f t="shared" si="255"/>
        <v>42508.830879629626</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60.9</v>
      </c>
      <c r="P4069" s="5">
        <f t="shared" si="253"/>
        <v>179.11764705882354</v>
      </c>
      <c r="Q4069" t="s">
        <v>8317</v>
      </c>
      <c r="R4069" t="s">
        <v>8318</v>
      </c>
      <c r="S4069" s="10">
        <f t="shared" si="254"/>
        <v>42234.909143518518</v>
      </c>
      <c r="T4069" s="10">
        <f t="shared" si="255"/>
        <v>42274.909143518518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1</v>
      </c>
      <c r="P4070" s="5">
        <f t="shared" si="253"/>
        <v>34.950000000000003</v>
      </c>
      <c r="Q4070" t="s">
        <v>8317</v>
      </c>
      <c r="R4070" t="s">
        <v>8318</v>
      </c>
      <c r="S4070" s="10">
        <f t="shared" si="254"/>
        <v>42718.755266203698</v>
      </c>
      <c r="T4070" s="10">
        <f t="shared" si="255"/>
        <v>42748.753472222219</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34.4</v>
      </c>
      <c r="P4071" s="5">
        <f t="shared" si="253"/>
        <v>33.07692307692308</v>
      </c>
      <c r="Q4071" t="s">
        <v>8317</v>
      </c>
      <c r="R4071" t="s">
        <v>8318</v>
      </c>
      <c r="S4071" s="10">
        <f t="shared" si="254"/>
        <v>42022.453194444439</v>
      </c>
      <c r="T4071" s="10">
        <f t="shared" si="255"/>
        <v>42063.291666666664</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16.5</v>
      </c>
      <c r="P4072" s="5">
        <f t="shared" si="253"/>
        <v>27.5</v>
      </c>
      <c r="Q4072" t="s">
        <v>8317</v>
      </c>
      <c r="R4072" t="s">
        <v>8318</v>
      </c>
      <c r="S4072" s="10">
        <f t="shared" si="254"/>
        <v>42031.458564814813</v>
      </c>
      <c r="T4072" s="10">
        <f t="shared" si="255"/>
        <v>42063.916666666664</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5" t="e">
        <f t="shared" si="253"/>
        <v>#DIV/0!</v>
      </c>
      <c r="Q4073" t="s">
        <v>8317</v>
      </c>
      <c r="R4073" t="s">
        <v>8318</v>
      </c>
      <c r="S4073" s="10">
        <f t="shared" si="254"/>
        <v>42700.59642361111</v>
      </c>
      <c r="T4073" s="10">
        <f t="shared" si="255"/>
        <v>42730.59642361111</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0.4</v>
      </c>
      <c r="P4074" s="5">
        <f t="shared" si="253"/>
        <v>2</v>
      </c>
      <c r="Q4074" t="s">
        <v>8317</v>
      </c>
      <c r="R4074" t="s">
        <v>8318</v>
      </c>
      <c r="S4074" s="10">
        <f t="shared" si="254"/>
        <v>41812.566099537034</v>
      </c>
      <c r="T4074" s="10">
        <f t="shared" si="255"/>
        <v>41872.566099537034</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v>
      </c>
      <c r="P4075" s="5">
        <f t="shared" si="253"/>
        <v>18.5</v>
      </c>
      <c r="Q4075" t="s">
        <v>8317</v>
      </c>
      <c r="R4075" t="s">
        <v>8318</v>
      </c>
      <c r="S4075" s="10">
        <f t="shared" si="254"/>
        <v>42078.136875000004</v>
      </c>
      <c r="T4075" s="10">
        <f t="shared" si="255"/>
        <v>42132.958333333336</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26.727272727272727</v>
      </c>
      <c r="P4076" s="5">
        <f t="shared" si="253"/>
        <v>35</v>
      </c>
      <c r="Q4076" t="s">
        <v>8317</v>
      </c>
      <c r="R4076" t="s">
        <v>8318</v>
      </c>
      <c r="S4076" s="10">
        <f t="shared" si="254"/>
        <v>42283.344618055555</v>
      </c>
      <c r="T4076" s="10">
        <f t="shared" si="255"/>
        <v>42313.386284722219</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28.799999999999997</v>
      </c>
      <c r="P4077" s="5">
        <f t="shared" si="253"/>
        <v>44.307692307692307</v>
      </c>
      <c r="Q4077" t="s">
        <v>8317</v>
      </c>
      <c r="R4077" t="s">
        <v>8318</v>
      </c>
      <c r="S4077" s="10">
        <f t="shared" si="254"/>
        <v>41778.837604166663</v>
      </c>
      <c r="T4077" s="10">
        <f t="shared" si="255"/>
        <v>41820.519444444442</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5" t="e">
        <f t="shared" si="253"/>
        <v>#DIV/0!</v>
      </c>
      <c r="Q4078" t="s">
        <v>8317</v>
      </c>
      <c r="R4078" t="s">
        <v>8318</v>
      </c>
      <c r="S4078" s="10">
        <f t="shared" si="254"/>
        <v>41905.587372685186</v>
      </c>
      <c r="T4078" s="10">
        <f t="shared" si="255"/>
        <v>41933.618749999994</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8.9</v>
      </c>
      <c r="P4079" s="5">
        <f t="shared" si="253"/>
        <v>222.5</v>
      </c>
      <c r="Q4079" t="s">
        <v>8317</v>
      </c>
      <c r="R4079" t="s">
        <v>8318</v>
      </c>
      <c r="S4079" s="10">
        <f t="shared" si="254"/>
        <v>42695.502245370364</v>
      </c>
      <c r="T4079" s="10">
        <f t="shared" si="255"/>
        <v>42725.502245370364</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5" t="e">
        <f t="shared" si="253"/>
        <v>#DIV/0!</v>
      </c>
      <c r="Q4080" t="s">
        <v>8317</v>
      </c>
      <c r="R4080" t="s">
        <v>8318</v>
      </c>
      <c r="S4080" s="10">
        <f t="shared" si="254"/>
        <v>42732.579189814809</v>
      </c>
      <c r="T4080" s="10">
        <f t="shared" si="255"/>
        <v>42762.579189814809</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0.16666666666666669</v>
      </c>
      <c r="P4081" s="5">
        <f t="shared" si="253"/>
        <v>5</v>
      </c>
      <c r="Q4081" t="s">
        <v>8317</v>
      </c>
      <c r="R4081" t="s">
        <v>8318</v>
      </c>
      <c r="S4081" s="10">
        <f t="shared" si="254"/>
        <v>42510.730567129627</v>
      </c>
      <c r="T4081" s="10">
        <f t="shared" si="255"/>
        <v>42540.730567129627</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5" t="e">
        <f t="shared" si="253"/>
        <v>#DIV/0!</v>
      </c>
      <c r="Q4082" t="s">
        <v>8317</v>
      </c>
      <c r="R4082" t="s">
        <v>8318</v>
      </c>
      <c r="S4082" s="10">
        <f t="shared" si="254"/>
        <v>42511.489768518521</v>
      </c>
      <c r="T4082" s="10">
        <f t="shared" si="255"/>
        <v>42535.57916666667</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15.737410071942445</v>
      </c>
      <c r="P4083" s="5">
        <f t="shared" si="253"/>
        <v>29.166666666666668</v>
      </c>
      <c r="Q4083" t="s">
        <v>8317</v>
      </c>
      <c r="R4083" t="s">
        <v>8318</v>
      </c>
      <c r="S4083" s="10">
        <f t="shared" si="254"/>
        <v>42041.372974537029</v>
      </c>
      <c r="T4083" s="10">
        <f t="shared" si="255"/>
        <v>42071.331307870372</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2</v>
      </c>
      <c r="P4084" s="5">
        <f t="shared" si="253"/>
        <v>1.5</v>
      </c>
      <c r="Q4084" t="s">
        <v>8317</v>
      </c>
      <c r="R4084" t="s">
        <v>8318</v>
      </c>
      <c r="S4084" s="10">
        <f t="shared" si="254"/>
        <v>42306.980937499997</v>
      </c>
      <c r="T4084" s="10">
        <f t="shared" si="255"/>
        <v>42322.749999999993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21.685714285714287</v>
      </c>
      <c r="P4085" s="5">
        <f t="shared" si="253"/>
        <v>126.5</v>
      </c>
      <c r="Q4085" t="s">
        <v>8317</v>
      </c>
      <c r="R4085" t="s">
        <v>8318</v>
      </c>
      <c r="S4085" s="10">
        <f t="shared" si="254"/>
        <v>42353.553425925922</v>
      </c>
      <c r="T4085" s="10">
        <f t="shared" si="255"/>
        <v>42383.553425925922</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0.33333333333333337</v>
      </c>
      <c r="P4086" s="5">
        <f t="shared" si="253"/>
        <v>10</v>
      </c>
      <c r="Q4086" t="s">
        <v>8317</v>
      </c>
      <c r="R4086" t="s">
        <v>8318</v>
      </c>
      <c r="S4086" s="10">
        <f t="shared" si="254"/>
        <v>42622.228078703702</v>
      </c>
      <c r="T4086" s="10">
        <f t="shared" si="255"/>
        <v>42652.228078703702</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0.2857142857142857</v>
      </c>
      <c r="P4087" s="5">
        <f t="shared" si="253"/>
        <v>10</v>
      </c>
      <c r="Q4087" t="s">
        <v>8317</v>
      </c>
      <c r="R4087" t="s">
        <v>8318</v>
      </c>
      <c r="S4087" s="10">
        <f t="shared" si="254"/>
        <v>42058.395543981482</v>
      </c>
      <c r="T4087" s="10">
        <f t="shared" si="255"/>
        <v>42086.957638888889</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v>
      </c>
      <c r="P4088" s="5">
        <f t="shared" si="253"/>
        <v>9.4</v>
      </c>
      <c r="Q4088" t="s">
        <v>8317</v>
      </c>
      <c r="R4088" t="s">
        <v>8318</v>
      </c>
      <c r="S4088" s="10">
        <f t="shared" si="254"/>
        <v>42304.732627314814</v>
      </c>
      <c r="T4088" s="10">
        <f t="shared" si="255"/>
        <v>42328.958333333336</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5" t="e">
        <f t="shared" si="253"/>
        <v>#DIV/0!</v>
      </c>
      <c r="Q4089" t="s">
        <v>8317</v>
      </c>
      <c r="R4089" t="s">
        <v>8318</v>
      </c>
      <c r="S4089" s="10">
        <f t="shared" si="254"/>
        <v>42538.53456018518</v>
      </c>
      <c r="T4089" s="10">
        <f t="shared" si="255"/>
        <v>42568.53456018518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10.8</v>
      </c>
      <c r="P4090" s="5">
        <f t="shared" si="253"/>
        <v>72</v>
      </c>
      <c r="Q4090" t="s">
        <v>8317</v>
      </c>
      <c r="R4090" t="s">
        <v>8318</v>
      </c>
      <c r="S4090" s="10">
        <f t="shared" si="254"/>
        <v>41990.40421296296</v>
      </c>
      <c r="T4090" s="10">
        <f t="shared" si="255"/>
        <v>42020.226388888892</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v>
      </c>
      <c r="P4091" s="5">
        <f t="shared" si="253"/>
        <v>30</v>
      </c>
      <c r="Q4091" t="s">
        <v>8317</v>
      </c>
      <c r="R4091" t="s">
        <v>8318</v>
      </c>
      <c r="S4091" s="10">
        <f t="shared" si="254"/>
        <v>42122.524166666662</v>
      </c>
      <c r="T4091" s="10">
        <f t="shared" si="255"/>
        <v>42155.524305555555</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v>
      </c>
      <c r="P4092" s="5">
        <f t="shared" si="253"/>
        <v>10.666666666666666</v>
      </c>
      <c r="Q4092" t="s">
        <v>8317</v>
      </c>
      <c r="R4092" t="s">
        <v>8318</v>
      </c>
      <c r="S4092" s="10">
        <f t="shared" si="254"/>
        <v>42209.464548611104</v>
      </c>
      <c r="T4092" s="10">
        <f t="shared" si="255"/>
        <v>42223.416666666664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12.75</v>
      </c>
      <c r="P4093" s="5">
        <f t="shared" si="253"/>
        <v>25.5</v>
      </c>
      <c r="Q4093" t="s">
        <v>8317</v>
      </c>
      <c r="R4093" t="s">
        <v>8318</v>
      </c>
      <c r="S4093" s="10">
        <f t="shared" si="254"/>
        <v>41990.298043981478</v>
      </c>
      <c r="T4093" s="10">
        <f t="shared" si="255"/>
        <v>42020.298043981478</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1.8181818181818181E-2</v>
      </c>
      <c r="P4094" s="5">
        <f t="shared" si="253"/>
        <v>20</v>
      </c>
      <c r="Q4094" t="s">
        <v>8317</v>
      </c>
      <c r="R4094" t="s">
        <v>8318</v>
      </c>
      <c r="S4094" s="10">
        <f t="shared" si="254"/>
        <v>42038.986655092587</v>
      </c>
      <c r="T4094" s="10">
        <f t="shared" si="255"/>
        <v>42098.94498842593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v>
      </c>
      <c r="P4095" s="5">
        <f t="shared" si="253"/>
        <v>15</v>
      </c>
      <c r="Q4095" t="s">
        <v>8317</v>
      </c>
      <c r="R4095" t="s">
        <v>8318</v>
      </c>
      <c r="S4095" s="10">
        <f t="shared" si="254"/>
        <v>42178.607557870368</v>
      </c>
      <c r="T4095" s="10">
        <f t="shared" si="255"/>
        <v>42238.607557870368</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36.5</v>
      </c>
      <c r="P4096" s="5">
        <f t="shared" si="253"/>
        <v>91.25</v>
      </c>
      <c r="Q4096" t="s">
        <v>8317</v>
      </c>
      <c r="R4096" t="s">
        <v>8318</v>
      </c>
      <c r="S4096" s="10">
        <f t="shared" si="254"/>
        <v>41889.878472222219</v>
      </c>
      <c r="T4096" s="10">
        <f t="shared" si="255"/>
        <v>41933.999305555553</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2.666666666666667</v>
      </c>
      <c r="P4097" s="5">
        <f t="shared" si="253"/>
        <v>800</v>
      </c>
      <c r="Q4097" t="s">
        <v>8317</v>
      </c>
      <c r="R4097" t="s">
        <v>8318</v>
      </c>
      <c r="S4097" s="10">
        <f t="shared" si="254"/>
        <v>42692.823495370372</v>
      </c>
      <c r="T4097" s="10">
        <f t="shared" si="255"/>
        <v>42722.823495370372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11.428571428571429</v>
      </c>
      <c r="P4098" s="5">
        <f t="shared" si="253"/>
        <v>80</v>
      </c>
      <c r="Q4098" t="s">
        <v>8317</v>
      </c>
      <c r="R4098" t="s">
        <v>8318</v>
      </c>
      <c r="S4098" s="10">
        <f t="shared" si="254"/>
        <v>42750.321979166663</v>
      </c>
      <c r="T4098" s="10">
        <f t="shared" si="255"/>
        <v>42794.160416666658</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((E4099/D4099)*100)</f>
        <v>0</v>
      </c>
      <c r="P4099" s="5" t="e">
        <f t="shared" ref="P4099:P4115" si="257">AVERAGE(E4099/L4099)</f>
        <v>#DIV/0!</v>
      </c>
      <c r="Q4099" t="s">
        <v>8317</v>
      </c>
      <c r="R4099" t="s">
        <v>8318</v>
      </c>
      <c r="S4099" s="10">
        <f t="shared" ref="S4099:S4115" si="258">(((J4099/60)/60)/24)+DATE(1970,1,1)+(-5/24)</f>
        <v>42344.616168981483</v>
      </c>
      <c r="T4099" s="10">
        <f t="shared" ref="T4099:T4115" si="259">(((I4099/60)/60)/24)+DATE(1970,1,1)+(-5/24)</f>
        <v>42400.788194444445</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5" t="e">
        <f t="shared" si="257"/>
        <v>#DIV/0!</v>
      </c>
      <c r="Q4100" t="s">
        <v>8317</v>
      </c>
      <c r="R4100" t="s">
        <v>8318</v>
      </c>
      <c r="S4100" s="10">
        <f t="shared" si="258"/>
        <v>42495.51385416666</v>
      </c>
      <c r="T4100" s="10">
        <f t="shared" si="259"/>
        <v>42525.51385416666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v>
      </c>
      <c r="P4101" s="5">
        <f t="shared" si="257"/>
        <v>50</v>
      </c>
      <c r="Q4101" t="s">
        <v>8317</v>
      </c>
      <c r="R4101" t="s">
        <v>8318</v>
      </c>
      <c r="S4101" s="10">
        <f t="shared" si="258"/>
        <v>42570.642048611109</v>
      </c>
      <c r="T4101" s="10">
        <f t="shared" si="259"/>
        <v>42615.642048611109</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5" t="e">
        <f t="shared" si="257"/>
        <v>#DIV/0!</v>
      </c>
      <c r="Q4102" t="s">
        <v>8317</v>
      </c>
      <c r="R4102" t="s">
        <v>8318</v>
      </c>
      <c r="S4102" s="10">
        <f t="shared" si="258"/>
        <v>41926.916550925926</v>
      </c>
      <c r="T4102" s="10">
        <f t="shared" si="259"/>
        <v>41936.916550925926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5" t="e">
        <f t="shared" si="257"/>
        <v>#DIV/0!</v>
      </c>
      <c r="Q4103" t="s">
        <v>8317</v>
      </c>
      <c r="R4103" t="s">
        <v>8318</v>
      </c>
      <c r="S4103" s="10">
        <f t="shared" si="258"/>
        <v>42730.695393518516</v>
      </c>
      <c r="T4103" s="10">
        <f t="shared" si="259"/>
        <v>42760.695393518516</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27.400000000000002</v>
      </c>
      <c r="P4104" s="5">
        <f t="shared" si="257"/>
        <v>22.833333333333332</v>
      </c>
      <c r="Q4104" t="s">
        <v>8317</v>
      </c>
      <c r="R4104" t="s">
        <v>8318</v>
      </c>
      <c r="S4104" s="10">
        <f t="shared" si="258"/>
        <v>42475.639733796292</v>
      </c>
      <c r="T4104" s="10">
        <f t="shared" si="259"/>
        <v>42505.639733796292</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10</v>
      </c>
      <c r="P4105" s="5">
        <f t="shared" si="257"/>
        <v>16.666666666666668</v>
      </c>
      <c r="Q4105" t="s">
        <v>8317</v>
      </c>
      <c r="R4105" t="s">
        <v>8318</v>
      </c>
      <c r="S4105" s="10">
        <f t="shared" si="258"/>
        <v>42188.624606481484</v>
      </c>
      <c r="T4105" s="10">
        <f t="shared" si="259"/>
        <v>42242.563888888886</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21.366666666666667</v>
      </c>
      <c r="P4106" s="5">
        <f t="shared" si="257"/>
        <v>45.785714285714285</v>
      </c>
      <c r="Q4106" t="s">
        <v>8317</v>
      </c>
      <c r="R4106" t="s">
        <v>8318</v>
      </c>
      <c r="S4106" s="10">
        <f t="shared" si="258"/>
        <v>42640.069837962961</v>
      </c>
      <c r="T4106" s="10">
        <f t="shared" si="259"/>
        <v>42670.069837962961</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6.9696969696969706</v>
      </c>
      <c r="P4107" s="5">
        <f t="shared" si="257"/>
        <v>383.33333333333331</v>
      </c>
      <c r="Q4107" t="s">
        <v>8317</v>
      </c>
      <c r="R4107" t="s">
        <v>8318</v>
      </c>
      <c r="S4107" s="10">
        <f t="shared" si="258"/>
        <v>42696.802187499998</v>
      </c>
      <c r="T4107" s="10">
        <f t="shared" si="259"/>
        <v>42729.802187499998</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70.599999999999994</v>
      </c>
      <c r="P4108" s="5">
        <f t="shared" si="257"/>
        <v>106.96969696969697</v>
      </c>
      <c r="Q4108" t="s">
        <v>8317</v>
      </c>
      <c r="R4108" t="s">
        <v>8318</v>
      </c>
      <c r="S4108" s="10">
        <f t="shared" si="258"/>
        <v>42052.841041666667</v>
      </c>
      <c r="T4108" s="10">
        <f t="shared" si="259"/>
        <v>42095.833333333336</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2.0500000000000003</v>
      </c>
      <c r="P4109" s="5">
        <f t="shared" si="257"/>
        <v>10.25</v>
      </c>
      <c r="Q4109" t="s">
        <v>8317</v>
      </c>
      <c r="R4109" t="s">
        <v>8318</v>
      </c>
      <c r="S4109" s="10">
        <f t="shared" si="258"/>
        <v>41883.708344907405</v>
      </c>
      <c r="T4109" s="10">
        <f t="shared" si="259"/>
        <v>41906.708344907405</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v>
      </c>
      <c r="P4110" s="5">
        <f t="shared" si="257"/>
        <v>59</v>
      </c>
      <c r="Q4110" t="s">
        <v>8317</v>
      </c>
      <c r="R4110" t="s">
        <v>8318</v>
      </c>
      <c r="S4110" s="10">
        <f t="shared" si="258"/>
        <v>42766.823344907411</v>
      </c>
      <c r="T4110" s="10">
        <f t="shared" si="259"/>
        <v>42796.999999999993</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5" t="e">
        <f t="shared" si="257"/>
        <v>#DIV/0!</v>
      </c>
      <c r="Q4111" t="s">
        <v>8317</v>
      </c>
      <c r="R4111" t="s">
        <v>8318</v>
      </c>
      <c r="S4111" s="10">
        <f t="shared" si="258"/>
        <v>42307.331064814811</v>
      </c>
      <c r="T4111" s="10">
        <f t="shared" si="259"/>
        <v>42337.372731481482</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28.666666666666668</v>
      </c>
      <c r="P4112" s="5">
        <f t="shared" si="257"/>
        <v>14.333333333333334</v>
      </c>
      <c r="Q4112" t="s">
        <v>8317</v>
      </c>
      <c r="R4112" t="s">
        <v>8318</v>
      </c>
      <c r="S4112" s="10">
        <f t="shared" si="258"/>
        <v>42512.418414351843</v>
      </c>
      <c r="T4112" s="10">
        <f t="shared" si="259"/>
        <v>42572.418414351843</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3.1333333333333333</v>
      </c>
      <c r="P4113" s="5">
        <f t="shared" si="257"/>
        <v>15.666666666666666</v>
      </c>
      <c r="Q4113" t="s">
        <v>8317</v>
      </c>
      <c r="R4113" t="s">
        <v>8318</v>
      </c>
      <c r="S4113" s="10">
        <f t="shared" si="258"/>
        <v>42028.927546296291</v>
      </c>
      <c r="T4113" s="10">
        <f t="shared" si="259"/>
        <v>42058.927546296291</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0.04</v>
      </c>
      <c r="P4114" s="5">
        <f t="shared" si="257"/>
        <v>1</v>
      </c>
      <c r="Q4114" t="s">
        <v>8317</v>
      </c>
      <c r="R4114" t="s">
        <v>8318</v>
      </c>
      <c r="S4114" s="10">
        <f t="shared" si="258"/>
        <v>42400.738263888888</v>
      </c>
      <c r="T4114" s="10">
        <f t="shared" si="259"/>
        <v>42427.791666666664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0.2</v>
      </c>
      <c r="P4115" s="5">
        <f t="shared" si="257"/>
        <v>1</v>
      </c>
      <c r="Q4115" t="s">
        <v>8317</v>
      </c>
      <c r="R4115" t="s">
        <v>8318</v>
      </c>
      <c r="S4115" s="10">
        <f t="shared" si="258"/>
        <v>42358.364849537036</v>
      </c>
      <c r="T4115" s="10">
        <f t="shared" si="259"/>
        <v>42377.06527777778</v>
      </c>
    </row>
  </sheetData>
  <conditionalFormatting sqref="F1:F1048576">
    <cfRule type="cellIs" dxfId="3" priority="2" operator="equal">
      <formula>"live"</formula>
    </cfRule>
    <cfRule type="cellIs" dxfId="2" priority="3" operator="equal">
      <formula>"canceled"</formula>
    </cfRule>
    <cfRule type="cellIs" dxfId="1" priority="4" operator="equal">
      <formula>"failed"</formula>
    </cfRule>
    <cfRule type="cellIs" dxfId="0" priority="6" operator="equal">
      <formula>"successful"</formula>
    </cfRule>
  </conditionalFormatting>
  <conditionalFormatting sqref="O2:O4115">
    <cfRule type="colorScale" priority="1">
      <colorScale>
        <cfvo type="num" val="0"/>
        <cfvo type="num" val="100"/>
        <cfvo type="num" val="200"/>
        <color rgb="FFC00000"/>
        <color rgb="FF00B050"/>
        <color theme="4" tint="-0.249977111117893"/>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count of outcome per category</vt:lpstr>
      <vt:lpstr>count of outcome per subCategor</vt:lpstr>
      <vt:lpstr>count of outcome by launch date</vt:lpstr>
      <vt:lpstr>Bonus_PCT_Outcome</vt:lpstr>
      <vt:lpstr>Sheet3</vt:lpstr>
      <vt:lpstr>StarterData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Zayed Albertyn</cp:lastModifiedBy>
  <dcterms:created xsi:type="dcterms:W3CDTF">2017-04-20T15:17:24Z</dcterms:created>
  <dcterms:modified xsi:type="dcterms:W3CDTF">2019-01-28T16:25:52Z</dcterms:modified>
</cp:coreProperties>
</file>