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475DAE37-22F6-4C5C-AFD4-3C59157A597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TriBulleOpt" sheetId="1" r:id="rId1"/>
    <sheet name="TriGnome" sheetId="2" r:id="rId2"/>
    <sheet name="Tri_par_destribution" sheetId="3" r:id="rId3"/>
    <sheet name="Tri_rapide" sheetId="4" r:id="rId4"/>
    <sheet name="Tri_par_tas" sheetId="5" r:id="rId5"/>
  </sheets>
  <definedNames>
    <definedName name="_xlchart.v1.0" hidden="1">TriGnome!$L$10:$L$17</definedName>
    <definedName name="_xlchart.v1.1" hidden="1">TriGnome!$M$10:$M$17</definedName>
    <definedName name="_xlchart.v1.10" hidden="1">TriGnome!$L$10:$L$17</definedName>
    <definedName name="_xlchart.v1.11" hidden="1">TriGnome!$M$10:$M$17</definedName>
    <definedName name="_xlchart.v1.12" hidden="1">TriGnome!$M$9</definedName>
    <definedName name="_xlchart.v1.13" hidden="1">TriGnome!$N$10:$N$17</definedName>
    <definedName name="_xlchart.v1.14" hidden="1">TriGnome!$N$9</definedName>
    <definedName name="_xlchart.v1.2" hidden="1">TriGnome!$M$9</definedName>
    <definedName name="_xlchart.v1.3" hidden="1">TriGnome!$N$10:$N$17</definedName>
    <definedName name="_xlchart.v1.4" hidden="1">TriGnome!$N$9</definedName>
    <definedName name="_xlchart.v1.5" hidden="1">TriGnome!$L$10:$L$17</definedName>
    <definedName name="_xlchart.v1.6" hidden="1">TriGnome!$M$10:$M$17</definedName>
    <definedName name="_xlchart.v1.7" hidden="1">TriGnome!$M$9</definedName>
    <definedName name="_xlchart.v1.8" hidden="1">TriGnome!$N$10:$N$17</definedName>
    <definedName name="_xlchart.v1.9" hidden="1">TriGnome!$N$9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2" l="1"/>
  <c r="F15" i="2"/>
  <c r="F13" i="2"/>
  <c r="F12" i="2"/>
  <c r="F11" i="2"/>
  <c r="F10" i="2"/>
  <c r="F9" i="2"/>
  <c r="G5" i="2"/>
  <c r="N14" i="2"/>
  <c r="N10" i="2"/>
  <c r="O5" i="2"/>
  <c r="N17" i="2" s="1"/>
  <c r="M39" i="1"/>
  <c r="N36" i="1"/>
  <c r="M46" i="1" s="1"/>
  <c r="G36" i="1"/>
  <c r="F45" i="1" s="1"/>
  <c r="N3" i="1"/>
  <c r="M15" i="1" s="1"/>
  <c r="G3" i="1"/>
  <c r="F14" i="1" s="1"/>
  <c r="N11" i="2" l="1"/>
  <c r="N15" i="2"/>
  <c r="N12" i="2"/>
  <c r="N16" i="2"/>
  <c r="N13" i="2"/>
  <c r="M40" i="1"/>
  <c r="M43" i="1"/>
  <c r="M44" i="1"/>
  <c r="M41" i="1"/>
  <c r="M45" i="1"/>
  <c r="M42" i="1"/>
  <c r="F42" i="1"/>
  <c r="M8" i="1"/>
  <c r="F44" i="1"/>
  <c r="F39" i="1"/>
  <c r="F43" i="1"/>
  <c r="F40" i="1"/>
  <c r="F41" i="1"/>
  <c r="M12" i="1"/>
  <c r="M9" i="1"/>
  <c r="M13" i="1"/>
  <c r="M10" i="1"/>
  <c r="M14" i="1"/>
  <c r="M11" i="1"/>
  <c r="F11" i="1"/>
  <c r="F13" i="1"/>
  <c r="F8" i="1"/>
  <c r="F12" i="1"/>
  <c r="F9" i="1"/>
  <c r="F10" i="1"/>
  <c r="O5" i="3"/>
  <c r="N18" i="3" s="1"/>
  <c r="G5" i="3"/>
  <c r="F18" i="3" s="1"/>
  <c r="N11" i="3" l="1"/>
  <c r="N15" i="3"/>
  <c r="N16" i="3"/>
  <c r="N13" i="3"/>
  <c r="N17" i="3"/>
  <c r="F11" i="3"/>
  <c r="F15" i="3"/>
  <c r="F12" i="3"/>
  <c r="F16" i="3"/>
  <c r="F10" i="3"/>
  <c r="N12" i="3"/>
  <c r="F13" i="3"/>
  <c r="F17" i="3"/>
  <c r="F14" i="3"/>
  <c r="N10" i="3"/>
  <c r="N14" i="3"/>
</calcChain>
</file>

<file path=xl/sharedStrings.xml><?xml version="1.0" encoding="utf-8"?>
<sst xmlns="http://schemas.openxmlformats.org/spreadsheetml/2006/main" count="78" uniqueCount="19">
  <si>
    <t>Tri a bulle</t>
  </si>
  <si>
    <t>N</t>
  </si>
  <si>
    <t>theorique</t>
  </si>
  <si>
    <t>Experimental</t>
  </si>
  <si>
    <t>Meilleur Cas</t>
  </si>
  <si>
    <t>Pire Cas</t>
  </si>
  <si>
    <t>Tri a bulle Optimise</t>
  </si>
  <si>
    <t>f</t>
  </si>
  <si>
    <t>Tri par base</t>
  </si>
  <si>
    <t>Cas pire</t>
  </si>
  <si>
    <t>Tri rapide</t>
  </si>
  <si>
    <t>Tri par tas</t>
  </si>
  <si>
    <t>Temp</t>
  </si>
  <si>
    <t>Meilleur cas</t>
  </si>
  <si>
    <t>Pire cas</t>
  </si>
  <si>
    <t>Exp</t>
  </si>
  <si>
    <t xml:space="preserve"> </t>
  </si>
  <si>
    <r>
      <rPr>
        <b/>
        <u/>
        <sz val="16"/>
        <color theme="1"/>
        <rFont val="Calibri"/>
        <family val="2"/>
        <scheme val="minor"/>
      </rPr>
      <t>Comparaison</t>
    </r>
    <r>
      <rPr>
        <u/>
        <sz val="16"/>
        <color theme="1"/>
        <rFont val="Calibri"/>
        <family val="2"/>
        <scheme val="minor"/>
      </rPr>
      <t xml:space="preserve"> </t>
    </r>
    <r>
      <rPr>
        <b/>
        <u/>
        <sz val="16"/>
        <color theme="1"/>
        <rFont val="Calibri"/>
        <family val="2"/>
        <scheme val="minor"/>
      </rPr>
      <t>entre les algo</t>
    </r>
  </si>
  <si>
    <t>Exp 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</si>
</sst>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Border="1"/>
    <xf numFmtId="0" fontId="0" fillId="0" borderId="1" xfId="0" applyBorder="1" applyAlignment="1">
      <alignment horizontal="center"/>
    </xf>
    <xf numFmtId="0" fontId="5" fillId="0" borderId="0" xfId="0" applyFont="1"/>
    <xf numFmtId="0" fontId="7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</a:t>
            </a:r>
            <a:r>
              <a:rPr lang="fr-FR" baseline="0"/>
              <a:t>eilleur cas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TriBulleOpt!$E$7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TriBulleOpt!$D$8:$D$14</c:f>
              <c:numCache>
                <c:formatCode>General</c:formatCode>
                <c:ptCount val="7"/>
                <c:pt idx="0">
                  <c:v>400000</c:v>
                </c:pt>
                <c:pt idx="1">
                  <c:v>800000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  <c:pt idx="5">
                  <c:v>8000000</c:v>
                </c:pt>
                <c:pt idx="6">
                  <c:v>10000000</c:v>
                </c:pt>
              </c:numCache>
            </c:numRef>
          </c:xVal>
          <c:yVal>
            <c:numRef>
              <c:f>TriBulleOpt!$E$8:$E$14</c:f>
              <c:numCache>
                <c:formatCode>General</c:formatCode>
                <c:ptCount val="7"/>
                <c:pt idx="0">
                  <c:v>2E-3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8.0000000000000002E-3</c:v>
                </c:pt>
                <c:pt idx="4">
                  <c:v>1.7999999999999999E-2</c:v>
                </c:pt>
                <c:pt idx="5">
                  <c:v>3.6999999999999998E-2</c:v>
                </c:pt>
                <c:pt idx="6">
                  <c:v>4.7E-2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0F-410F-8736-462BC21239DC}"/>
            </c:ext>
          </c:extLst>
        </c:ser>
        <c:ser>
          <c:idx val="1"/>
          <c:order val="1"/>
          <c:tx>
            <c:strRef>
              <c:f>TriBulleOpt!$F$7</c:f>
              <c:strCache>
                <c:ptCount val="1"/>
                <c:pt idx="0">
                  <c:v>theorique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TriBulleOpt!$D$8:$D$14</c:f>
              <c:numCache>
                <c:formatCode>General</c:formatCode>
                <c:ptCount val="7"/>
                <c:pt idx="0">
                  <c:v>400000</c:v>
                </c:pt>
                <c:pt idx="1">
                  <c:v>800000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  <c:pt idx="5">
                  <c:v>8000000</c:v>
                </c:pt>
                <c:pt idx="6">
                  <c:v>10000000</c:v>
                </c:pt>
              </c:numCache>
            </c:numRef>
          </c:xVal>
          <c:yVal>
            <c:numRef>
              <c:f>TriBulleOpt!$F$8:$F$14</c:f>
              <c:numCache>
                <c:formatCode>General</c:formatCode>
                <c:ptCount val="7"/>
                <c:pt idx="0">
                  <c:v>2E-3</c:v>
                </c:pt>
                <c:pt idx="1">
                  <c:v>3.9999975000031248E-3</c:v>
                </c:pt>
                <c:pt idx="2">
                  <c:v>4.9999962500046876E-3</c:v>
                </c:pt>
                <c:pt idx="3">
                  <c:v>9.9999900000125007E-3</c:v>
                </c:pt>
                <c:pt idx="4">
                  <c:v>1.9999977500028125E-2</c:v>
                </c:pt>
                <c:pt idx="5">
                  <c:v>3.9999952500059374E-2</c:v>
                </c:pt>
                <c:pt idx="6">
                  <c:v>4.9999940000075002E-2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0F-410F-8736-462BC2123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722447"/>
        <c:axId val="439870975"/>
      </c:scatterChart>
      <c:valAx>
        <c:axId val="50872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439870975"/>
        <c:crosses val="autoZero"/>
        <c:crossBetween val="midCat"/>
      </c:valAx>
      <c:valAx>
        <c:axId val="43987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50872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Tri_par_destribution!$M$9</c:f>
              <c:strCache>
                <c:ptCount val="1"/>
                <c:pt idx="0">
                  <c:v>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Tri_par_destribution!$L$10:$L$18</c:f>
              <c:numCache>
                <c:formatCode>General</c:formatCode>
                <c:ptCount val="9"/>
                <c:pt idx="0">
                  <c:v>5000</c:v>
                </c:pt>
                <c:pt idx="1">
                  <c:v>7000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50000</c:v>
                </c:pt>
                <c:pt idx="7">
                  <c:v>70000</c:v>
                </c:pt>
                <c:pt idx="8">
                  <c:v>100000</c:v>
                </c:pt>
              </c:numCache>
            </c:numRef>
          </c:xVal>
          <c:yVal>
            <c:numRef>
              <c:f>Tri_par_destribution!$M$10:$M$18</c:f>
              <c:numCache>
                <c:formatCode>General</c:formatCode>
                <c:ptCount val="9"/>
                <c:pt idx="0">
                  <c:v>4.0000000000000001E-3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1.0999999999999999E-2</c:v>
                </c:pt>
                <c:pt idx="4">
                  <c:v>1.4999999999999999E-2</c:v>
                </c:pt>
                <c:pt idx="5">
                  <c:v>2.1999999999999999E-2</c:v>
                </c:pt>
                <c:pt idx="6">
                  <c:v>0.04</c:v>
                </c:pt>
                <c:pt idx="7">
                  <c:v>5.1999999999999998E-2</c:v>
                </c:pt>
                <c:pt idx="8">
                  <c:v>7.5999999999999998E-2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0A-42F6-93F8-E30D088EC7E6}"/>
            </c:ext>
          </c:extLst>
        </c:ser>
        <c:ser>
          <c:idx val="1"/>
          <c:order val="1"/>
          <c:tx>
            <c:strRef>
              <c:f>Tri_par_destribution!$N$9</c:f>
              <c:strCache>
                <c:ptCount val="1"/>
                <c:pt idx="0">
                  <c:v>theorique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Tri_par_destribution!$L$10:$L$18</c:f>
              <c:numCache>
                <c:formatCode>General</c:formatCode>
                <c:ptCount val="9"/>
                <c:pt idx="0">
                  <c:v>5000</c:v>
                </c:pt>
                <c:pt idx="1">
                  <c:v>7000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50000</c:v>
                </c:pt>
                <c:pt idx="7">
                  <c:v>70000</c:v>
                </c:pt>
                <c:pt idx="8">
                  <c:v>100000</c:v>
                </c:pt>
              </c:numCache>
            </c:numRef>
          </c:xVal>
          <c:yVal>
            <c:numRef>
              <c:f>Tri_par_destribution!$N$10:$N$18</c:f>
              <c:numCache>
                <c:formatCode>General</c:formatCode>
                <c:ptCount val="9"/>
                <c:pt idx="0">
                  <c:v>4.0000000000000001E-3</c:v>
                </c:pt>
                <c:pt idx="1">
                  <c:v>5.5999498810880618E-3</c:v>
                </c:pt>
                <c:pt idx="2">
                  <c:v>7.9998747027201552E-3</c:v>
                </c:pt>
                <c:pt idx="3">
                  <c:v>1.1999749405440312E-2</c:v>
                </c:pt>
                <c:pt idx="4">
                  <c:v>1.5999624108160467E-2</c:v>
                </c:pt>
                <c:pt idx="5">
                  <c:v>2.3999373513600777E-2</c:v>
                </c:pt>
                <c:pt idx="6">
                  <c:v>3.9998872324481398E-2</c:v>
                </c:pt>
                <c:pt idx="7">
                  <c:v>5.5998371135362025E-2</c:v>
                </c:pt>
                <c:pt idx="8">
                  <c:v>7.9997619351682953E-2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0A-42F6-93F8-E30D088EC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28400"/>
        <c:axId val="62238992"/>
      </c:scatterChart>
      <c:valAx>
        <c:axId val="6182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62238992"/>
        <c:crosses val="autoZero"/>
        <c:crossBetween val="midCat"/>
      </c:valAx>
      <c:valAx>
        <c:axId val="622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6182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Pire cas</a:t>
            </a:r>
            <a:endParaRPr lang="fr-FR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TriBulleOpt!$L$7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TriBulleOpt!$K$8:$K$15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</c:numCache>
            </c:numRef>
          </c:xVal>
          <c:yVal>
            <c:numRef>
              <c:f>TriBulleOpt!$L$8:$L$15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0.02</c:v>
                </c:pt>
                <c:pt idx="2">
                  <c:v>8.8999999999999996E-2</c:v>
                </c:pt>
                <c:pt idx="3">
                  <c:v>0.17599999999999999</c:v>
                </c:pt>
                <c:pt idx="4">
                  <c:v>0.311</c:v>
                </c:pt>
                <c:pt idx="5">
                  <c:v>0.501</c:v>
                </c:pt>
                <c:pt idx="6">
                  <c:v>2.2869999999999999</c:v>
                </c:pt>
                <c:pt idx="7">
                  <c:v>7.8419999999999996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3B-4174-B3A4-DE1242A79F40}"/>
            </c:ext>
          </c:extLst>
        </c:ser>
        <c:ser>
          <c:idx val="1"/>
          <c:order val="1"/>
          <c:tx>
            <c:strRef>
              <c:f>TriBulleOpt!$M$7</c:f>
              <c:strCache>
                <c:ptCount val="1"/>
                <c:pt idx="0">
                  <c:v>theorique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TriBulleOpt!$K$8:$K$15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</c:numCache>
            </c:numRef>
          </c:xVal>
          <c:yVal>
            <c:numRef>
              <c:f>TriBulleOpt!$M$8:$M$15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2.0008181690391369E-2</c:v>
                </c:pt>
                <c:pt idx="2">
                  <c:v>8.0049096966110012E-2</c:v>
                </c:pt>
                <c:pt idx="3">
                  <c:v>0.1801227481017432</c:v>
                </c:pt>
                <c:pt idx="4">
                  <c:v>0.3202291350972909</c:v>
                </c:pt>
                <c:pt idx="5">
                  <c:v>0.50036825795275319</c:v>
                </c:pt>
                <c:pt idx="6">
                  <c:v>2.0015549101287826</c:v>
                </c:pt>
                <c:pt idx="7">
                  <c:v>8.0063834039744322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3B-4174-B3A4-DE1242A79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46223"/>
        <c:axId val="507141231"/>
      </c:scatterChart>
      <c:valAx>
        <c:axId val="50714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507141231"/>
        <c:crosses val="autoZero"/>
        <c:crossBetween val="midCat"/>
      </c:valAx>
      <c:valAx>
        <c:axId val="50714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50714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Meilleur cas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TriBulleOpt!$E$38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TriBulleOpt!$D$39:$D$45</c:f>
              <c:numCache>
                <c:formatCode>General</c:formatCode>
                <c:ptCount val="7"/>
                <c:pt idx="0">
                  <c:v>400000</c:v>
                </c:pt>
                <c:pt idx="1">
                  <c:v>800000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  <c:pt idx="5">
                  <c:v>8000000</c:v>
                </c:pt>
                <c:pt idx="6">
                  <c:v>10000000</c:v>
                </c:pt>
              </c:numCache>
            </c:numRef>
          </c:xVal>
          <c:yVal>
            <c:numRef>
              <c:f>TriBulleOpt!$E$39:$E$45</c:f>
              <c:numCache>
                <c:formatCode>General</c:formatCode>
                <c:ptCount val="7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8.9999999999999993E-3</c:v>
                </c:pt>
                <c:pt idx="4">
                  <c:v>1.7000000000000001E-2</c:v>
                </c:pt>
                <c:pt idx="5">
                  <c:v>3.2000000000000001E-2</c:v>
                </c:pt>
                <c:pt idx="6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3-4F93-A84E-B15E68C6AD68}"/>
            </c:ext>
          </c:extLst>
        </c:ser>
        <c:ser>
          <c:idx val="1"/>
          <c:order val="1"/>
          <c:tx>
            <c:strRef>
              <c:f>TriBulleOpt!$F$38</c:f>
              <c:strCache>
                <c:ptCount val="1"/>
                <c:pt idx="0">
                  <c:v>theorique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TriBulleOpt!$D$39:$D$45</c:f>
              <c:numCache>
                <c:formatCode>General</c:formatCode>
                <c:ptCount val="7"/>
                <c:pt idx="0">
                  <c:v>400000</c:v>
                </c:pt>
                <c:pt idx="1">
                  <c:v>800000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  <c:pt idx="5">
                  <c:v>8000000</c:v>
                </c:pt>
                <c:pt idx="6">
                  <c:v>10000000</c:v>
                </c:pt>
              </c:numCache>
            </c:numRef>
          </c:xVal>
          <c:yVal>
            <c:numRef>
              <c:f>TriBulleOpt!$F$39:$F$45</c:f>
              <c:numCache>
                <c:formatCode>General</c:formatCode>
                <c:ptCount val="7"/>
                <c:pt idx="0">
                  <c:v>1E-3</c:v>
                </c:pt>
                <c:pt idx="1">
                  <c:v>1.9999945000302496E-3</c:v>
                </c:pt>
                <c:pt idx="2">
                  <c:v>2.4999917500453744E-3</c:v>
                </c:pt>
                <c:pt idx="3">
                  <c:v>4.9999780001209991E-3</c:v>
                </c:pt>
                <c:pt idx="4">
                  <c:v>9.9999505002722477E-3</c:v>
                </c:pt>
                <c:pt idx="5">
                  <c:v>1.9999895500574745E-2</c:v>
                </c:pt>
                <c:pt idx="6">
                  <c:v>2.4999868000725994E-2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03-4F93-A84E-B15E68C6A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74623"/>
        <c:axId val="517372959"/>
      </c:scatterChart>
      <c:valAx>
        <c:axId val="51737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517372959"/>
        <c:crosses val="autoZero"/>
        <c:crossBetween val="midCat"/>
      </c:valAx>
      <c:valAx>
        <c:axId val="5173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51737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Pire cas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TriBulleOpt!$L$38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TriBulleOpt!$K$39:$K$46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</c:numCache>
            </c:numRef>
          </c:xVal>
          <c:yVal>
            <c:numRef>
              <c:f>TriBulleOpt!$L$39:$L$46</c:f>
              <c:numCache>
                <c:formatCode>General</c:formatCode>
                <c:ptCount val="8"/>
                <c:pt idx="0">
                  <c:v>3.0000000000000001E-3</c:v>
                </c:pt>
                <c:pt idx="1">
                  <c:v>1.2E-2</c:v>
                </c:pt>
                <c:pt idx="2">
                  <c:v>8.1000000000000003E-2</c:v>
                </c:pt>
                <c:pt idx="3">
                  <c:v>0.113</c:v>
                </c:pt>
                <c:pt idx="4">
                  <c:v>0.2</c:v>
                </c:pt>
                <c:pt idx="5">
                  <c:v>0.314</c:v>
                </c:pt>
                <c:pt idx="6">
                  <c:v>1.425</c:v>
                </c:pt>
                <c:pt idx="7">
                  <c:v>5.2809999999999997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0-473B-92F0-ED894F1BD0D8}"/>
            </c:ext>
          </c:extLst>
        </c:ser>
        <c:ser>
          <c:idx val="1"/>
          <c:order val="1"/>
          <c:tx>
            <c:strRef>
              <c:f>TriBulleOpt!$M$38</c:f>
              <c:strCache>
                <c:ptCount val="1"/>
                <c:pt idx="0">
                  <c:v>theorique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TriBulleOpt!$K$39:$K$46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</c:numCache>
            </c:numRef>
          </c:xVal>
          <c:yVal>
            <c:numRef>
              <c:f>TriBulleOpt!$M$39:$M$46</c:f>
              <c:numCache>
                <c:formatCode>General</c:formatCode>
                <c:ptCount val="8"/>
                <c:pt idx="0">
                  <c:v>3.0000000000000001E-3</c:v>
                </c:pt>
                <c:pt idx="1">
                  <c:v>1.1990730156102188E-2</c:v>
                </c:pt>
                <c:pt idx="2">
                  <c:v>4.794439237346889E-2</c:v>
                </c:pt>
                <c:pt idx="3">
                  <c:v>0.10786099046438535</c:v>
                </c:pt>
                <c:pt idx="4">
                  <c:v>0.19174052442885159</c:v>
                </c:pt>
                <c:pt idx="5">
                  <c:v>0.29958299426686757</c:v>
                </c:pt>
                <c:pt idx="6">
                  <c:v>1.1982393815601942</c:v>
                </c:pt>
                <c:pt idx="7">
                  <c:v>4.7927723466630798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0-473B-92F0-ED894F1BD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67599"/>
        <c:axId val="509260527"/>
      </c:scatterChart>
      <c:valAx>
        <c:axId val="50926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509260527"/>
        <c:crosses val="autoZero"/>
        <c:crossBetween val="midCat"/>
      </c:valAx>
      <c:valAx>
        <c:axId val="50926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50926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Meilleur cas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TriBulleOpt!$E$68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TriBulleOpt!$D$69:$D$75</c:f>
              <c:numCache>
                <c:formatCode>General</c:formatCode>
                <c:ptCount val="7"/>
                <c:pt idx="0">
                  <c:v>400000</c:v>
                </c:pt>
                <c:pt idx="1">
                  <c:v>800000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  <c:pt idx="5">
                  <c:v>8000000</c:v>
                </c:pt>
                <c:pt idx="6">
                  <c:v>10000000</c:v>
                </c:pt>
              </c:numCache>
            </c:numRef>
          </c:xVal>
          <c:yVal>
            <c:numRef>
              <c:f>TriBulleOpt!$E$69:$E$75</c:f>
              <c:numCache>
                <c:formatCode>General</c:formatCode>
                <c:ptCount val="7"/>
                <c:pt idx="0">
                  <c:v>2E-3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8.0000000000000002E-3</c:v>
                </c:pt>
                <c:pt idx="4">
                  <c:v>1.7999999999999999E-2</c:v>
                </c:pt>
                <c:pt idx="5">
                  <c:v>3.6999999999999998E-2</c:v>
                </c:pt>
                <c:pt idx="6">
                  <c:v>4.7E-2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2D-4D60-BE57-7F8C55C9681D}"/>
            </c:ext>
          </c:extLst>
        </c:ser>
        <c:ser>
          <c:idx val="1"/>
          <c:order val="1"/>
          <c:tx>
            <c:strRef>
              <c:f>TriBulleOpt!$F$68</c:f>
              <c:strCache>
                <c:ptCount val="1"/>
                <c:pt idx="0">
                  <c:v>Exp opt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TriBulleOpt!$D$69:$D$75</c:f>
              <c:numCache>
                <c:formatCode>General</c:formatCode>
                <c:ptCount val="7"/>
                <c:pt idx="0">
                  <c:v>400000</c:v>
                </c:pt>
                <c:pt idx="1">
                  <c:v>800000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  <c:pt idx="5">
                  <c:v>8000000</c:v>
                </c:pt>
                <c:pt idx="6">
                  <c:v>10000000</c:v>
                </c:pt>
              </c:numCache>
            </c:numRef>
          </c:xVal>
          <c:yVal>
            <c:numRef>
              <c:f>TriBulleOpt!$F$69:$F$75</c:f>
              <c:numCache>
                <c:formatCode>General</c:formatCode>
                <c:ptCount val="7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8.0000000000000002E-3</c:v>
                </c:pt>
                <c:pt idx="4">
                  <c:v>1.7000000000000001E-2</c:v>
                </c:pt>
                <c:pt idx="5">
                  <c:v>3.2000000000000001E-2</c:v>
                </c:pt>
                <c:pt idx="6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2D-4D60-BE57-7F8C55C96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64271"/>
        <c:axId val="509264687"/>
      </c:scatterChart>
      <c:valAx>
        <c:axId val="50926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509264687"/>
        <c:crosses val="autoZero"/>
        <c:crossBetween val="midCat"/>
      </c:valAx>
      <c:valAx>
        <c:axId val="50926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50926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</a:t>
            </a:r>
            <a:r>
              <a:rPr lang="fr-FR" baseline="0"/>
              <a:t>ire cas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TriBulleOpt!$L$68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TriBulleOpt!$K$69:$K$75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20000</c:v>
                </c:pt>
              </c:numCache>
            </c:numRef>
          </c:xVal>
          <c:yVal>
            <c:numRef>
              <c:f>TriBulleOpt!$L$69:$L$75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0.02</c:v>
                </c:pt>
                <c:pt idx="2">
                  <c:v>8.8999999999999996E-2</c:v>
                </c:pt>
                <c:pt idx="3">
                  <c:v>0.17599999999999999</c:v>
                </c:pt>
                <c:pt idx="4">
                  <c:v>0.311</c:v>
                </c:pt>
                <c:pt idx="5">
                  <c:v>0.501</c:v>
                </c:pt>
                <c:pt idx="6">
                  <c:v>2.2869999999999999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0-4B6C-BC08-15EDE48C234F}"/>
            </c:ext>
          </c:extLst>
        </c:ser>
        <c:ser>
          <c:idx val="1"/>
          <c:order val="1"/>
          <c:tx>
            <c:strRef>
              <c:f>TriBulleOpt!$M$68</c:f>
              <c:strCache>
                <c:ptCount val="1"/>
                <c:pt idx="0">
                  <c:v>Exp opt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TriBulleOpt!$K$69:$K$75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20000</c:v>
                </c:pt>
              </c:numCache>
            </c:numRef>
          </c:xVal>
          <c:yVal>
            <c:numRef>
              <c:f>TriBulleOpt!$M$69:$M$75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1.2E-2</c:v>
                </c:pt>
                <c:pt idx="2">
                  <c:v>8.1000000000000003E-2</c:v>
                </c:pt>
                <c:pt idx="3">
                  <c:v>0.113</c:v>
                </c:pt>
                <c:pt idx="4">
                  <c:v>0.2</c:v>
                </c:pt>
                <c:pt idx="5">
                  <c:v>0.314</c:v>
                </c:pt>
                <c:pt idx="6">
                  <c:v>1.425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90-4B6C-BC08-15EDE48C2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720783"/>
        <c:axId val="507143311"/>
      </c:scatterChart>
      <c:valAx>
        <c:axId val="50872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507143311"/>
        <c:crosses val="autoZero"/>
        <c:crossBetween val="midCat"/>
      </c:valAx>
      <c:valAx>
        <c:axId val="50714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50872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Meilleur 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TriGnome!$E$8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TriGnome!$D$9:$D$15</c:f>
              <c:numCache>
                <c:formatCode>General</c:formatCode>
                <c:ptCount val="7"/>
                <c:pt idx="0">
                  <c:v>400000</c:v>
                </c:pt>
                <c:pt idx="1">
                  <c:v>800000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  <c:pt idx="5">
                  <c:v>8000000</c:v>
                </c:pt>
                <c:pt idx="6">
                  <c:v>10000000</c:v>
                </c:pt>
              </c:numCache>
            </c:numRef>
          </c:xVal>
          <c:yVal>
            <c:numRef>
              <c:f>TriGnome!$E$9:$E$15</c:f>
              <c:numCache>
                <c:formatCode>General</c:formatCode>
                <c:ptCount val="7"/>
                <c:pt idx="0">
                  <c:v>2E-3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1.4E-2</c:v>
                </c:pt>
                <c:pt idx="5">
                  <c:v>3.5000000000000003E-2</c:v>
                </c:pt>
                <c:pt idx="6">
                  <c:v>4.5999999999999999E-2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40-4953-B2E6-A98C5AF8A612}"/>
            </c:ext>
          </c:extLst>
        </c:ser>
        <c:ser>
          <c:idx val="1"/>
          <c:order val="1"/>
          <c:tx>
            <c:strRef>
              <c:f>TriGnome!$F$8</c:f>
              <c:strCache>
                <c:ptCount val="1"/>
                <c:pt idx="0">
                  <c:v>theorique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TriGnome!$D$9:$D$15</c:f>
              <c:numCache>
                <c:formatCode>General</c:formatCode>
                <c:ptCount val="7"/>
                <c:pt idx="0">
                  <c:v>400000</c:v>
                </c:pt>
                <c:pt idx="1">
                  <c:v>800000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  <c:pt idx="5">
                  <c:v>8000000</c:v>
                </c:pt>
                <c:pt idx="6">
                  <c:v>10000000</c:v>
                </c:pt>
              </c:numCache>
            </c:numRef>
          </c:xVal>
          <c:yVal>
            <c:numRef>
              <c:f>TriGnome!$F$9:$F$15</c:f>
              <c:numCache>
                <c:formatCode>General</c:formatCode>
                <c:ptCount val="7"/>
                <c:pt idx="0">
                  <c:v>2E-3</c:v>
                </c:pt>
                <c:pt idx="1">
                  <c:v>3.9999960000080001E-3</c:v>
                </c:pt>
                <c:pt idx="2">
                  <c:v>4.9999940000120006E-3</c:v>
                </c:pt>
                <c:pt idx="3">
                  <c:v>9.9999840000320004E-3</c:v>
                </c:pt>
                <c:pt idx="4">
                  <c:v>1.9999964000072E-2</c:v>
                </c:pt>
                <c:pt idx="5">
                  <c:v>3.9999924000152003E-2</c:v>
                </c:pt>
                <c:pt idx="6">
                  <c:v>4.9999904000192004E-2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40-4953-B2E6-A98C5AF8A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799375"/>
        <c:axId val="553803535"/>
      </c:scatterChart>
      <c:valAx>
        <c:axId val="5537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553803535"/>
        <c:crosses val="autoZero"/>
        <c:crossBetween val="midCat"/>
      </c:valAx>
      <c:valAx>
        <c:axId val="55380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55379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Pire 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TriGnome!$M$9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TriGnome!$L$10:$L$17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</c:numCache>
            </c:numRef>
          </c:xVal>
          <c:yVal>
            <c:numRef>
              <c:f>TriGnome!$M$10:$M$17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0.02</c:v>
                </c:pt>
                <c:pt idx="2">
                  <c:v>8.8999999999999996E-2</c:v>
                </c:pt>
                <c:pt idx="3">
                  <c:v>0.17599999999999999</c:v>
                </c:pt>
                <c:pt idx="4">
                  <c:v>0.311</c:v>
                </c:pt>
                <c:pt idx="5">
                  <c:v>0.501</c:v>
                </c:pt>
                <c:pt idx="6">
                  <c:v>2.2869999999999999</c:v>
                </c:pt>
                <c:pt idx="7">
                  <c:v>7.8419999999999996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1-4E9A-93FF-3A8DCDAB61DB}"/>
            </c:ext>
          </c:extLst>
        </c:ser>
        <c:ser>
          <c:idx val="1"/>
          <c:order val="1"/>
          <c:tx>
            <c:strRef>
              <c:f>TriGnome!$N$9</c:f>
              <c:strCache>
                <c:ptCount val="1"/>
                <c:pt idx="0">
                  <c:v>theorique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TriGnome!$L$10:$L$17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</c:numCache>
            </c:numRef>
          </c:xVal>
          <c:yVal>
            <c:numRef>
              <c:f>TriGnome!$N$10:$N$17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1.9998176695809236E-2</c:v>
                </c:pt>
                <c:pt idx="2">
                  <c:v>7.9989065628407338E-2</c:v>
                </c:pt>
                <c:pt idx="3">
                  <c:v>0.17997266861564493</c:v>
                </c:pt>
                <c:pt idx="4">
                  <c:v>0.31994898565752206</c:v>
                </c:pt>
                <c:pt idx="5">
                  <c:v>0.49991801675403863</c:v>
                </c:pt>
                <c:pt idx="6">
                  <c:v>1.9996538830562141</c:v>
                </c:pt>
                <c:pt idx="7">
                  <c:v>7.9985791697585276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1-4E9A-93FF-3A8DCDAB6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43727"/>
        <c:axId val="507142063"/>
      </c:scatterChart>
      <c:valAx>
        <c:axId val="50714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507142063"/>
        <c:crosses val="autoZero"/>
        <c:crossBetween val="midCat"/>
      </c:valAx>
      <c:valAx>
        <c:axId val="50714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50714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Meilleur Cas tri par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Tri_par_destribution!$E$9</c:f>
              <c:strCache>
                <c:ptCount val="1"/>
                <c:pt idx="0">
                  <c:v>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Tri_par_destribution!$D$10:$D$18</c:f>
              <c:numCache>
                <c:formatCode>General</c:formatCode>
                <c:ptCount val="9"/>
                <c:pt idx="0">
                  <c:v>5000</c:v>
                </c:pt>
                <c:pt idx="1">
                  <c:v>7000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50000</c:v>
                </c:pt>
                <c:pt idx="7">
                  <c:v>70000</c:v>
                </c:pt>
                <c:pt idx="8">
                  <c:v>100000</c:v>
                </c:pt>
              </c:numCache>
            </c:numRef>
          </c:xVal>
          <c:yVal>
            <c:numRef>
              <c:f>Tri_par_destribution!$E$10:$E$18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7.0000000000000001E-3</c:v>
                </c:pt>
                <c:pt idx="6">
                  <c:v>1.0999999999999999E-2</c:v>
                </c:pt>
                <c:pt idx="7">
                  <c:v>1.4999999999999999E-2</c:v>
                </c:pt>
                <c:pt idx="8">
                  <c:v>2.1000000000000001E-2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22-492F-83D0-9CF108E2EC7C}"/>
            </c:ext>
          </c:extLst>
        </c:ser>
        <c:ser>
          <c:idx val="1"/>
          <c:order val="1"/>
          <c:tx>
            <c:strRef>
              <c:f>Tri_par_destribution!$F$9</c:f>
              <c:strCache>
                <c:ptCount val="1"/>
                <c:pt idx="0">
                  <c:v>theorique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Tri_par_destribution!$D$10:$D$18</c:f>
              <c:numCache>
                <c:formatCode>General</c:formatCode>
                <c:ptCount val="9"/>
                <c:pt idx="0">
                  <c:v>5000</c:v>
                </c:pt>
                <c:pt idx="1">
                  <c:v>7000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50000</c:v>
                </c:pt>
                <c:pt idx="7">
                  <c:v>70000</c:v>
                </c:pt>
                <c:pt idx="8">
                  <c:v>100000</c:v>
                </c:pt>
              </c:numCache>
            </c:numRef>
          </c:xVal>
          <c:yVal>
            <c:numRef>
              <c:f>Tri_par_destribution!$F$10:$F$18</c:f>
              <c:numCache>
                <c:formatCode>General</c:formatCode>
                <c:ptCount val="9"/>
                <c:pt idx="0">
                  <c:v>1E-3</c:v>
                </c:pt>
                <c:pt idx="1">
                  <c:v>1.399975815415812E-3</c:v>
                </c:pt>
                <c:pt idx="2">
                  <c:v>1.9999395385395303E-3</c:v>
                </c:pt>
                <c:pt idx="3">
                  <c:v>2.9998790770790601E-3</c:v>
                </c:pt>
                <c:pt idx="4">
                  <c:v>3.9998186156185904E-3</c:v>
                </c:pt>
                <c:pt idx="5">
                  <c:v>5.999697692697651E-3</c:v>
                </c:pt>
                <c:pt idx="6">
                  <c:v>9.9994558468557704E-3</c:v>
                </c:pt>
                <c:pt idx="7">
                  <c:v>1.3999214001013892E-2</c:v>
                </c:pt>
                <c:pt idx="8">
                  <c:v>1.9998851232251074E-2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22-492F-83D0-9CF108E2E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23408"/>
        <c:axId val="61823824"/>
      </c:scatterChart>
      <c:valAx>
        <c:axId val="6182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61823824"/>
        <c:crosses val="autoZero"/>
        <c:crossBetween val="midCat"/>
      </c:valAx>
      <c:valAx>
        <c:axId val="618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6182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1576667</xdr:colOff>
      <xdr:row>16</xdr:row>
      <xdr:rowOff>146237</xdr:rowOff>
    </xdr:from>
    <xdr:to>
      <xdr:col>7</xdr:col>
      <xdr:colOff>149038</xdr:colOff>
      <xdr:row>29</xdr:row>
      <xdr:rowOff>127187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147637</xdr:colOff>
      <xdr:row>16</xdr:row>
      <xdr:rowOff>123825</xdr:rowOff>
    </xdr:from>
    <xdr:to>
      <xdr:col>13</xdr:col>
      <xdr:colOff>738187</xdr:colOff>
      <xdr:row>30</xdr:row>
      <xdr:rowOff>200025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1392050</xdr:colOff>
      <xdr:row>46</xdr:row>
      <xdr:rowOff>155201</xdr:rowOff>
    </xdr:from>
    <xdr:to>
      <xdr:col>6</xdr:col>
      <xdr:colOff>1102378</xdr:colOff>
      <xdr:row>61</xdr:row>
      <xdr:rowOff>40901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79282</xdr:colOff>
      <xdr:row>47</xdr:row>
      <xdr:rowOff>56590</xdr:rowOff>
    </xdr:from>
    <xdr:to>
      <xdr:col>13</xdr:col>
      <xdr:colOff>669832</xdr:colOff>
      <xdr:row>61</xdr:row>
      <xdr:rowOff>132790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1456765</xdr:colOff>
      <xdr:row>76</xdr:row>
      <xdr:rowOff>174811</xdr:rowOff>
    </xdr:from>
    <xdr:to>
      <xdr:col>6</xdr:col>
      <xdr:colOff>739589</xdr:colOff>
      <xdr:row>91</xdr:row>
      <xdr:rowOff>60511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190500</xdr:colOff>
      <xdr:row>77</xdr:row>
      <xdr:rowOff>17929</xdr:rowOff>
    </xdr:from>
    <xdr:to>
      <xdr:col>13</xdr:col>
      <xdr:colOff>795617</xdr:colOff>
      <xdr:row>91</xdr:row>
      <xdr:rowOff>94129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517071</xdr:colOff>
      <xdr:row>17</xdr:row>
      <xdr:rowOff>29935</xdr:rowOff>
    </xdr:from>
    <xdr:to>
      <xdr:col>6</xdr:col>
      <xdr:colOff>421821</xdr:colOff>
      <xdr:row>31</xdr:row>
      <xdr:rowOff>51707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19</xdr:row>
      <xdr:rowOff>2721</xdr:rowOff>
    </xdr:from>
    <xdr:to>
      <xdr:col>14</xdr:col>
      <xdr:colOff>312964</xdr:colOff>
      <xdr:row>33</xdr:row>
      <xdr:rowOff>24493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367393</xdr:colOff>
      <xdr:row>19</xdr:row>
      <xdr:rowOff>16328</xdr:rowOff>
    </xdr:from>
    <xdr:to>
      <xdr:col>6</xdr:col>
      <xdr:colOff>367393</xdr:colOff>
      <xdr:row>33</xdr:row>
      <xdr:rowOff>38100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625928</xdr:colOff>
      <xdr:row>19</xdr:row>
      <xdr:rowOff>70756</xdr:rowOff>
    </xdr:from>
    <xdr:to>
      <xdr:col>14</xdr:col>
      <xdr:colOff>625928</xdr:colOff>
      <xdr:row>33</xdr:row>
      <xdr:rowOff>92528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76"/>
  <sheetViews>
    <sheetView tabSelected="1" topLeftCell="A36" zoomScaleNormal="100" workbookViewId="0">
      <selection activeCell="E45" sqref="E45"/>
    </sheetView>
  </sheetViews>
  <sheetFormatPr baseColWidth="10" defaultColWidth="9.140625" defaultRowHeight="15" x14ac:dyDescent="0.25"/>
  <cols>
    <col min="2" max="2" width="23.7109375" bestFit="1" customWidth="1"/>
    <col min="5" max="5" width="18.5703125" customWidth="1"/>
    <col min="6" max="6" width="18.85546875" customWidth="1"/>
    <col min="7" max="7" width="19.5703125" customWidth="1"/>
    <col min="12" max="12" width="19.5703125" customWidth="1"/>
    <col min="13" max="13" width="21.85546875" customWidth="1"/>
    <col min="14" max="14" width="18.28515625" customWidth="1"/>
  </cols>
  <sheetData>
    <row r="1" spans="2:14" ht="21" x14ac:dyDescent="0.35">
      <c r="G1" s="11" t="s">
        <v>0</v>
      </c>
    </row>
    <row r="3" spans="2:14" ht="18.75" x14ac:dyDescent="0.3">
      <c r="B3" s="1"/>
      <c r="E3" s="5" t="s">
        <v>16</v>
      </c>
      <c r="F3" t="s">
        <v>12</v>
      </c>
      <c r="G3">
        <f xml:space="preserve"> E8/(4*D8+2)</f>
        <v>1.2499984375019531E-9</v>
      </c>
      <c r="J3" s="1"/>
      <c r="L3" s="5"/>
      <c r="N3">
        <f>L8/(11*(K8*K8)-9*K8+5)</f>
        <v>4.549174529535743E-10</v>
      </c>
    </row>
    <row r="7" spans="2:14" x14ac:dyDescent="0.25">
      <c r="D7" s="2" t="s">
        <v>1</v>
      </c>
      <c r="E7" s="2" t="s">
        <v>15</v>
      </c>
      <c r="F7" s="2" t="s">
        <v>2</v>
      </c>
      <c r="K7" s="2" t="s">
        <v>1</v>
      </c>
      <c r="L7" s="2" t="s">
        <v>15</v>
      </c>
      <c r="M7" s="2" t="s">
        <v>2</v>
      </c>
      <c r="N7" s="3"/>
    </row>
    <row r="8" spans="2:14" x14ac:dyDescent="0.25">
      <c r="D8" s="2">
        <v>400000</v>
      </c>
      <c r="E8" s="2">
        <v>2E-3</v>
      </c>
      <c r="F8" s="2">
        <f>(4*D8 +2) * G3</f>
        <v>2E-3</v>
      </c>
      <c r="K8" s="2">
        <v>1000</v>
      </c>
      <c r="L8" s="2">
        <v>5.0000000000000001E-3</v>
      </c>
      <c r="M8" s="2">
        <f>(11*(K8*K8)-9*K8+5)*N3</f>
        <v>5.0000000000000001E-3</v>
      </c>
      <c r="N8" s="3"/>
    </row>
    <row r="9" spans="2:14" x14ac:dyDescent="0.25">
      <c r="D9" s="2">
        <v>800000</v>
      </c>
      <c r="E9" s="2">
        <v>3.0000000000000001E-3</v>
      </c>
      <c r="F9" s="2">
        <f>(4*D9 +2) * G3</f>
        <v>3.9999975000031248E-3</v>
      </c>
      <c r="K9" s="2">
        <v>2000</v>
      </c>
      <c r="L9" s="2">
        <v>0.02</v>
      </c>
      <c r="M9" s="2">
        <f>(11*(K9*K9)-9*K9+5)*N3</f>
        <v>2.0008181690391369E-2</v>
      </c>
      <c r="N9" s="3"/>
    </row>
    <row r="10" spans="2:14" ht="18.75" x14ac:dyDescent="0.3">
      <c r="B10" s="9" t="s">
        <v>13</v>
      </c>
      <c r="D10" s="2">
        <v>1000000</v>
      </c>
      <c r="E10" s="2">
        <v>5.0000000000000001E-3</v>
      </c>
      <c r="F10" s="2">
        <f>(4*D10 +2) * G3</f>
        <v>4.9999962500046876E-3</v>
      </c>
      <c r="I10" s="9" t="s">
        <v>9</v>
      </c>
      <c r="K10" s="2">
        <v>4000</v>
      </c>
      <c r="L10" s="2">
        <v>8.8999999999999996E-2</v>
      </c>
      <c r="M10" s="2">
        <f>(11*(K10*K10)-9*K10+5)*N3</f>
        <v>8.0049096966110012E-2</v>
      </c>
      <c r="N10" s="3"/>
    </row>
    <row r="11" spans="2:14" x14ac:dyDescent="0.25">
      <c r="D11" s="2">
        <v>2000000</v>
      </c>
      <c r="E11" s="2">
        <v>8.0000000000000002E-3</v>
      </c>
      <c r="F11" s="2">
        <f>(4*D11 +2) * G3</f>
        <v>9.9999900000125007E-3</v>
      </c>
      <c r="K11" s="2">
        <v>6000</v>
      </c>
      <c r="L11" s="2">
        <v>0.17599999999999999</v>
      </c>
      <c r="M11" s="2">
        <f>(11*(K11*K11)-9*K11+5)*N3</f>
        <v>0.1801227481017432</v>
      </c>
      <c r="N11" s="3"/>
    </row>
    <row r="12" spans="2:14" x14ac:dyDescent="0.25">
      <c r="D12" s="2">
        <v>4000000</v>
      </c>
      <c r="E12" s="2">
        <v>1.7999999999999999E-2</v>
      </c>
      <c r="F12" s="2">
        <f>(4*D12 +2) * G3</f>
        <v>1.9999977500028125E-2</v>
      </c>
      <c r="K12" s="2">
        <v>8000</v>
      </c>
      <c r="L12" s="2">
        <v>0.311</v>
      </c>
      <c r="M12" s="2">
        <f>(11*(K12*K12)-9*K12+5)*N3</f>
        <v>0.3202291350972909</v>
      </c>
      <c r="N12" s="3"/>
    </row>
    <row r="13" spans="2:14" x14ac:dyDescent="0.25">
      <c r="D13" s="2">
        <v>8000000</v>
      </c>
      <c r="E13" s="2">
        <v>3.6999999999999998E-2</v>
      </c>
      <c r="F13" s="2">
        <f>(4*D13 +2) * G3</f>
        <v>3.9999952500059374E-2</v>
      </c>
      <c r="K13" s="2">
        <v>10000</v>
      </c>
      <c r="L13" s="2">
        <v>0.501</v>
      </c>
      <c r="M13" s="2">
        <f>(11*(K13*K13)-9*K13+5)*N3</f>
        <v>0.50036825795275319</v>
      </c>
      <c r="N13" s="3"/>
    </row>
    <row r="14" spans="2:14" x14ac:dyDescent="0.25">
      <c r="D14" s="2">
        <v>10000000</v>
      </c>
      <c r="E14" s="2">
        <v>4.7E-2</v>
      </c>
      <c r="F14" s="2">
        <f>(4*D14 +2) * G3</f>
        <v>4.9999940000075002E-2</v>
      </c>
      <c r="K14" s="2">
        <v>20000</v>
      </c>
      <c r="L14" s="2">
        <v>2.2869999999999999</v>
      </c>
      <c r="M14" s="2">
        <f>(11*(K14*K14)-9*K14+5)*N3</f>
        <v>2.0015549101287826</v>
      </c>
      <c r="N14" s="3"/>
    </row>
    <row r="15" spans="2:14" x14ac:dyDescent="0.25">
      <c r="K15" s="2">
        <v>40000</v>
      </c>
      <c r="L15" s="2">
        <v>7.8419999999999996</v>
      </c>
      <c r="M15" s="2">
        <f>(11*(K15*K15)-9*K15+5)*N3</f>
        <v>8.0063834039744322</v>
      </c>
      <c r="N15" s="3"/>
    </row>
    <row r="16" spans="2:14" x14ac:dyDescent="0.25">
      <c r="D16" s="3"/>
      <c r="E16" s="3"/>
      <c r="F16" s="3"/>
      <c r="K16" s="3"/>
      <c r="L16" s="3"/>
      <c r="M16" s="3"/>
      <c r="N16" s="3"/>
    </row>
    <row r="33" spans="2:14" ht="21" x14ac:dyDescent="0.35">
      <c r="G33" s="11" t="s">
        <v>6</v>
      </c>
    </row>
    <row r="35" spans="2:14" ht="18.75" x14ac:dyDescent="0.3">
      <c r="B35" s="9"/>
      <c r="E35" s="6"/>
      <c r="L35" s="6"/>
    </row>
    <row r="36" spans="2:14" x14ac:dyDescent="0.25">
      <c r="F36" t="s">
        <v>12</v>
      </c>
      <c r="G36">
        <f>E39/(5*D39+11)</f>
        <v>4.9999725001512488E-10</v>
      </c>
      <c r="M36" t="s">
        <v>12</v>
      </c>
      <c r="N36">
        <f>L39/(11*K39*(K39+1)/2+3*K39+7)</f>
        <v>5.4461217894431285E-10</v>
      </c>
    </row>
    <row r="38" spans="2:14" x14ac:dyDescent="0.25">
      <c r="D38" s="2" t="s">
        <v>1</v>
      </c>
      <c r="E38" s="2" t="s">
        <v>15</v>
      </c>
      <c r="F38" s="2" t="s">
        <v>2</v>
      </c>
      <c r="K38" s="2" t="s">
        <v>1</v>
      </c>
      <c r="L38" s="2" t="s">
        <v>15</v>
      </c>
      <c r="M38" s="2" t="s">
        <v>2</v>
      </c>
    </row>
    <row r="39" spans="2:14" x14ac:dyDescent="0.25">
      <c r="D39" s="2">
        <v>400000</v>
      </c>
      <c r="E39" s="2">
        <v>1E-3</v>
      </c>
      <c r="F39" s="2">
        <f>(5*D39+11)*G36</f>
        <v>1E-3</v>
      </c>
      <c r="K39" s="2">
        <v>1000</v>
      </c>
      <c r="L39" s="2">
        <v>3.0000000000000001E-3</v>
      </c>
      <c r="M39" s="2">
        <f>(11*K39*(K39+1)/2+3*K39+7)*N36</f>
        <v>3.0000000000000001E-3</v>
      </c>
    </row>
    <row r="40" spans="2:14" x14ac:dyDescent="0.25">
      <c r="D40" s="2">
        <v>800000</v>
      </c>
      <c r="E40" s="2">
        <v>3.0000000000000001E-3</v>
      </c>
      <c r="F40" s="2">
        <f>(5*D40+11)*G36</f>
        <v>1.9999945000302496E-3</v>
      </c>
      <c r="K40" s="2">
        <v>2000</v>
      </c>
      <c r="L40" s="2">
        <v>1.2E-2</v>
      </c>
      <c r="M40" s="2">
        <f>(11*K40*(K40+1)/2+3*K40+7)*N36</f>
        <v>1.1990730156102188E-2</v>
      </c>
    </row>
    <row r="41" spans="2:14" ht="18.75" x14ac:dyDescent="0.3">
      <c r="B41" s="9" t="s">
        <v>13</v>
      </c>
      <c r="D41" s="2">
        <v>1000000</v>
      </c>
      <c r="E41" s="2">
        <v>5.0000000000000001E-3</v>
      </c>
      <c r="F41" s="2">
        <f>(5*D41+11)*G36</f>
        <v>2.4999917500453744E-3</v>
      </c>
      <c r="I41" s="9" t="s">
        <v>14</v>
      </c>
      <c r="K41" s="2">
        <v>4000</v>
      </c>
      <c r="L41" s="2">
        <v>8.1000000000000003E-2</v>
      </c>
      <c r="M41" s="2">
        <f>(11*K41*(K41+1)/2+3*K41+7)*N36</f>
        <v>4.794439237346889E-2</v>
      </c>
    </row>
    <row r="42" spans="2:14" x14ac:dyDescent="0.25">
      <c r="D42" s="2">
        <v>2000000</v>
      </c>
      <c r="E42" s="2">
        <v>8.9999999999999993E-3</v>
      </c>
      <c r="F42" s="2">
        <f>(5*D42+11)*G36</f>
        <v>4.9999780001209991E-3</v>
      </c>
      <c r="K42" s="2">
        <v>6000</v>
      </c>
      <c r="L42" s="2">
        <v>0.113</v>
      </c>
      <c r="M42" s="2">
        <f>(11*K42*(K42+1)/2+3*K42+7)*N36</f>
        <v>0.10786099046438535</v>
      </c>
    </row>
    <row r="43" spans="2:14" x14ac:dyDescent="0.25">
      <c r="D43" s="2">
        <v>4000000</v>
      </c>
      <c r="E43" s="2">
        <v>1.7000000000000001E-2</v>
      </c>
      <c r="F43" s="2">
        <f>(5*D43+11)*G36</f>
        <v>9.9999505002722477E-3</v>
      </c>
      <c r="K43" s="2">
        <v>8000</v>
      </c>
      <c r="L43" s="2">
        <v>0.2</v>
      </c>
      <c r="M43" s="2">
        <f>(11*K43*(K43+1)/2+3*K43+7)*N36</f>
        <v>0.19174052442885159</v>
      </c>
    </row>
    <row r="44" spans="2:14" x14ac:dyDescent="0.25">
      <c r="D44" s="2">
        <v>8000000</v>
      </c>
      <c r="E44" s="2">
        <v>3.2000000000000001E-2</v>
      </c>
      <c r="F44" s="2">
        <f>(5*D44+11)*G36</f>
        <v>1.9999895500574745E-2</v>
      </c>
      <c r="K44" s="2">
        <v>10000</v>
      </c>
      <c r="L44" s="2">
        <v>0.314</v>
      </c>
      <c r="M44" s="2">
        <f>(11*K44*(K44+1)/2+3*K44+7)*N36</f>
        <v>0.29958299426686757</v>
      </c>
    </row>
    <row r="45" spans="2:14" x14ac:dyDescent="0.25">
      <c r="D45" s="2">
        <v>10000000</v>
      </c>
      <c r="E45" s="2">
        <v>0.04</v>
      </c>
      <c r="F45" s="2">
        <f>(5*D45+11)*G36</f>
        <v>2.4999868000725994E-2</v>
      </c>
      <c r="K45" s="2">
        <v>20000</v>
      </c>
      <c r="L45" s="2">
        <v>1.425</v>
      </c>
      <c r="M45" s="2">
        <f>(11*K45*(K45+1)/2+3*K45+7)*N36</f>
        <v>1.1982393815601942</v>
      </c>
    </row>
    <row r="46" spans="2:14" x14ac:dyDescent="0.25">
      <c r="D46" s="3"/>
      <c r="E46" s="3"/>
      <c r="F46" s="3"/>
      <c r="K46" s="2">
        <v>40000</v>
      </c>
      <c r="L46" s="2">
        <v>5.2809999999999997</v>
      </c>
      <c r="M46" s="2">
        <f>(11*K46*(K46+1)/2+3*K46+7)*N36</f>
        <v>4.7927723466630798</v>
      </c>
    </row>
    <row r="65" spans="2:13" ht="21" x14ac:dyDescent="0.35">
      <c r="G65" s="10" t="s">
        <v>17</v>
      </c>
    </row>
    <row r="66" spans="2:13" ht="15.75" x14ac:dyDescent="0.25">
      <c r="E66" s="6" t="s">
        <v>16</v>
      </c>
      <c r="L66" s="5" t="s">
        <v>16</v>
      </c>
    </row>
    <row r="68" spans="2:13" x14ac:dyDescent="0.25">
      <c r="D68" s="2" t="s">
        <v>1</v>
      </c>
      <c r="E68" s="2" t="s">
        <v>15</v>
      </c>
      <c r="F68" s="2" t="s">
        <v>18</v>
      </c>
      <c r="K68" s="2" t="s">
        <v>1</v>
      </c>
      <c r="L68" s="2" t="s">
        <v>15</v>
      </c>
      <c r="M68" s="2" t="s">
        <v>18</v>
      </c>
    </row>
    <row r="69" spans="2:13" x14ac:dyDescent="0.25">
      <c r="D69" s="2">
        <v>400000</v>
      </c>
      <c r="E69" s="2">
        <v>2E-3</v>
      </c>
      <c r="F69" s="2">
        <v>1E-3</v>
      </c>
      <c r="K69" s="2">
        <v>1000</v>
      </c>
      <c r="L69" s="2">
        <v>5.0000000000000001E-3</v>
      </c>
      <c r="M69" s="2">
        <v>3.0000000000000001E-3</v>
      </c>
    </row>
    <row r="70" spans="2:13" ht="18.75" x14ac:dyDescent="0.3">
      <c r="B70" s="1"/>
      <c r="D70" s="2">
        <v>800000</v>
      </c>
      <c r="E70" s="2">
        <v>3.0000000000000001E-3</v>
      </c>
      <c r="F70" s="2">
        <v>3.0000000000000001E-3</v>
      </c>
      <c r="K70" s="2">
        <v>2000</v>
      </c>
      <c r="L70" s="2">
        <v>0.02</v>
      </c>
      <c r="M70" s="2">
        <v>1.2E-2</v>
      </c>
    </row>
    <row r="71" spans="2:13" x14ac:dyDescent="0.25">
      <c r="D71" s="2">
        <v>1000000</v>
      </c>
      <c r="E71" s="2">
        <v>5.0000000000000001E-3</v>
      </c>
      <c r="F71" s="2">
        <v>5.0000000000000001E-3</v>
      </c>
      <c r="K71" s="2">
        <v>4000</v>
      </c>
      <c r="L71" s="2">
        <v>8.8999999999999996E-2</v>
      </c>
      <c r="M71" s="2">
        <v>8.1000000000000003E-2</v>
      </c>
    </row>
    <row r="72" spans="2:13" ht="18.75" x14ac:dyDescent="0.3">
      <c r="B72" s="9" t="s">
        <v>13</v>
      </c>
      <c r="D72" s="2">
        <v>2000000</v>
      </c>
      <c r="E72" s="2">
        <v>8.0000000000000002E-3</v>
      </c>
      <c r="F72" s="2">
        <v>8.0000000000000002E-3</v>
      </c>
      <c r="I72" s="9" t="s">
        <v>14</v>
      </c>
      <c r="K72" s="2">
        <v>6000</v>
      </c>
      <c r="L72" s="2">
        <v>0.17599999999999999</v>
      </c>
      <c r="M72" s="2">
        <v>0.113</v>
      </c>
    </row>
    <row r="73" spans="2:13" x14ac:dyDescent="0.25">
      <c r="D73" s="2">
        <v>4000000</v>
      </c>
      <c r="E73" s="2">
        <v>1.7999999999999999E-2</v>
      </c>
      <c r="F73" s="2">
        <v>1.7000000000000001E-2</v>
      </c>
      <c r="K73" s="2">
        <v>8000</v>
      </c>
      <c r="L73" s="2">
        <v>0.311</v>
      </c>
      <c r="M73" s="2">
        <v>0.2</v>
      </c>
    </row>
    <row r="74" spans="2:13" x14ac:dyDescent="0.25">
      <c r="D74" s="2">
        <v>8000000</v>
      </c>
      <c r="E74" s="2">
        <v>3.6999999999999998E-2</v>
      </c>
      <c r="F74" s="2">
        <v>3.2000000000000001E-2</v>
      </c>
      <c r="K74" s="2">
        <v>10000</v>
      </c>
      <c r="L74" s="2">
        <v>0.501</v>
      </c>
      <c r="M74" s="2">
        <v>0.314</v>
      </c>
    </row>
    <row r="75" spans="2:13" x14ac:dyDescent="0.25">
      <c r="D75" s="2">
        <v>10000000</v>
      </c>
      <c r="E75" s="2">
        <v>4.7E-2</v>
      </c>
      <c r="F75" s="2">
        <v>0.04</v>
      </c>
      <c r="K75" s="2">
        <v>20000</v>
      </c>
      <c r="L75" s="2">
        <v>2.2869999999999999</v>
      </c>
      <c r="M75" s="2">
        <v>1.425</v>
      </c>
    </row>
    <row r="76" spans="2:13" x14ac:dyDescent="0.25">
      <c r="K76" s="2">
        <v>40000</v>
      </c>
      <c r="L76" s="2">
        <v>7.8419999999999996</v>
      </c>
      <c r="M76" s="2">
        <v>5.2809999999999997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R39"/>
  <sheetViews>
    <sheetView topLeftCell="B10" zoomScale="85" zoomScaleNormal="85" workbookViewId="0">
      <selection activeCell="H25" sqref="H25"/>
    </sheetView>
  </sheetViews>
  <sheetFormatPr baseColWidth="10" defaultRowHeight="15" x14ac:dyDescent="0.25"/>
  <cols>
    <col min="2" max="2" width="20.7109375" customWidth="1"/>
    <col min="5" max="5" width="24.140625" customWidth="1"/>
    <col min="6" max="6" width="23" customWidth="1"/>
    <col min="7" max="7" width="14.85546875" bestFit="1" customWidth="1"/>
    <col min="13" max="13" width="22.7109375" customWidth="1"/>
    <col min="14" max="14" width="21" customWidth="1"/>
    <col min="15" max="15" width="12.28515625" bestFit="1" customWidth="1"/>
  </cols>
  <sheetData>
    <row r="5" spans="2:18" ht="18.75" x14ac:dyDescent="0.3">
      <c r="B5" s="1"/>
      <c r="E5" s="4"/>
      <c r="F5" t="s">
        <v>12</v>
      </c>
      <c r="G5">
        <f>E9/(5*D9 + 4)</f>
        <v>9.9999800000400008E-10</v>
      </c>
      <c r="J5" s="1"/>
      <c r="M5" s="4"/>
      <c r="N5" t="s">
        <v>12</v>
      </c>
      <c r="O5">
        <f>M10/((11*L10*L10)+(2*L10)+4)</f>
        <v>4.5446265971181251E-10</v>
      </c>
    </row>
    <row r="8" spans="2:18" x14ac:dyDescent="0.25">
      <c r="D8" s="2" t="s">
        <v>1</v>
      </c>
      <c r="E8" s="2" t="s">
        <v>15</v>
      </c>
      <c r="F8" s="2" t="s">
        <v>2</v>
      </c>
    </row>
    <row r="9" spans="2:18" x14ac:dyDescent="0.25">
      <c r="D9" s="2">
        <v>400000</v>
      </c>
      <c r="E9" s="2">
        <v>2E-3</v>
      </c>
      <c r="F9" s="2">
        <f>(5*D9 + 4)*G5</f>
        <v>2E-3</v>
      </c>
      <c r="L9" s="2" t="s">
        <v>1</v>
      </c>
      <c r="M9" s="2" t="s">
        <v>15</v>
      </c>
      <c r="N9" s="2" t="s">
        <v>2</v>
      </c>
    </row>
    <row r="10" spans="2:18" x14ac:dyDescent="0.25">
      <c r="D10" s="2">
        <v>800000</v>
      </c>
      <c r="E10" s="2">
        <v>3.0000000000000001E-3</v>
      </c>
      <c r="F10" s="2">
        <f>(5*D10 + 4)*G5</f>
        <v>3.9999960000080001E-3</v>
      </c>
      <c r="L10" s="2">
        <v>1000</v>
      </c>
      <c r="M10" s="2">
        <v>5.0000000000000001E-3</v>
      </c>
      <c r="N10" s="2">
        <f>((11*L10*L10)+(2*L10)+4)*O5</f>
        <v>5.0000000000000001E-3</v>
      </c>
      <c r="R10" t="s">
        <v>7</v>
      </c>
    </row>
    <row r="11" spans="2:18" ht="18.75" x14ac:dyDescent="0.3">
      <c r="B11" s="9" t="s">
        <v>13</v>
      </c>
      <c r="D11" s="2">
        <v>1000000</v>
      </c>
      <c r="E11" s="2">
        <v>5.0000000000000001E-3</v>
      </c>
      <c r="F11" s="2">
        <f>(5*D11 + 4)*G5</f>
        <v>4.9999940000120006E-3</v>
      </c>
      <c r="J11" s="9" t="s">
        <v>14</v>
      </c>
      <c r="L11" s="2">
        <v>2000</v>
      </c>
      <c r="M11" s="2">
        <v>0.02</v>
      </c>
      <c r="N11" s="2">
        <f>((11*L11*L11)+(2*L11)+4)*O5</f>
        <v>1.9998176695809236E-2</v>
      </c>
    </row>
    <row r="12" spans="2:18" x14ac:dyDescent="0.25">
      <c r="D12" s="2">
        <v>2000000</v>
      </c>
      <c r="E12" s="2">
        <v>7.0000000000000001E-3</v>
      </c>
      <c r="F12" s="2">
        <f>(5*D12 + 4)*G5</f>
        <v>9.9999840000320004E-3</v>
      </c>
      <c r="L12" s="2">
        <v>4000</v>
      </c>
      <c r="M12" s="2">
        <v>8.8999999999999996E-2</v>
      </c>
      <c r="N12" s="2">
        <f>((11*L12*L12)+(2*L12)+4)*O5</f>
        <v>7.9989065628407338E-2</v>
      </c>
    </row>
    <row r="13" spans="2:18" x14ac:dyDescent="0.25">
      <c r="D13" s="2">
        <v>4000000</v>
      </c>
      <c r="E13" s="2">
        <v>1.4E-2</v>
      </c>
      <c r="F13" s="2">
        <f>(5*D13 + 4)*G5</f>
        <v>1.9999964000072E-2</v>
      </c>
      <c r="L13" s="2">
        <v>6000</v>
      </c>
      <c r="M13" s="2">
        <v>0.17599999999999999</v>
      </c>
      <c r="N13" s="2">
        <f>((11*L13*L13)+(2*L13)+4)*O5</f>
        <v>0.17997266861564493</v>
      </c>
    </row>
    <row r="14" spans="2:18" x14ac:dyDescent="0.25">
      <c r="D14" s="2">
        <v>8000000</v>
      </c>
      <c r="E14" s="2">
        <v>3.5000000000000003E-2</v>
      </c>
      <c r="F14" s="2">
        <f>(5*D14 + 4)*G5</f>
        <v>3.9999924000152003E-2</v>
      </c>
      <c r="L14" s="2">
        <v>8000</v>
      </c>
      <c r="M14" s="2">
        <v>0.311</v>
      </c>
      <c r="N14" s="2">
        <f>((11*L14*L14)+(2*L14)+4)*O5</f>
        <v>0.31994898565752206</v>
      </c>
    </row>
    <row r="15" spans="2:18" x14ac:dyDescent="0.25">
      <c r="D15" s="2">
        <v>10000000</v>
      </c>
      <c r="E15" s="2">
        <v>4.5999999999999999E-2</v>
      </c>
      <c r="F15" s="2">
        <f>(5*D15 + 4)*G5</f>
        <v>4.9999904000192004E-2</v>
      </c>
      <c r="L15" s="2">
        <v>10000</v>
      </c>
      <c r="M15" s="2">
        <v>0.501</v>
      </c>
      <c r="N15" s="2">
        <f>((11*L15*L15)+(2*L15)+4)*O5</f>
        <v>0.49991801675403863</v>
      </c>
    </row>
    <row r="16" spans="2:18" x14ac:dyDescent="0.25">
      <c r="L16" s="2">
        <v>20000</v>
      </c>
      <c r="M16" s="2">
        <v>2.2869999999999999</v>
      </c>
      <c r="N16" s="2">
        <f>((11*L16*L16)+(2*L16)+4)*O5</f>
        <v>1.9996538830562141</v>
      </c>
    </row>
    <row r="17" spans="2:14" x14ac:dyDescent="0.25">
      <c r="D17" s="3"/>
      <c r="E17" s="3"/>
      <c r="F17" s="3"/>
      <c r="L17" s="2">
        <v>40000</v>
      </c>
      <c r="M17" s="2">
        <v>7.8419999999999996</v>
      </c>
      <c r="N17" s="2">
        <f>((11*L17*L17)+(2*L17)+4)*O5</f>
        <v>7.9985791697585276</v>
      </c>
    </row>
    <row r="18" spans="2:14" x14ac:dyDescent="0.25">
      <c r="D18" s="3"/>
      <c r="E18" s="3"/>
      <c r="F18" s="3"/>
    </row>
    <row r="19" spans="2:14" x14ac:dyDescent="0.25">
      <c r="D19" s="3"/>
      <c r="E19" s="3"/>
      <c r="F19" s="3"/>
    </row>
    <row r="26" spans="2:14" ht="18.75" x14ac:dyDescent="0.3">
      <c r="B26" s="1"/>
    </row>
    <row r="30" spans="2:14" x14ac:dyDescent="0.25">
      <c r="D30" s="3"/>
      <c r="E30" s="3"/>
      <c r="F30" s="3"/>
    </row>
    <row r="31" spans="2:14" x14ac:dyDescent="0.25">
      <c r="D31" s="3"/>
      <c r="E31" s="3"/>
      <c r="F31" s="3"/>
    </row>
    <row r="32" spans="2:14" x14ac:dyDescent="0.25">
      <c r="D32" s="3"/>
      <c r="E32" s="3"/>
      <c r="F32" s="3"/>
    </row>
    <row r="33" spans="4:6" x14ac:dyDescent="0.25">
      <c r="D33" s="3"/>
      <c r="E33" s="3"/>
      <c r="F33" s="3"/>
    </row>
    <row r="34" spans="4:6" x14ac:dyDescent="0.25">
      <c r="D34" s="3"/>
      <c r="E34" s="3"/>
      <c r="F34" s="3"/>
    </row>
    <row r="35" spans="4:6" x14ac:dyDescent="0.25">
      <c r="D35" s="3"/>
      <c r="E35" s="3"/>
      <c r="F35" s="3"/>
    </row>
    <row r="36" spans="4:6" x14ac:dyDescent="0.25">
      <c r="D36" s="3"/>
      <c r="E36" s="3"/>
      <c r="F36" s="3"/>
    </row>
    <row r="37" spans="4:6" x14ac:dyDescent="0.25">
      <c r="D37" s="3"/>
      <c r="E37" s="3"/>
      <c r="F37" s="3"/>
    </row>
    <row r="38" spans="4:6" x14ac:dyDescent="0.25">
      <c r="D38" s="3"/>
      <c r="E38" s="3"/>
      <c r="F38" s="3"/>
    </row>
    <row r="39" spans="4:6" x14ac:dyDescent="0.25">
      <c r="D39" s="3"/>
      <c r="E39" s="3"/>
      <c r="F39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O39"/>
  <sheetViews>
    <sheetView zoomScale="70" zoomScaleNormal="70" workbookViewId="0">
      <selection activeCell="N10" sqref="N10"/>
    </sheetView>
  </sheetViews>
  <sheetFormatPr baseColWidth="10" defaultRowHeight="15" x14ac:dyDescent="0.25"/>
  <cols>
    <col min="2" max="2" width="16.85546875" customWidth="1"/>
    <col min="5" max="6" width="22.85546875" customWidth="1"/>
    <col min="7" max="7" width="14.85546875" bestFit="1" customWidth="1"/>
    <col min="10" max="10" width="19.28515625" customWidth="1"/>
    <col min="13" max="14" width="22.85546875" customWidth="1"/>
    <col min="15" max="15" width="14.85546875" bestFit="1" customWidth="1"/>
  </cols>
  <sheetData>
    <row r="5" spans="2:15" ht="18.75" x14ac:dyDescent="0.3">
      <c r="B5" s="1" t="s">
        <v>8</v>
      </c>
      <c r="E5" s="4" t="s">
        <v>4</v>
      </c>
      <c r="G5">
        <f>E10/(13+43*D10)</f>
        <v>4.6508815746024657E-9</v>
      </c>
      <c r="J5" s="1" t="s">
        <v>8</v>
      </c>
      <c r="M5" s="4" t="s">
        <v>5</v>
      </c>
      <c r="O5">
        <f>M10/(13+83*L10)</f>
        <v>9.6382522957112184E-9</v>
      </c>
    </row>
    <row r="9" spans="2:15" x14ac:dyDescent="0.25">
      <c r="D9" s="2" t="s">
        <v>1</v>
      </c>
      <c r="E9" s="2" t="s">
        <v>3</v>
      </c>
      <c r="F9" s="2" t="s">
        <v>2</v>
      </c>
      <c r="L9" s="8" t="s">
        <v>1</v>
      </c>
      <c r="M9" s="8" t="s">
        <v>3</v>
      </c>
      <c r="N9" s="8" t="s">
        <v>2</v>
      </c>
    </row>
    <row r="10" spans="2:15" x14ac:dyDescent="0.25">
      <c r="D10" s="2">
        <v>5000</v>
      </c>
      <c r="E10" s="2">
        <v>1E-3</v>
      </c>
      <c r="F10" s="2">
        <f>(13+43*D10)*G5</f>
        <v>1E-3</v>
      </c>
      <c r="L10" s="8">
        <v>5000</v>
      </c>
      <c r="M10" s="8">
        <v>4.0000000000000001E-3</v>
      </c>
      <c r="N10" s="8">
        <f>(13+83*L10)*O5</f>
        <v>4.0000000000000001E-3</v>
      </c>
    </row>
    <row r="11" spans="2:15" x14ac:dyDescent="0.25">
      <c r="D11" s="2">
        <v>7000</v>
      </c>
      <c r="E11" s="2">
        <v>2E-3</v>
      </c>
      <c r="F11" s="2">
        <f>(13+43*D11)*G5</f>
        <v>1.399975815415812E-3</v>
      </c>
      <c r="L11" s="8">
        <v>7000</v>
      </c>
      <c r="M11" s="8">
        <v>6.0000000000000001E-3</v>
      </c>
      <c r="N11" s="8">
        <f>(13+83*L11)*O5</f>
        <v>5.5999498810880618E-3</v>
      </c>
    </row>
    <row r="12" spans="2:15" x14ac:dyDescent="0.25">
      <c r="D12" s="2">
        <v>10000</v>
      </c>
      <c r="E12" s="2">
        <v>3.0000000000000001E-3</v>
      </c>
      <c r="F12" s="2">
        <f>(13+43*D12)*G5</f>
        <v>1.9999395385395303E-3</v>
      </c>
      <c r="L12" s="8">
        <v>10000</v>
      </c>
      <c r="M12" s="8">
        <v>7.0000000000000001E-3</v>
      </c>
      <c r="N12" s="8">
        <f>(13+83*L12)*O5</f>
        <v>7.9998747027201552E-3</v>
      </c>
    </row>
    <row r="13" spans="2:15" x14ac:dyDescent="0.25">
      <c r="D13" s="2">
        <v>15000</v>
      </c>
      <c r="E13" s="2">
        <v>4.0000000000000001E-3</v>
      </c>
      <c r="F13" s="2">
        <f>(13+43*D13)*G5</f>
        <v>2.9998790770790601E-3</v>
      </c>
      <c r="L13" s="8">
        <v>15000</v>
      </c>
      <c r="M13" s="8">
        <v>1.0999999999999999E-2</v>
      </c>
      <c r="N13" s="8">
        <f>(13+83*L13)*O5</f>
        <v>1.1999749405440312E-2</v>
      </c>
    </row>
    <row r="14" spans="2:15" x14ac:dyDescent="0.25">
      <c r="D14" s="2">
        <v>20000</v>
      </c>
      <c r="E14" s="2">
        <v>5.0000000000000001E-3</v>
      </c>
      <c r="F14" s="2">
        <f>(13+43*D14)*G5</f>
        <v>3.9998186156185904E-3</v>
      </c>
      <c r="L14" s="8">
        <v>20000</v>
      </c>
      <c r="M14" s="8">
        <v>1.4999999999999999E-2</v>
      </c>
      <c r="N14" s="8">
        <f>(13+83*L14)*O5</f>
        <v>1.5999624108160467E-2</v>
      </c>
    </row>
    <row r="15" spans="2:15" x14ac:dyDescent="0.25">
      <c r="D15" s="2">
        <v>30000</v>
      </c>
      <c r="E15" s="2">
        <v>7.0000000000000001E-3</v>
      </c>
      <c r="F15" s="2">
        <f>(13+43*D15)*G5</f>
        <v>5.999697692697651E-3</v>
      </c>
      <c r="L15" s="8">
        <v>30000</v>
      </c>
      <c r="M15" s="8">
        <v>2.1999999999999999E-2</v>
      </c>
      <c r="N15" s="8">
        <f>(13+83*L15)*O5</f>
        <v>2.3999373513600777E-2</v>
      </c>
    </row>
    <row r="16" spans="2:15" x14ac:dyDescent="0.25">
      <c r="D16" s="2">
        <v>50000</v>
      </c>
      <c r="E16" s="2">
        <v>1.0999999999999999E-2</v>
      </c>
      <c r="F16" s="2">
        <f>(13+43*D16)*G5</f>
        <v>9.9994558468557704E-3</v>
      </c>
      <c r="L16" s="8">
        <v>50000</v>
      </c>
      <c r="M16" s="8">
        <v>0.04</v>
      </c>
      <c r="N16" s="8">
        <f>(13+83*L16)*O5</f>
        <v>3.9998872324481398E-2</v>
      </c>
    </row>
    <row r="17" spans="2:14" x14ac:dyDescent="0.25">
      <c r="D17" s="2">
        <v>70000</v>
      </c>
      <c r="E17" s="2">
        <v>1.4999999999999999E-2</v>
      </c>
      <c r="F17" s="2">
        <f>(13+43*D17)*G5</f>
        <v>1.3999214001013892E-2</v>
      </c>
      <c r="L17" s="8">
        <v>70000</v>
      </c>
      <c r="M17" s="8">
        <v>5.1999999999999998E-2</v>
      </c>
      <c r="N17" s="8">
        <f>(13+83*L17)*O5</f>
        <v>5.5998371135362025E-2</v>
      </c>
    </row>
    <row r="18" spans="2:14" x14ac:dyDescent="0.25">
      <c r="D18" s="2">
        <v>100000</v>
      </c>
      <c r="E18" s="2">
        <v>2.1000000000000001E-2</v>
      </c>
      <c r="F18" s="2">
        <f>(13+43*D18)*G5</f>
        <v>1.9998851232251074E-2</v>
      </c>
      <c r="L18" s="8">
        <v>100000</v>
      </c>
      <c r="M18" s="8">
        <v>7.5999999999999998E-2</v>
      </c>
      <c r="N18" s="8">
        <f>(13+83*L18)*O5</f>
        <v>7.9997619351682953E-2</v>
      </c>
    </row>
    <row r="19" spans="2:14" x14ac:dyDescent="0.25">
      <c r="D19" s="3"/>
      <c r="E19" s="3"/>
      <c r="F19" s="3"/>
    </row>
    <row r="26" spans="2:14" ht="18.75" x14ac:dyDescent="0.3">
      <c r="B26" s="7"/>
      <c r="C26" s="3"/>
      <c r="D26" s="3"/>
      <c r="E26" s="3"/>
      <c r="F26" s="3"/>
    </row>
    <row r="27" spans="2:14" x14ac:dyDescent="0.25">
      <c r="B27" s="3"/>
      <c r="C27" s="3"/>
      <c r="D27" s="3"/>
      <c r="E27" s="3"/>
      <c r="F27" s="3"/>
    </row>
    <row r="28" spans="2:14" x14ac:dyDescent="0.25">
      <c r="B28" s="3"/>
      <c r="C28" s="3"/>
      <c r="D28" s="3"/>
      <c r="E28" s="3"/>
      <c r="F28" s="3"/>
    </row>
    <row r="29" spans="2:14" x14ac:dyDescent="0.25">
      <c r="B29" s="3"/>
      <c r="C29" s="3"/>
      <c r="D29" s="3"/>
      <c r="E29" s="3"/>
      <c r="F29" s="3"/>
    </row>
    <row r="30" spans="2:14" x14ac:dyDescent="0.25">
      <c r="B30" s="3"/>
      <c r="C30" s="3"/>
      <c r="D30" s="3"/>
      <c r="E30" s="3"/>
      <c r="F30" s="3"/>
    </row>
    <row r="31" spans="2:14" x14ac:dyDescent="0.25">
      <c r="B31" s="3"/>
      <c r="C31" s="3"/>
      <c r="D31" s="3"/>
      <c r="E31" s="3"/>
      <c r="F31" s="3"/>
    </row>
    <row r="32" spans="2:14" x14ac:dyDescent="0.25">
      <c r="B32" s="3"/>
      <c r="C32" s="3"/>
      <c r="D32" s="3"/>
      <c r="E32" s="3"/>
      <c r="F32" s="3"/>
    </row>
    <row r="33" spans="2:6" x14ac:dyDescent="0.25">
      <c r="B33" s="3"/>
      <c r="C33" s="3"/>
      <c r="D33" s="3"/>
      <c r="E33" s="3"/>
      <c r="F33" s="3"/>
    </row>
    <row r="34" spans="2:6" x14ac:dyDescent="0.25">
      <c r="B34" s="3"/>
      <c r="C34" s="3"/>
      <c r="D34" s="3"/>
      <c r="E34" s="3"/>
      <c r="F34" s="3"/>
    </row>
    <row r="35" spans="2:6" x14ac:dyDescent="0.25">
      <c r="B35" s="3"/>
      <c r="C35" s="3"/>
      <c r="D35" s="3"/>
      <c r="E35" s="3"/>
      <c r="F35" s="3"/>
    </row>
    <row r="36" spans="2:6" x14ac:dyDescent="0.25">
      <c r="B36" s="3"/>
      <c r="C36" s="3"/>
      <c r="D36" s="3"/>
      <c r="E36" s="3"/>
      <c r="F36" s="3"/>
    </row>
    <row r="37" spans="2:6" x14ac:dyDescent="0.25">
      <c r="B37" s="3"/>
      <c r="C37" s="3"/>
      <c r="D37" s="3"/>
      <c r="E37" s="3"/>
      <c r="F37" s="3"/>
    </row>
    <row r="38" spans="2:6" x14ac:dyDescent="0.25">
      <c r="B38" s="3"/>
      <c r="C38" s="3"/>
      <c r="D38" s="3"/>
      <c r="E38" s="3"/>
      <c r="F38" s="3"/>
    </row>
    <row r="39" spans="2:6" x14ac:dyDescent="0.25">
      <c r="B39" s="3"/>
      <c r="C39" s="3"/>
      <c r="D39" s="3"/>
      <c r="E39" s="3"/>
      <c r="F39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N39"/>
  <sheetViews>
    <sheetView workbookViewId="0">
      <selection activeCell="I34" sqref="I34"/>
    </sheetView>
  </sheetViews>
  <sheetFormatPr baseColWidth="10" defaultRowHeight="15" x14ac:dyDescent="0.25"/>
  <cols>
    <col min="5" max="5" width="15.42578125" customWidth="1"/>
    <col min="6" max="6" width="17.28515625" customWidth="1"/>
    <col min="10" max="10" width="13.140625" customWidth="1"/>
    <col min="13" max="13" width="21.5703125" customWidth="1"/>
    <col min="14" max="14" width="16.7109375" customWidth="1"/>
  </cols>
  <sheetData>
    <row r="5" spans="2:14" ht="18.75" x14ac:dyDescent="0.3">
      <c r="B5" s="1" t="s">
        <v>10</v>
      </c>
      <c r="E5" s="4" t="s">
        <v>4</v>
      </c>
      <c r="J5" s="1" t="s">
        <v>10</v>
      </c>
      <c r="M5" s="4" t="s">
        <v>5</v>
      </c>
    </row>
    <row r="9" spans="2:14" x14ac:dyDescent="0.25">
      <c r="D9" s="8" t="s">
        <v>1</v>
      </c>
      <c r="E9" s="8" t="s">
        <v>3</v>
      </c>
      <c r="F9" s="8" t="s">
        <v>2</v>
      </c>
      <c r="L9" s="8" t="s">
        <v>1</v>
      </c>
      <c r="M9" s="8" t="s">
        <v>3</v>
      </c>
      <c r="N9" s="8" t="s">
        <v>2</v>
      </c>
    </row>
    <row r="10" spans="2:14" x14ac:dyDescent="0.25">
      <c r="D10" s="8">
        <v>5000</v>
      </c>
      <c r="E10" s="8"/>
      <c r="F10" s="8"/>
      <c r="L10" s="8">
        <v>5000</v>
      </c>
      <c r="M10" s="8"/>
      <c r="N10" s="8"/>
    </row>
    <row r="11" spans="2:14" x14ac:dyDescent="0.25">
      <c r="D11" s="8">
        <v>7000</v>
      </c>
      <c r="E11" s="8"/>
      <c r="F11" s="8"/>
      <c r="L11" s="8">
        <v>7000</v>
      </c>
      <c r="M11" s="8"/>
      <c r="N11" s="8"/>
    </row>
    <row r="12" spans="2:14" x14ac:dyDescent="0.25">
      <c r="D12" s="8">
        <v>10000</v>
      </c>
      <c r="E12" s="8"/>
      <c r="F12" s="8"/>
      <c r="L12" s="8">
        <v>10000</v>
      </c>
      <c r="M12" s="8"/>
      <c r="N12" s="8"/>
    </row>
    <row r="13" spans="2:14" x14ac:dyDescent="0.25">
      <c r="D13" s="8">
        <v>12000</v>
      </c>
      <c r="E13" s="8"/>
      <c r="F13" s="8"/>
      <c r="L13" s="8">
        <v>12000</v>
      </c>
      <c r="M13" s="8"/>
      <c r="N13" s="8"/>
    </row>
    <row r="14" spans="2:14" x14ac:dyDescent="0.25">
      <c r="D14" s="8">
        <v>15000</v>
      </c>
      <c r="E14" s="8"/>
      <c r="F14" s="8"/>
      <c r="L14" s="8">
        <v>15000</v>
      </c>
      <c r="M14" s="8"/>
      <c r="N14" s="8"/>
    </row>
    <row r="15" spans="2:14" x14ac:dyDescent="0.25">
      <c r="D15" s="8">
        <v>17000</v>
      </c>
      <c r="E15" s="8"/>
      <c r="F15" s="8"/>
      <c r="L15" s="8">
        <v>17000</v>
      </c>
      <c r="M15" s="8"/>
      <c r="N15" s="8"/>
    </row>
    <row r="16" spans="2:14" x14ac:dyDescent="0.25">
      <c r="D16" s="8">
        <v>20000</v>
      </c>
      <c r="E16" s="8"/>
      <c r="F16" s="8"/>
      <c r="L16" s="8">
        <v>20000</v>
      </c>
      <c r="M16" s="8"/>
      <c r="N16" s="8"/>
    </row>
    <row r="17" spans="2:14" x14ac:dyDescent="0.25">
      <c r="D17" s="8">
        <v>25000</v>
      </c>
      <c r="E17" s="8"/>
      <c r="F17" s="8"/>
      <c r="L17" s="8">
        <v>25000</v>
      </c>
      <c r="M17" s="8"/>
      <c r="N17" s="8"/>
    </row>
    <row r="18" spans="2:14" x14ac:dyDescent="0.25">
      <c r="D18" s="8">
        <v>30000</v>
      </c>
      <c r="E18" s="8"/>
      <c r="F18" s="8"/>
      <c r="L18" s="8">
        <v>30000</v>
      </c>
      <c r="M18" s="8"/>
      <c r="N18" s="8"/>
    </row>
    <row r="19" spans="2:14" x14ac:dyDescent="0.25">
      <c r="D19" s="3"/>
      <c r="E19" s="3"/>
      <c r="F19" s="3"/>
    </row>
    <row r="26" spans="2:14" ht="18.75" x14ac:dyDescent="0.3">
      <c r="B26" s="7"/>
      <c r="C26" s="3"/>
      <c r="D26" s="3"/>
      <c r="E26" s="3"/>
      <c r="F26" s="3"/>
    </row>
    <row r="27" spans="2:14" x14ac:dyDescent="0.25">
      <c r="B27" s="3"/>
      <c r="C27" s="3"/>
      <c r="D27" s="3"/>
      <c r="E27" s="3"/>
      <c r="F27" s="3"/>
    </row>
    <row r="28" spans="2:14" x14ac:dyDescent="0.25">
      <c r="B28" s="3"/>
      <c r="C28" s="3"/>
      <c r="D28" s="3"/>
      <c r="E28" s="3"/>
      <c r="F28" s="3"/>
    </row>
    <row r="29" spans="2:14" x14ac:dyDescent="0.25">
      <c r="B29" s="3"/>
      <c r="C29" s="3"/>
      <c r="D29" s="3"/>
      <c r="E29" s="3"/>
      <c r="F29" s="3"/>
    </row>
    <row r="30" spans="2:14" x14ac:dyDescent="0.25">
      <c r="B30" s="3"/>
      <c r="C30" s="3"/>
      <c r="D30" s="3"/>
      <c r="E30" s="3"/>
      <c r="F30" s="3"/>
    </row>
    <row r="31" spans="2:14" x14ac:dyDescent="0.25">
      <c r="B31" s="3"/>
      <c r="C31" s="3"/>
      <c r="D31" s="3"/>
      <c r="E31" s="3"/>
      <c r="F31" s="3"/>
    </row>
    <row r="32" spans="2:14" x14ac:dyDescent="0.25">
      <c r="B32" s="3"/>
      <c r="C32" s="3"/>
      <c r="D32" s="3"/>
      <c r="E32" s="3"/>
      <c r="F32" s="3"/>
    </row>
    <row r="33" spans="2:6" x14ac:dyDescent="0.25">
      <c r="B33" s="3"/>
      <c r="C33" s="3"/>
      <c r="D33" s="3"/>
      <c r="E33" s="3"/>
      <c r="F33" s="3"/>
    </row>
    <row r="34" spans="2:6" x14ac:dyDescent="0.25">
      <c r="B34" s="3"/>
      <c r="C34" s="3"/>
      <c r="D34" s="3"/>
      <c r="E34" s="3"/>
      <c r="F34" s="3"/>
    </row>
    <row r="35" spans="2:6" x14ac:dyDescent="0.25">
      <c r="B35" s="3"/>
      <c r="C35" s="3"/>
      <c r="D35" s="3"/>
      <c r="E35" s="3"/>
      <c r="F35" s="3"/>
    </row>
    <row r="36" spans="2:6" x14ac:dyDescent="0.25">
      <c r="B36" s="3"/>
      <c r="C36" s="3"/>
      <c r="D36" s="3"/>
      <c r="E36" s="3"/>
      <c r="F36" s="3"/>
    </row>
    <row r="37" spans="2:6" x14ac:dyDescent="0.25">
      <c r="B37" s="3"/>
      <c r="C37" s="3"/>
      <c r="D37" s="3"/>
      <c r="E37" s="3"/>
      <c r="F37" s="3"/>
    </row>
    <row r="38" spans="2:6" x14ac:dyDescent="0.25">
      <c r="B38" s="3"/>
      <c r="C38" s="3"/>
      <c r="D38" s="3"/>
      <c r="E38" s="3"/>
      <c r="F38" s="3"/>
    </row>
    <row r="39" spans="2:6" x14ac:dyDescent="0.25">
      <c r="B39" s="3"/>
      <c r="C39" s="3"/>
      <c r="D39" s="3"/>
      <c r="E39" s="3"/>
      <c r="F3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N37"/>
  <sheetViews>
    <sheetView workbookViewId="0">
      <selection activeCell="D11" sqref="D11"/>
    </sheetView>
  </sheetViews>
  <sheetFormatPr baseColWidth="10" defaultRowHeight="15" x14ac:dyDescent="0.25"/>
  <sheetData>
    <row r="5" spans="2:14" ht="18.75" x14ac:dyDescent="0.3">
      <c r="B5" s="1" t="s">
        <v>11</v>
      </c>
      <c r="E5" s="4" t="s">
        <v>4</v>
      </c>
      <c r="J5" s="1" t="s">
        <v>11</v>
      </c>
      <c r="M5" s="4" t="s">
        <v>5</v>
      </c>
    </row>
    <row r="9" spans="2:14" x14ac:dyDescent="0.25">
      <c r="D9" s="2" t="s">
        <v>1</v>
      </c>
      <c r="E9" s="2" t="s">
        <v>3</v>
      </c>
      <c r="F9" s="2" t="s">
        <v>2</v>
      </c>
      <c r="L9" s="2" t="s">
        <v>1</v>
      </c>
      <c r="M9" s="2" t="s">
        <v>3</v>
      </c>
      <c r="N9" s="2" t="s">
        <v>2</v>
      </c>
    </row>
    <row r="10" spans="2:14" x14ac:dyDescent="0.25">
      <c r="D10" s="2">
        <v>1000</v>
      </c>
      <c r="E10" s="2">
        <v>5.0000000000000001E-3</v>
      </c>
      <c r="F10" s="2"/>
      <c r="L10" s="2">
        <v>5000</v>
      </c>
      <c r="M10" s="2"/>
      <c r="N10" s="2"/>
    </row>
    <row r="11" spans="2:14" x14ac:dyDescent="0.25">
      <c r="D11" s="2">
        <v>2000</v>
      </c>
      <c r="E11" s="2">
        <v>0.02</v>
      </c>
      <c r="F11" s="2"/>
      <c r="L11" s="2">
        <v>7000</v>
      </c>
      <c r="M11" s="2"/>
      <c r="N11" s="2"/>
    </row>
    <row r="12" spans="2:14" x14ac:dyDescent="0.25">
      <c r="D12" s="2">
        <v>4000</v>
      </c>
      <c r="E12" s="2">
        <v>8.8999999999999996E-2</v>
      </c>
      <c r="F12" s="2"/>
      <c r="L12" s="2">
        <v>10000</v>
      </c>
      <c r="M12" s="2"/>
      <c r="N12" s="2"/>
    </row>
    <row r="13" spans="2:14" x14ac:dyDescent="0.25">
      <c r="D13" s="2">
        <v>6000</v>
      </c>
      <c r="E13" s="2">
        <v>0.17599999999999999</v>
      </c>
      <c r="F13" s="2"/>
      <c r="L13" s="2">
        <v>15000</v>
      </c>
      <c r="M13" s="2"/>
      <c r="N13" s="2"/>
    </row>
    <row r="14" spans="2:14" x14ac:dyDescent="0.25">
      <c r="D14" s="2">
        <v>8000</v>
      </c>
      <c r="E14" s="2">
        <v>0.311</v>
      </c>
      <c r="F14" s="2"/>
      <c r="L14" s="2">
        <v>20000</v>
      </c>
      <c r="M14" s="2"/>
      <c r="N14" s="2"/>
    </row>
    <row r="15" spans="2:14" x14ac:dyDescent="0.25">
      <c r="D15" s="2">
        <v>10000</v>
      </c>
      <c r="E15" s="2">
        <v>0.501</v>
      </c>
      <c r="F15" s="2"/>
      <c r="L15" s="2">
        <v>30000</v>
      </c>
      <c r="M15" s="2"/>
      <c r="N15" s="2"/>
    </row>
    <row r="16" spans="2:14" x14ac:dyDescent="0.25">
      <c r="D16" s="2">
        <v>20000</v>
      </c>
      <c r="E16" s="2">
        <v>2.2869999999999999</v>
      </c>
      <c r="F16" s="2"/>
      <c r="L16" s="2">
        <v>50000</v>
      </c>
      <c r="M16" s="2"/>
      <c r="N16" s="2"/>
    </row>
    <row r="17" spans="2:14" x14ac:dyDescent="0.25">
      <c r="D17" s="2">
        <v>40000</v>
      </c>
      <c r="E17" s="2">
        <v>7.8419999999999996</v>
      </c>
      <c r="F17" s="2"/>
      <c r="L17" s="2">
        <v>70000</v>
      </c>
      <c r="M17" s="2"/>
      <c r="N17" s="2"/>
    </row>
    <row r="18" spans="2:14" x14ac:dyDescent="0.25">
      <c r="D18" s="3"/>
      <c r="E18" s="3"/>
      <c r="F18" s="3"/>
      <c r="L18" s="2">
        <v>100000</v>
      </c>
      <c r="M18" s="2"/>
      <c r="N18" s="2"/>
    </row>
    <row r="26" spans="2:14" ht="18.75" x14ac:dyDescent="0.3">
      <c r="B26" s="1" t="s">
        <v>0</v>
      </c>
    </row>
    <row r="29" spans="2:14" x14ac:dyDescent="0.25">
      <c r="D29" s="2" t="s">
        <v>1</v>
      </c>
      <c r="E29" s="2" t="s">
        <v>3</v>
      </c>
      <c r="F29" s="2" t="s">
        <v>2</v>
      </c>
    </row>
    <row r="30" spans="2:14" x14ac:dyDescent="0.25">
      <c r="D30" s="2">
        <v>1000</v>
      </c>
      <c r="E30" s="2">
        <v>0.11799999999999999</v>
      </c>
      <c r="F30" s="2"/>
    </row>
    <row r="31" spans="2:14" x14ac:dyDescent="0.25">
      <c r="D31" s="2">
        <v>2000</v>
      </c>
      <c r="E31" s="2">
        <v>0.26</v>
      </c>
      <c r="F31" s="2"/>
    </row>
    <row r="32" spans="2:14" x14ac:dyDescent="0.25">
      <c r="D32" s="2">
        <v>4000</v>
      </c>
      <c r="E32" s="2">
        <v>0.57299999999999995</v>
      </c>
      <c r="F32" s="2"/>
    </row>
    <row r="33" spans="4:6" x14ac:dyDescent="0.25">
      <c r="D33" s="2">
        <v>6000</v>
      </c>
      <c r="E33" s="2">
        <v>1.3260000000000001</v>
      </c>
      <c r="F33" s="2"/>
    </row>
    <row r="34" spans="4:6" x14ac:dyDescent="0.25">
      <c r="D34" s="2">
        <v>8000</v>
      </c>
      <c r="E34" s="2">
        <v>2.5009999999999999</v>
      </c>
      <c r="F34" s="2"/>
    </row>
    <row r="35" spans="4:6" x14ac:dyDescent="0.25">
      <c r="D35" s="2">
        <v>10000</v>
      </c>
      <c r="E35" s="2">
        <v>5.6890000000000001</v>
      </c>
      <c r="F35" s="2"/>
    </row>
    <row r="36" spans="4:6" x14ac:dyDescent="0.25">
      <c r="D36" s="2">
        <v>20000</v>
      </c>
      <c r="E36" s="2">
        <v>16.033000999999999</v>
      </c>
      <c r="F36" s="2"/>
    </row>
    <row r="37" spans="4:6" x14ac:dyDescent="0.25">
      <c r="D37" s="2">
        <v>40000</v>
      </c>
      <c r="E37" s="2">
        <v>32.300998999999997</v>
      </c>
      <c r="F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TriBulleOpt</vt:lpstr>
      <vt:lpstr>TriGnome</vt:lpstr>
      <vt:lpstr>Tri_par_destribution</vt:lpstr>
      <vt:lpstr>Tri_rapide</vt:lpstr>
      <vt:lpstr>Tri_par_tas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2021-02-23T20:12:18Z</dcterms:modified>
</cp:coreProperties>
</file>