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549"/>
  </bookViews>
  <sheets>
    <sheet name="gpu mh" sheetId="1" r:id="rId1"/>
  </sheets>
  <definedNames>
    <definedName name="_xlnm._FilterDatabase" localSheetId="0" hidden="1">'gpu mh'!$A$15:$O$22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K28" i="1" s="1"/>
  <c r="O28" i="1" s="1"/>
  <c r="H28" i="1"/>
  <c r="G28" i="1"/>
  <c r="I27" i="1"/>
  <c r="K27" i="1" s="1"/>
  <c r="O27" i="1" s="1"/>
  <c r="H27" i="1"/>
  <c r="G27" i="1"/>
  <c r="J28" i="1" l="1"/>
  <c r="J27" i="1"/>
  <c r="F12" i="1"/>
  <c r="G18" i="1"/>
  <c r="G19" i="1"/>
  <c r="G20" i="1"/>
  <c r="G21" i="1"/>
  <c r="G22" i="1"/>
  <c r="H18" i="1"/>
  <c r="H19" i="1"/>
  <c r="H20" i="1"/>
  <c r="H21" i="1"/>
  <c r="H22" i="1"/>
  <c r="I18" i="1"/>
  <c r="K18" i="1" s="1"/>
  <c r="O18" i="1" s="1"/>
  <c r="I19" i="1"/>
  <c r="K19" i="1" s="1"/>
  <c r="O19" i="1" s="1"/>
  <c r="I20" i="1"/>
  <c r="K20" i="1" s="1"/>
  <c r="O20" i="1" s="1"/>
  <c r="I21" i="1"/>
  <c r="K21" i="1" s="1"/>
  <c r="O21" i="1" s="1"/>
  <c r="I22" i="1"/>
  <c r="K22" i="1" s="1"/>
  <c r="O22" i="1" s="1"/>
  <c r="H17" i="1"/>
  <c r="G2" i="1"/>
  <c r="H2" i="1"/>
  <c r="I2" i="1"/>
  <c r="K2" i="1" s="1"/>
  <c r="O2" i="1" s="1"/>
  <c r="G3" i="1"/>
  <c r="H3" i="1"/>
  <c r="I3" i="1"/>
  <c r="K3" i="1" s="1"/>
  <c r="O3" i="1" s="1"/>
  <c r="G4" i="1"/>
  <c r="H4" i="1"/>
  <c r="I4" i="1"/>
  <c r="K4" i="1" s="1"/>
  <c r="O4" i="1" s="1"/>
  <c r="G5" i="1"/>
  <c r="H5" i="1"/>
  <c r="I5" i="1"/>
  <c r="K5" i="1" s="1"/>
  <c r="O5" i="1" s="1"/>
  <c r="G6" i="1"/>
  <c r="H6" i="1"/>
  <c r="I6" i="1"/>
  <c r="K6" i="1" s="1"/>
  <c r="G7" i="1"/>
  <c r="H7" i="1"/>
  <c r="I7" i="1"/>
  <c r="K7" i="1" s="1"/>
  <c r="O7" i="1" s="1"/>
  <c r="G8" i="1"/>
  <c r="H8" i="1"/>
  <c r="I8" i="1"/>
  <c r="G9" i="1"/>
  <c r="H9" i="1"/>
  <c r="I9" i="1"/>
  <c r="G16" i="1"/>
  <c r="H16" i="1"/>
  <c r="I16" i="1"/>
  <c r="K16" i="1" s="1"/>
  <c r="O16" i="1" s="1"/>
  <c r="G17" i="1"/>
  <c r="J17" i="1" s="1"/>
  <c r="I17" i="1"/>
  <c r="K17" i="1" s="1"/>
  <c r="O17" i="1" s="1"/>
  <c r="J22" i="1" l="1"/>
  <c r="J18" i="1"/>
  <c r="J16" i="1"/>
  <c r="J19" i="1"/>
  <c r="O6" i="1"/>
  <c r="J6" i="1"/>
  <c r="J4" i="1"/>
  <c r="J2" i="1"/>
  <c r="J8" i="1"/>
  <c r="J7" i="1"/>
  <c r="J5" i="1"/>
  <c r="J3" i="1"/>
  <c r="J20" i="1"/>
  <c r="J21" i="1"/>
  <c r="J9" i="1"/>
  <c r="H12" i="1"/>
  <c r="L22" i="1" l="1"/>
  <c r="L27" i="1"/>
  <c r="L28" i="1"/>
  <c r="L7" i="1"/>
  <c r="L18" i="1"/>
  <c r="L4" i="1"/>
  <c r="L19" i="1"/>
  <c r="L20" i="1"/>
  <c r="L17" i="1"/>
  <c r="L3" i="1"/>
  <c r="L21" i="1"/>
  <c r="L8" i="1"/>
  <c r="L9" i="1"/>
  <c r="L6" i="1"/>
  <c r="L2" i="1"/>
  <c r="L16" i="1"/>
  <c r="L5" i="1"/>
  <c r="N16" i="1" l="1"/>
  <c r="M16" i="1"/>
  <c r="N3" i="1"/>
  <c r="M3" i="1"/>
  <c r="N20" i="1"/>
  <c r="M20" i="1"/>
  <c r="N4" i="1"/>
  <c r="M4" i="1"/>
  <c r="N7" i="1"/>
  <c r="M7" i="1"/>
  <c r="N27" i="1"/>
  <c r="M27" i="1"/>
  <c r="N6" i="1"/>
  <c r="M6" i="1"/>
  <c r="N5" i="1"/>
  <c r="M5" i="1"/>
  <c r="M2" i="1"/>
  <c r="N2" i="1"/>
  <c r="N21" i="1"/>
  <c r="M21" i="1"/>
  <c r="N17" i="1"/>
  <c r="M17" i="1"/>
  <c r="N19" i="1"/>
  <c r="M19" i="1"/>
  <c r="N18" i="1"/>
  <c r="M18" i="1"/>
  <c r="N28" i="1"/>
  <c r="M28" i="1"/>
  <c r="N22" i="1"/>
  <c r="M22" i="1"/>
  <c r="K9" i="1"/>
  <c r="O9" i="1" s="1"/>
  <c r="N9" i="1" s="1"/>
  <c r="K8" i="1"/>
  <c r="O8" i="1" s="1"/>
  <c r="N8" i="1" s="1"/>
  <c r="M9" i="1" l="1"/>
  <c r="M8" i="1"/>
</calcChain>
</file>

<file path=xl/sharedStrings.xml><?xml version="1.0" encoding="utf-8"?>
<sst xmlns="http://schemas.openxmlformats.org/spreadsheetml/2006/main" count="64" uniqueCount="27">
  <si>
    <t>MH</t>
  </si>
  <si>
    <t>Asus ROG Strix GeForce RTX 3090 OC</t>
  </si>
  <si>
    <t>GB</t>
  </si>
  <si>
    <t>MSI RX5700XT MECH OC 8GB</t>
  </si>
  <si>
    <t>MSI RX 580 ARMOR 8GB OC</t>
  </si>
  <si>
    <t>KAZILAN ETH</t>
  </si>
  <si>
    <t>TOPLAM MH</t>
  </si>
  <si>
    <t>W</t>
  </si>
  <si>
    <t>BİRİM FİYAT</t>
  </si>
  <si>
    <t>ADET</t>
  </si>
  <si>
    <t>TOPLAM W</t>
  </si>
  <si>
    <t>EKRAN KARTI</t>
  </si>
  <si>
    <t>KAR</t>
  </si>
  <si>
    <t>Gigabyte Aorus GeForce RTX 3060 Ti Master 8G</t>
  </si>
  <si>
    <t>MALİYET</t>
  </si>
  <si>
    <t>ETH FİYAT</t>
  </si>
  <si>
    <t>kWh ÜCRET</t>
  </si>
  <si>
    <t>ELEKTRİK F.</t>
  </si>
  <si>
    <t>HARC. kWh</t>
  </si>
  <si>
    <t>KAÇ SAATTEN</t>
  </si>
  <si>
    <t>KAÇ GÜN</t>
  </si>
  <si>
    <t>MSI GEFORCE RTX 3090 GAMING X TRIO 24G</t>
  </si>
  <si>
    <t>KAZANÇ</t>
  </si>
  <si>
    <t>SAPPHIRE RADEON RX 6900 XT</t>
  </si>
  <si>
    <t>MSI Radeon VII 16G HBM2  ₺=?</t>
  </si>
  <si>
    <t>kWh = W*ÇALIŞMA SAATİ /1K</t>
  </si>
  <si>
    <t>F/MH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</si>
</sst>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&quot;₺&quot;#,##0.00"/>
    <numFmt numFmtId="165" formatCode="#,##0\ \W"/>
    <numFmt numFmtId="166" formatCode="#,##0\ \M\H"/>
    <numFmt numFmtId="167" formatCode="#,##0\ \k\W\h"/>
    <numFmt numFmtId="168" formatCode="[$ETH]\ #,##0.000000000"/>
    <numFmt numFmtId="169" formatCode="#,##0.000000\ \M\H"/>
    <numFmt numFmtId="170" formatCode="&quot;₺&quot;#,##0.000000"/>
    <numFmt numFmtId="171" formatCode="[$$-409]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i/>
      <sz val="12"/>
      <color theme="0"/>
      <name val="Calibri"/>
      <family val="2"/>
      <charset val="162"/>
      <scheme val="minor"/>
    </font>
    <font>
      <b/>
      <i/>
      <sz val="11"/>
      <color theme="0"/>
      <name val="Arial"/>
      <family val="2"/>
      <charset val="162"/>
    </font>
    <font>
      <sz val="20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6545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3F9F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medium">
        <color theme="1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13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66" fontId="0" fillId="8" borderId="9" xfId="0" applyNumberFormat="1" applyFill="1" applyBorder="1" applyAlignment="1">
      <alignment horizontal="center"/>
    </xf>
    <xf numFmtId="165" fontId="1" fillId="8" borderId="9" xfId="0" applyNumberFormat="1" applyFont="1" applyFill="1" applyBorder="1" applyAlignment="1">
      <alignment horizontal="center"/>
    </xf>
    <xf numFmtId="0" fontId="0" fillId="8" borderId="0" xfId="0" applyFill="1"/>
    <xf numFmtId="166" fontId="0" fillId="9" borderId="9" xfId="0" applyNumberFormat="1" applyFill="1" applyBorder="1" applyAlignment="1">
      <alignment horizontal="center"/>
    </xf>
    <xf numFmtId="165" fontId="1" fillId="9" borderId="9" xfId="0" applyNumberFormat="1" applyFont="1" applyFill="1" applyBorder="1" applyAlignment="1">
      <alignment horizontal="center"/>
    </xf>
    <xf numFmtId="166" fontId="0" fillId="9" borderId="18" xfId="0" applyNumberFormat="1" applyFill="1" applyBorder="1" applyAlignment="1">
      <alignment horizontal="center"/>
    </xf>
    <xf numFmtId="165" fontId="1" fillId="9" borderId="18" xfId="0" applyNumberFormat="1" applyFont="1" applyFill="1" applyBorder="1" applyAlignment="1">
      <alignment horizontal="center"/>
    </xf>
    <xf numFmtId="166" fontId="0" fillId="8" borderId="13" xfId="0" applyNumberFormat="1" applyFill="1" applyBorder="1" applyAlignment="1">
      <alignment horizontal="center"/>
    </xf>
    <xf numFmtId="165" fontId="1" fillId="8" borderId="13" xfId="0" applyNumberFormat="1" applyFont="1" applyFill="1" applyBorder="1" applyAlignment="1">
      <alignment horizontal="center"/>
    </xf>
    <xf numFmtId="168" fontId="2" fillId="2" borderId="21" xfId="1" applyNumberFormat="1" applyBorder="1" applyAlignment="1">
      <alignment horizontal="center"/>
    </xf>
    <xf numFmtId="164" fontId="3" fillId="3" borderId="1" xfId="2" applyNumberFormat="1" applyBorder="1" applyAlignment="1">
      <alignment horizontal="center"/>
    </xf>
    <xf numFmtId="168" fontId="2" fillId="2" borderId="1" xfId="1" applyNumberFormat="1" applyBorder="1" applyAlignment="1">
      <alignment horizontal="center"/>
    </xf>
    <xf numFmtId="164" fontId="3" fillId="3" borderId="24" xfId="2" applyNumberFormat="1" applyBorder="1" applyAlignment="1">
      <alignment horizontal="center"/>
    </xf>
    <xf numFmtId="168" fontId="2" fillId="2" borderId="24" xfId="1" applyNumberFormat="1" applyBorder="1" applyAlignment="1">
      <alignment horizontal="center"/>
    </xf>
    <xf numFmtId="164" fontId="2" fillId="2" borderId="2" xfId="1" applyNumberFormat="1" applyBorder="1" applyAlignment="1">
      <alignment horizontal="center" vertical="center" wrapText="1"/>
    </xf>
    <xf numFmtId="164" fontId="2" fillId="2" borderId="0" xfId="1" applyNumberFormat="1" applyBorder="1" applyAlignment="1">
      <alignment horizontal="center" vertical="center" wrapText="1"/>
    </xf>
    <xf numFmtId="164" fontId="2" fillId="2" borderId="1" xfId="1" applyNumberFormat="1" applyBorder="1" applyAlignment="1">
      <alignment horizontal="center" vertical="center" wrapText="1"/>
    </xf>
    <xf numFmtId="0" fontId="10" fillId="6" borderId="21" xfId="5" applyFont="1" applyBorder="1" applyAlignment="1">
      <alignment horizontal="center"/>
    </xf>
    <xf numFmtId="164" fontId="9" fillId="12" borderId="1" xfId="0" applyNumberFormat="1" applyFont="1" applyFill="1" applyBorder="1" applyAlignment="1">
      <alignment horizontal="center"/>
    </xf>
    <xf numFmtId="164" fontId="5" fillId="8" borderId="27" xfId="0" applyNumberFormat="1" applyFont="1" applyFill="1" applyBorder="1" applyAlignment="1">
      <alignment horizontal="center"/>
    </xf>
    <xf numFmtId="164" fontId="5" fillId="9" borderId="27" xfId="0" applyNumberFormat="1" applyFont="1" applyFill="1" applyBorder="1" applyAlignment="1">
      <alignment horizontal="center"/>
    </xf>
    <xf numFmtId="164" fontId="5" fillId="8" borderId="28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164" fontId="5" fillId="9" borderId="30" xfId="0" applyNumberFormat="1" applyFont="1" applyFill="1" applyBorder="1" applyAlignment="1">
      <alignment horizontal="center"/>
    </xf>
    <xf numFmtId="164" fontId="0" fillId="8" borderId="31" xfId="0" applyNumberFormat="1" applyFill="1" applyBorder="1" applyAlignment="1">
      <alignment horizontal="center"/>
    </xf>
    <xf numFmtId="164" fontId="0" fillId="9" borderId="32" xfId="0" applyNumberFormat="1" applyFill="1" applyBorder="1" applyAlignment="1">
      <alignment horizontal="center"/>
    </xf>
    <xf numFmtId="164" fontId="0" fillId="8" borderId="29" xfId="0" applyNumberFormat="1" applyFill="1" applyBorder="1" applyAlignment="1">
      <alignment horizontal="center"/>
    </xf>
    <xf numFmtId="0" fontId="7" fillId="5" borderId="26" xfId="4" applyFont="1" applyBorder="1" applyAlignment="1">
      <alignment horizontal="center"/>
    </xf>
    <xf numFmtId="165" fontId="1" fillId="9" borderId="34" xfId="0" applyNumberFormat="1" applyFont="1" applyFill="1" applyBorder="1" applyAlignment="1">
      <alignment horizontal="center"/>
    </xf>
    <xf numFmtId="164" fontId="5" fillId="9" borderId="35" xfId="0" applyNumberFormat="1" applyFont="1" applyFill="1" applyBorder="1" applyAlignment="1">
      <alignment horizontal="center"/>
    </xf>
    <xf numFmtId="166" fontId="0" fillId="9" borderId="34" xfId="0" applyNumberFormat="1" applyFill="1" applyBorder="1" applyAlignment="1">
      <alignment horizontal="center"/>
    </xf>
    <xf numFmtId="168" fontId="2" fillId="2" borderId="36" xfId="1" applyNumberFormat="1" applyBorder="1" applyAlignment="1">
      <alignment horizontal="center"/>
    </xf>
    <xf numFmtId="164" fontId="2" fillId="2" borderId="37" xfId="1" applyNumberFormat="1" applyBorder="1" applyAlignment="1">
      <alignment horizontal="center" vertical="center" wrapText="1"/>
    </xf>
    <xf numFmtId="164" fontId="0" fillId="9" borderId="39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14" borderId="22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9" fontId="11" fillId="12" borderId="6" xfId="0" applyNumberFormat="1" applyFont="1" applyFill="1" applyBorder="1" applyAlignment="1">
      <alignment horizontal="center"/>
    </xf>
    <xf numFmtId="0" fontId="11" fillId="12" borderId="8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64" fontId="3" fillId="3" borderId="36" xfId="2" applyNumberFormat="1" applyBorder="1" applyAlignment="1">
      <alignment horizontal="center"/>
    </xf>
    <xf numFmtId="170" fontId="5" fillId="11" borderId="24" xfId="0" applyNumberFormat="1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171" fontId="11" fillId="8" borderId="0" xfId="0" applyNumberFormat="1" applyFont="1" applyFill="1" applyBorder="1" applyAlignment="1">
      <alignment horizontal="center"/>
    </xf>
    <xf numFmtId="165" fontId="1" fillId="9" borderId="13" xfId="0" applyNumberFormat="1" applyFon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4" fontId="2" fillId="2" borderId="23" xfId="1" applyNumberFormat="1" applyBorder="1" applyAlignment="1">
      <alignment horizontal="center" vertical="center" wrapText="1"/>
    </xf>
    <xf numFmtId="0" fontId="8" fillId="6" borderId="3" xfId="5" applyFont="1" applyBorder="1" applyAlignment="1">
      <alignment horizontal="center"/>
    </xf>
    <xf numFmtId="164" fontId="2" fillId="2" borderId="40" xfId="1" applyNumberFormat="1" applyBorder="1" applyAlignment="1">
      <alignment horizontal="center" vertical="center" wrapText="1"/>
    </xf>
    <xf numFmtId="164" fontId="2" fillId="2" borderId="7" xfId="1" applyNumberFormat="1" applyBorder="1" applyAlignment="1">
      <alignment horizontal="center" vertical="center" wrapText="1"/>
    </xf>
    <xf numFmtId="168" fontId="2" fillId="2" borderId="42" xfId="1" applyNumberFormat="1" applyBorder="1" applyAlignment="1">
      <alignment horizontal="center"/>
    </xf>
    <xf numFmtId="164" fontId="3" fillId="3" borderId="42" xfId="2" applyNumberFormat="1" applyBorder="1" applyAlignment="1">
      <alignment horizontal="center"/>
    </xf>
    <xf numFmtId="0" fontId="8" fillId="6" borderId="1" xfId="5" applyFont="1" applyBorder="1" applyAlignment="1">
      <alignment horizontal="center"/>
    </xf>
    <xf numFmtId="0" fontId="7" fillId="5" borderId="22" xfId="4" applyFont="1" applyBorder="1" applyAlignment="1">
      <alignment horizontal="center"/>
    </xf>
    <xf numFmtId="0" fontId="7" fillId="5" borderId="23" xfId="4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7" fillId="5" borderId="40" xfId="4" applyFont="1" applyBorder="1" applyAlignment="1">
      <alignment horizontal="center"/>
    </xf>
    <xf numFmtId="0" fontId="8" fillId="6" borderId="43" xfId="5" applyFont="1" applyBorder="1" applyAlignment="1">
      <alignment horizontal="center"/>
    </xf>
    <xf numFmtId="164" fontId="5" fillId="8" borderId="30" xfId="0" applyNumberFormat="1" applyFont="1" applyFill="1" applyBorder="1" applyAlignment="1">
      <alignment horizontal="center"/>
    </xf>
    <xf numFmtId="164" fontId="5" fillId="9" borderId="44" xfId="0" applyNumberFormat="1" applyFont="1" applyFill="1" applyBorder="1" applyAlignment="1">
      <alignment horizontal="center"/>
    </xf>
    <xf numFmtId="164" fontId="0" fillId="9" borderId="31" xfId="0" applyNumberFormat="1" applyFill="1" applyBorder="1" applyAlignment="1">
      <alignment horizontal="center"/>
    </xf>
    <xf numFmtId="164" fontId="0" fillId="9" borderId="29" xfId="0" applyNumberFormat="1" applyFill="1" applyBorder="1" applyAlignment="1">
      <alignment horizontal="center"/>
    </xf>
    <xf numFmtId="0" fontId="7" fillId="5" borderId="25" xfId="4" applyFont="1" applyBorder="1" applyAlignment="1">
      <alignment horizontal="center"/>
    </xf>
    <xf numFmtId="0" fontId="7" fillId="5" borderId="45" xfId="4" applyFont="1" applyBorder="1" applyAlignment="1">
      <alignment horizontal="center"/>
    </xf>
    <xf numFmtId="0" fontId="7" fillId="5" borderId="38" xfId="4" applyFont="1" applyBorder="1" applyAlignment="1">
      <alignment horizontal="center"/>
    </xf>
    <xf numFmtId="0" fontId="0" fillId="8" borderId="0" xfId="0" applyFill="1" applyAlignment="1"/>
    <xf numFmtId="165" fontId="1" fillId="8" borderId="15" xfId="0" applyNumberFormat="1" applyFont="1" applyFill="1" applyBorder="1" applyAlignment="1">
      <alignment horizontal="center"/>
    </xf>
    <xf numFmtId="165" fontId="1" fillId="9" borderId="15" xfId="0" applyNumberFormat="1" applyFont="1" applyFill="1" applyBorder="1" applyAlignment="1">
      <alignment horizontal="center"/>
    </xf>
    <xf numFmtId="165" fontId="1" fillId="9" borderId="16" xfId="0" applyNumberFormat="1" applyFont="1" applyFill="1" applyBorder="1" applyAlignment="1">
      <alignment horizontal="center"/>
    </xf>
    <xf numFmtId="165" fontId="1" fillId="9" borderId="20" xfId="0" applyNumberFormat="1" applyFont="1" applyFill="1" applyBorder="1" applyAlignment="1">
      <alignment horizontal="center"/>
    </xf>
    <xf numFmtId="167" fontId="3" fillId="3" borderId="0" xfId="2" applyNumberFormat="1" applyBorder="1" applyAlignment="1">
      <alignment horizontal="center"/>
    </xf>
    <xf numFmtId="167" fontId="3" fillId="3" borderId="23" xfId="2" applyNumberFormat="1" applyBorder="1" applyAlignment="1">
      <alignment horizontal="center"/>
    </xf>
    <xf numFmtId="165" fontId="1" fillId="9" borderId="46" xfId="0" applyNumberFormat="1" applyFont="1" applyFill="1" applyBorder="1" applyAlignment="1">
      <alignment horizontal="center"/>
    </xf>
    <xf numFmtId="165" fontId="1" fillId="8" borderId="11" xfId="0" applyNumberFormat="1" applyFont="1" applyFill="1" applyBorder="1" applyAlignment="1">
      <alignment horizontal="center"/>
    </xf>
    <xf numFmtId="165" fontId="1" fillId="9" borderId="19" xfId="0" applyNumberFormat="1" applyFont="1" applyFill="1" applyBorder="1" applyAlignment="1">
      <alignment horizontal="center"/>
    </xf>
    <xf numFmtId="165" fontId="1" fillId="8" borderId="14" xfId="0" applyNumberFormat="1" applyFont="1" applyFill="1" applyBorder="1" applyAlignment="1">
      <alignment horizontal="center"/>
    </xf>
    <xf numFmtId="167" fontId="3" fillId="3" borderId="47" xfId="2" applyNumberFormat="1" applyBorder="1" applyAlignment="1">
      <alignment horizontal="center"/>
    </xf>
    <xf numFmtId="167" fontId="3" fillId="3" borderId="5" xfId="2" applyNumberFormat="1" applyBorder="1" applyAlignment="1">
      <alignment horizontal="center"/>
    </xf>
    <xf numFmtId="3" fontId="11" fillId="7" borderId="1" xfId="0" applyNumberFormat="1" applyFont="1" applyFill="1" applyBorder="1" applyAlignment="1">
      <alignment horizontal="center"/>
    </xf>
    <xf numFmtId="168" fontId="11" fillId="7" borderId="24" xfId="0" applyNumberFormat="1" applyFont="1" applyFill="1" applyBorder="1" applyAlignment="1">
      <alignment horizontal="center"/>
    </xf>
    <xf numFmtId="165" fontId="1" fillId="8" borderId="18" xfId="0" applyNumberFormat="1" applyFont="1" applyFill="1" applyBorder="1" applyAlignment="1">
      <alignment horizontal="center"/>
    </xf>
    <xf numFmtId="164" fontId="0" fillId="8" borderId="32" xfId="0" applyNumberFormat="1" applyFill="1" applyBorder="1" applyAlignment="1">
      <alignment horizontal="center"/>
    </xf>
    <xf numFmtId="0" fontId="8" fillId="18" borderId="33" xfId="7" applyFont="1" applyFill="1" applyBorder="1" applyAlignment="1">
      <alignment horizontal="center"/>
    </xf>
    <xf numFmtId="0" fontId="8" fillId="18" borderId="21" xfId="7" applyFont="1" applyFill="1" applyBorder="1" applyAlignment="1">
      <alignment horizontal="center"/>
    </xf>
    <xf numFmtId="167" fontId="3" fillId="3" borderId="4" xfId="2" applyNumberFormat="1" applyBorder="1" applyAlignment="1">
      <alignment horizontal="center"/>
    </xf>
    <xf numFmtId="164" fontId="4" fillId="15" borderId="50" xfId="6" applyNumberFormat="1" applyFont="1" applyBorder="1" applyAlignment="1">
      <alignment horizontal="center"/>
    </xf>
    <xf numFmtId="164" fontId="4" fillId="15" borderId="49" xfId="6" applyNumberFormat="1" applyFont="1" applyBorder="1" applyAlignment="1">
      <alignment horizontal="center"/>
    </xf>
    <xf numFmtId="167" fontId="3" fillId="3" borderId="51" xfId="2" applyNumberFormat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4" fontId="13" fillId="15" borderId="37" xfId="6" applyNumberFormat="1" applyBorder="1" applyAlignment="1">
      <alignment horizontal="center"/>
    </xf>
    <xf numFmtId="164" fontId="13" fillId="15" borderId="1" xfId="6" applyNumberFormat="1" applyBorder="1" applyAlignment="1">
      <alignment horizontal="center"/>
    </xf>
    <xf numFmtId="164" fontId="13" fillId="15" borderId="24" xfId="6" applyNumberFormat="1" applyBorder="1" applyAlignment="1">
      <alignment horizontal="center"/>
    </xf>
    <xf numFmtId="164" fontId="13" fillId="15" borderId="8" xfId="6" applyNumberFormat="1" applyBorder="1" applyAlignment="1">
      <alignment horizontal="center"/>
    </xf>
    <xf numFmtId="0" fontId="6" fillId="17" borderId="43" xfId="8" applyBorder="1" applyAlignment="1">
      <alignment horizontal="center"/>
    </xf>
    <xf numFmtId="0" fontId="6" fillId="17" borderId="1" xfId="8" applyBorder="1" applyAlignment="1">
      <alignment horizontal="center"/>
    </xf>
    <xf numFmtId="0" fontId="15" fillId="9" borderId="41" xfId="0" applyFont="1" applyFill="1" applyBorder="1" applyAlignment="1">
      <alignment horizontal="left"/>
    </xf>
    <xf numFmtId="0" fontId="15" fillId="8" borderId="10" xfId="0" applyFont="1" applyFill="1" applyBorder="1" applyAlignment="1">
      <alignment horizontal="left"/>
    </xf>
    <xf numFmtId="0" fontId="15" fillId="9" borderId="1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/>
    </xf>
    <xf numFmtId="0" fontId="15" fillId="9" borderId="10" xfId="0" applyFont="1" applyFill="1" applyBorder="1" applyAlignment="1">
      <alignment horizontal="left"/>
    </xf>
    <xf numFmtId="0" fontId="15" fillId="8" borderId="17" xfId="0" applyFont="1" applyFill="1" applyBorder="1" applyAlignment="1">
      <alignment horizontal="left"/>
    </xf>
    <xf numFmtId="0" fontId="15" fillId="9" borderId="12" xfId="0" applyFont="1" applyFill="1" applyBorder="1" applyAlignment="1">
      <alignment horizontal="left"/>
    </xf>
    <xf numFmtId="0" fontId="7" fillId="5" borderId="52" xfId="4" applyFont="1" applyBorder="1" applyAlignment="1">
      <alignment horizontal="center"/>
    </xf>
    <xf numFmtId="166" fontId="1" fillId="9" borderId="35" xfId="0" applyNumberFormat="1" applyFont="1" applyFill="1" applyBorder="1" applyAlignment="1">
      <alignment horizontal="center"/>
    </xf>
    <xf numFmtId="166" fontId="1" fillId="8" borderId="30" xfId="0" applyNumberFormat="1" applyFont="1" applyFill="1" applyBorder="1" applyAlignment="1">
      <alignment horizontal="center"/>
    </xf>
    <xf numFmtId="166" fontId="1" fillId="9" borderId="27" xfId="0" applyNumberFormat="1" applyFont="1" applyFill="1" applyBorder="1" applyAlignment="1">
      <alignment horizontal="center"/>
    </xf>
    <xf numFmtId="166" fontId="1" fillId="8" borderId="44" xfId="0" applyNumberFormat="1" applyFont="1" applyFill="1" applyBorder="1" applyAlignment="1">
      <alignment horizontal="center"/>
    </xf>
    <xf numFmtId="166" fontId="1" fillId="9" borderId="30" xfId="0" applyNumberFormat="1" applyFont="1" applyFill="1" applyBorder="1" applyAlignment="1">
      <alignment horizontal="center"/>
    </xf>
    <xf numFmtId="166" fontId="1" fillId="8" borderId="27" xfId="0" applyNumberFormat="1" applyFont="1" applyFill="1" applyBorder="1" applyAlignment="1">
      <alignment horizontal="center"/>
    </xf>
    <xf numFmtId="166" fontId="1" fillId="9" borderId="44" xfId="0" applyNumberFormat="1" applyFont="1" applyFill="1" applyBorder="1" applyAlignment="1">
      <alignment horizontal="center"/>
    </xf>
    <xf numFmtId="0" fontId="7" fillId="5" borderId="53" xfId="4" applyFont="1" applyBorder="1" applyAlignment="1">
      <alignment horizontal="center"/>
    </xf>
    <xf numFmtId="0" fontId="1" fillId="9" borderId="46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164" fontId="5" fillId="8" borderId="44" xfId="0" applyNumberFormat="1" applyFont="1" applyFill="1" applyBorder="1" applyAlignment="1">
      <alignment horizontal="center"/>
    </xf>
    <xf numFmtId="165" fontId="1" fillId="8" borderId="16" xfId="0" applyNumberFormat="1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41" xfId="0" applyFont="1" applyFill="1" applyBorder="1" applyAlignment="1">
      <alignment horizontal="center"/>
    </xf>
    <xf numFmtId="0" fontId="7" fillId="19" borderId="3" xfId="3" applyFont="1" applyFill="1" applyBorder="1" applyAlignment="1">
      <alignment horizontal="center"/>
    </xf>
    <xf numFmtId="0" fontId="7" fillId="19" borderId="43" xfId="3" applyFont="1" applyFill="1" applyBorder="1" applyAlignment="1">
      <alignment horizontal="center"/>
    </xf>
    <xf numFmtId="0" fontId="7" fillId="19" borderId="23" xfId="3" applyFont="1" applyFill="1" applyBorder="1" applyAlignment="1">
      <alignment horizontal="center"/>
    </xf>
    <xf numFmtId="0" fontId="7" fillId="19" borderId="1" xfId="3" applyFont="1" applyFill="1" applyBorder="1" applyAlignment="1">
      <alignment horizontal="center"/>
    </xf>
    <xf numFmtId="0" fontId="7" fillId="21" borderId="40" xfId="3" applyFont="1" applyFill="1" applyBorder="1" applyAlignment="1">
      <alignment horizontal="center"/>
    </xf>
    <xf numFmtId="0" fontId="7" fillId="21" borderId="48" xfId="3" applyFont="1" applyFill="1" applyBorder="1" applyAlignment="1">
      <alignment horizontal="center"/>
    </xf>
    <xf numFmtId="0" fontId="7" fillId="20" borderId="49" xfId="8" applyFont="1" applyFill="1" applyBorder="1" applyAlignment="1">
      <alignment horizontal="center"/>
    </xf>
    <xf numFmtId="0" fontId="5" fillId="13" borderId="22" xfId="0" applyFont="1" applyFill="1" applyBorder="1" applyAlignment="1">
      <alignment horizontal="center"/>
    </xf>
    <xf numFmtId="0" fontId="5" fillId="13" borderId="23" xfId="0" applyFont="1" applyFill="1" applyBorder="1" applyAlignment="1">
      <alignment horizontal="center"/>
    </xf>
    <xf numFmtId="0" fontId="12" fillId="10" borderId="22" xfId="0" applyFont="1" applyFill="1" applyBorder="1" applyAlignment="1">
      <alignment horizontal="center"/>
    </xf>
    <xf numFmtId="0" fontId="12" fillId="10" borderId="40" xfId="0" applyFont="1" applyFill="1" applyBorder="1" applyAlignment="1">
      <alignment horizontal="center"/>
    </xf>
    <xf numFmtId="0" fontId="12" fillId="10" borderId="23" xfId="0" applyFont="1" applyFill="1" applyBorder="1" applyAlignment="1">
      <alignment horizontal="center"/>
    </xf>
  </cellXfs>
  <cellStyles count="9">
    <cellStyle name="%60 - Vurgu1" xfId="3" builtinId="32"/>
    <cellStyle name="İyi" xfId="1" builtinId="26"/>
    <cellStyle name="Kötü" xfId="2" builtinId="27"/>
    <cellStyle name="Normal" xfId="0" builtinId="0"/>
    <cellStyle name="Nötr" xfId="6" builtinId="28"/>
    <cellStyle name="Vurgu3" xfId="7" builtinId="37"/>
    <cellStyle name="Vurgu4" xfId="8" builtinId="41"/>
    <cellStyle name="Vurgu5" xfId="4" builtinId="45"/>
    <cellStyle name="Vurgu6" xfId="5" builtinId="49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F9F"/>
      <color rgb="FFF65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="90" zoomScaleNormal="90" workbookViewId="0">
      <selection activeCell="D13" sqref="D13"/>
    </sheetView>
  </sheetViews>
  <sheetFormatPr defaultRowHeight="14.4" x14ac:dyDescent="0.3"/>
  <cols>
    <col min="1" max="1" width="6.44140625" style="2" customWidth="1"/>
    <col min="2" max="2" width="38.33203125" style="27" customWidth="1"/>
    <col min="3" max="3" width="5.6640625" style="2" customWidth="1"/>
    <col min="4" max="5" width="9.6640625" style="2" customWidth="1"/>
    <col min="6" max="6" width="14.5546875" style="2" customWidth="1"/>
    <col min="7" max="7" width="16.44140625" style="2" customWidth="1"/>
    <col min="8" max="8" width="14.33203125" style="2" customWidth="1"/>
    <col min="9" max="9" width="12.33203125" style="2" customWidth="1"/>
    <col min="10" max="10" width="9.88671875" style="2" customWidth="1"/>
    <col min="11" max="11" width="13.109375" style="2" customWidth="1"/>
    <col min="12" max="12" width="19.5546875" style="2" customWidth="1"/>
    <col min="13" max="13" width="14.44140625" style="2" customWidth="1"/>
    <col min="14" max="14" width="13.88671875" style="2" customWidth="1"/>
    <col min="15" max="15" width="12.88671875" style="2" customWidth="1"/>
  </cols>
  <sheetData>
    <row r="1" spans="1:21" s="1" customFormat="1" ht="16.2" thickBot="1" x14ac:dyDescent="0.35">
      <c r="A1" s="67" t="s">
        <v>9</v>
      </c>
      <c r="B1" s="67" t="s">
        <v>11</v>
      </c>
      <c r="C1" s="116" t="s">
        <v>2</v>
      </c>
      <c r="D1" s="108" t="s">
        <v>0</v>
      </c>
      <c r="E1" s="32" t="s">
        <v>7</v>
      </c>
      <c r="F1" s="69" t="s">
        <v>8</v>
      </c>
      <c r="G1" s="133" t="s">
        <v>14</v>
      </c>
      <c r="H1" s="134" t="s">
        <v>6</v>
      </c>
      <c r="I1" s="134" t="s">
        <v>10</v>
      </c>
      <c r="J1" s="139" t="s">
        <v>26</v>
      </c>
      <c r="K1" s="138" t="s">
        <v>18</v>
      </c>
      <c r="L1" s="62" t="s">
        <v>5</v>
      </c>
      <c r="M1" s="99" t="s">
        <v>22</v>
      </c>
      <c r="N1" s="62" t="s">
        <v>12</v>
      </c>
      <c r="O1" s="87" t="s">
        <v>17</v>
      </c>
      <c r="P1" s="70"/>
      <c r="Q1" s="70"/>
      <c r="R1" s="70"/>
      <c r="S1" s="70"/>
      <c r="T1" s="70"/>
      <c r="U1" s="70"/>
    </row>
    <row r="2" spans="1:21" ht="16.2" thickBot="1" x14ac:dyDescent="0.35">
      <c r="A2" s="132">
        <v>3</v>
      </c>
      <c r="B2" s="101" t="s">
        <v>1</v>
      </c>
      <c r="C2" s="117">
        <v>24</v>
      </c>
      <c r="D2" s="109">
        <v>125</v>
      </c>
      <c r="E2" s="33">
        <v>350</v>
      </c>
      <c r="F2" s="38">
        <v>33000</v>
      </c>
      <c r="G2" s="34">
        <f t="shared" ref="G2:G9" si="0">A2*F2</f>
        <v>99000</v>
      </c>
      <c r="H2" s="35">
        <f t="shared" ref="H2:H9" si="1">A2*D2</f>
        <v>375</v>
      </c>
      <c r="I2" s="77">
        <f t="shared" ref="I2:I9" si="2">E2*A2</f>
        <v>1050</v>
      </c>
      <c r="J2" s="90">
        <f t="shared" ref="J2:J9" si="3">IFERROR(G2/H2,0)</f>
        <v>264</v>
      </c>
      <c r="K2" s="81">
        <f>(I2*(K13*L13))/1000</f>
        <v>4536</v>
      </c>
      <c r="L2" s="36">
        <f>H2*H12</f>
        <v>4.3051215000956695</v>
      </c>
      <c r="M2" s="95">
        <f>L2*B12-O2</f>
        <v>48786.768001148033</v>
      </c>
      <c r="N2" s="37">
        <f>L2*B12-O2-G2</f>
        <v>-50213.231998851967</v>
      </c>
      <c r="O2" s="45">
        <f>K2*O12</f>
        <v>2874.69</v>
      </c>
      <c r="P2" s="5"/>
      <c r="Q2" s="5"/>
      <c r="R2" s="5"/>
      <c r="S2" s="5"/>
      <c r="T2" s="5"/>
      <c r="U2" s="5"/>
    </row>
    <row r="3" spans="1:21" ht="16.2" thickBot="1" x14ac:dyDescent="0.35">
      <c r="A3" s="128">
        <v>3</v>
      </c>
      <c r="B3" s="102" t="s">
        <v>21</v>
      </c>
      <c r="C3" s="118">
        <v>24</v>
      </c>
      <c r="D3" s="110">
        <v>125</v>
      </c>
      <c r="E3" s="4">
        <v>350</v>
      </c>
      <c r="F3" s="29">
        <v>25659</v>
      </c>
      <c r="G3" s="22">
        <f t="shared" si="0"/>
        <v>76977</v>
      </c>
      <c r="H3" s="3">
        <f t="shared" si="1"/>
        <v>375</v>
      </c>
      <c r="I3" s="78">
        <f t="shared" si="2"/>
        <v>1050</v>
      </c>
      <c r="J3" s="90">
        <f t="shared" si="3"/>
        <v>205.27199999999999</v>
      </c>
      <c r="K3" s="76">
        <f>(I3*(K13*L13))/1000</f>
        <v>4536</v>
      </c>
      <c r="L3" s="14">
        <f>H3*H12</f>
        <v>4.3051215000956695</v>
      </c>
      <c r="M3" s="95">
        <f>L3*B12-O3</f>
        <v>48786.768001148033</v>
      </c>
      <c r="N3" s="17">
        <f>L3*B12-O3-G3</f>
        <v>-28190.231998851967</v>
      </c>
      <c r="O3" s="45">
        <f>K3*O12</f>
        <v>2874.69</v>
      </c>
      <c r="P3" s="5"/>
      <c r="Q3" s="5"/>
      <c r="R3" s="5"/>
      <c r="S3" s="5"/>
      <c r="T3" s="5"/>
      <c r="U3" s="5"/>
    </row>
    <row r="4" spans="1:21" ht="16.2" thickBot="1" x14ac:dyDescent="0.35">
      <c r="A4" s="124">
        <v>4</v>
      </c>
      <c r="B4" s="103" t="s">
        <v>24</v>
      </c>
      <c r="C4" s="119">
        <v>16</v>
      </c>
      <c r="D4" s="111">
        <v>93</v>
      </c>
      <c r="E4" s="9">
        <v>200</v>
      </c>
      <c r="F4" s="30">
        <v>12000</v>
      </c>
      <c r="G4" s="28">
        <f t="shared" si="0"/>
        <v>48000</v>
      </c>
      <c r="H4" s="8">
        <f t="shared" si="1"/>
        <v>372</v>
      </c>
      <c r="I4" s="79">
        <f t="shared" si="2"/>
        <v>800</v>
      </c>
      <c r="J4" s="90">
        <f t="shared" si="3"/>
        <v>129.03225806451613</v>
      </c>
      <c r="K4" s="75">
        <f>(I4*(K13*L13))/1000</f>
        <v>3456</v>
      </c>
      <c r="L4" s="16">
        <f>H4*H12</f>
        <v>4.2706805280949043</v>
      </c>
      <c r="M4" s="95">
        <f>L4*B12-O4</f>
        <v>49057.926337138852</v>
      </c>
      <c r="N4" s="17">
        <f>L4*B12-O4-G4</f>
        <v>1057.9263371388515</v>
      </c>
      <c r="O4" s="45">
        <f>K4*O12</f>
        <v>2190.2400000000002</v>
      </c>
      <c r="P4" s="5"/>
      <c r="Q4" s="5"/>
      <c r="R4" s="5"/>
      <c r="S4" s="5"/>
      <c r="T4" s="5"/>
      <c r="U4" s="5"/>
    </row>
    <row r="5" spans="1:21" ht="16.2" thickBot="1" x14ac:dyDescent="0.35">
      <c r="A5" s="128">
        <v>4</v>
      </c>
      <c r="B5" s="102" t="s">
        <v>23</v>
      </c>
      <c r="C5" s="118">
        <v>16</v>
      </c>
      <c r="D5" s="110">
        <v>89</v>
      </c>
      <c r="E5" s="4">
        <v>300</v>
      </c>
      <c r="F5" s="29">
        <v>16200</v>
      </c>
      <c r="G5" s="22">
        <f t="shared" si="0"/>
        <v>64800</v>
      </c>
      <c r="H5" s="3">
        <f t="shared" si="1"/>
        <v>356</v>
      </c>
      <c r="I5" s="78">
        <f t="shared" si="2"/>
        <v>1200</v>
      </c>
      <c r="J5" s="90">
        <f t="shared" si="3"/>
        <v>182.02247191011236</v>
      </c>
      <c r="K5" s="76">
        <f>(I5*(K13*L13))/1000</f>
        <v>5184</v>
      </c>
      <c r="L5" s="12">
        <f>H5*H12</f>
        <v>4.0869953440908224</v>
      </c>
      <c r="M5" s="95">
        <f>L5*B12-O5</f>
        <v>45758.584129089868</v>
      </c>
      <c r="N5" s="17">
        <f>L5*B12-O5-G5</f>
        <v>-19041.415870910132</v>
      </c>
      <c r="O5" s="45">
        <f>K5*O12</f>
        <v>3285.36</v>
      </c>
      <c r="P5" s="5"/>
      <c r="Q5" s="5"/>
      <c r="R5" s="5"/>
      <c r="S5" s="5"/>
      <c r="T5" s="5"/>
      <c r="U5" s="5"/>
    </row>
    <row r="6" spans="1:21" ht="16.2" thickBot="1" x14ac:dyDescent="0.35">
      <c r="A6" s="124">
        <v>6</v>
      </c>
      <c r="B6" s="103" t="s">
        <v>13</v>
      </c>
      <c r="C6" s="119">
        <v>8</v>
      </c>
      <c r="D6" s="111">
        <v>60</v>
      </c>
      <c r="E6" s="9">
        <v>200</v>
      </c>
      <c r="F6" s="30">
        <v>13599</v>
      </c>
      <c r="G6" s="23">
        <f t="shared" si="0"/>
        <v>81594</v>
      </c>
      <c r="H6" s="8">
        <f t="shared" si="1"/>
        <v>360</v>
      </c>
      <c r="I6" s="79">
        <f t="shared" si="2"/>
        <v>1200</v>
      </c>
      <c r="J6" s="90">
        <f t="shared" si="3"/>
        <v>226.65</v>
      </c>
      <c r="K6" s="82">
        <f>(I6*(K13*L13))/1000</f>
        <v>5184</v>
      </c>
      <c r="L6" s="12">
        <f>H6*H12</f>
        <v>4.1329166400918425</v>
      </c>
      <c r="M6" s="95">
        <f>L6*B12-O6</f>
        <v>46309.639681102111</v>
      </c>
      <c r="N6" s="17">
        <f>L6*B12-O6-G6</f>
        <v>-35284.360318897889</v>
      </c>
      <c r="O6" s="45">
        <f>K6*O12</f>
        <v>3285.36</v>
      </c>
      <c r="P6" s="5"/>
      <c r="Q6" s="5"/>
      <c r="R6" s="5"/>
      <c r="S6" s="5"/>
      <c r="T6" s="5"/>
      <c r="U6" s="5"/>
    </row>
    <row r="7" spans="1:21" ht="16.2" thickBot="1" x14ac:dyDescent="0.35">
      <c r="A7" s="128">
        <v>7</v>
      </c>
      <c r="B7" s="102" t="s">
        <v>3</v>
      </c>
      <c r="C7" s="118">
        <v>8</v>
      </c>
      <c r="D7" s="110">
        <v>54</v>
      </c>
      <c r="E7" s="4">
        <v>225</v>
      </c>
      <c r="F7" s="29">
        <v>5616</v>
      </c>
      <c r="G7" s="22">
        <f t="shared" si="0"/>
        <v>39312</v>
      </c>
      <c r="H7" s="3">
        <f t="shared" si="1"/>
        <v>378</v>
      </c>
      <c r="I7" s="78">
        <f t="shared" si="2"/>
        <v>1575</v>
      </c>
      <c r="J7" s="90">
        <f t="shared" si="3"/>
        <v>104</v>
      </c>
      <c r="K7" s="76">
        <f>(I7*(K13*L13))/1000</f>
        <v>6804</v>
      </c>
      <c r="L7" s="14">
        <f>H7*H12</f>
        <v>4.3395624720964348</v>
      </c>
      <c r="M7" s="95">
        <f>L7*B12-O7</f>
        <v>47762.714665157211</v>
      </c>
      <c r="N7" s="17">
        <f>L7*B12-O7-G7</f>
        <v>8450.7146651572111</v>
      </c>
      <c r="O7" s="45">
        <f>K7*O12</f>
        <v>4312.0349999999999</v>
      </c>
      <c r="P7" s="5"/>
      <c r="Q7" s="5"/>
      <c r="R7" s="5"/>
      <c r="S7" s="5"/>
      <c r="T7" s="5"/>
      <c r="U7" s="5"/>
    </row>
    <row r="8" spans="1:21" ht="16.2" thickBot="1" x14ac:dyDescent="0.35">
      <c r="A8" s="124">
        <v>12</v>
      </c>
      <c r="B8" s="103" t="s">
        <v>4</v>
      </c>
      <c r="C8" s="119">
        <v>8</v>
      </c>
      <c r="D8" s="111">
        <v>31</v>
      </c>
      <c r="E8" s="9">
        <v>185</v>
      </c>
      <c r="F8" s="30">
        <v>3500</v>
      </c>
      <c r="G8" s="23">
        <f t="shared" si="0"/>
        <v>42000</v>
      </c>
      <c r="H8" s="8">
        <f t="shared" si="1"/>
        <v>372</v>
      </c>
      <c r="I8" s="79">
        <f t="shared" si="2"/>
        <v>2220</v>
      </c>
      <c r="J8" s="91">
        <f t="shared" si="3"/>
        <v>112.90322580645162</v>
      </c>
      <c r="K8" s="75">
        <f>(I8*(K13*L13))/1000</f>
        <v>9590.4</v>
      </c>
      <c r="L8" s="16">
        <f>H8*H12</f>
        <v>4.2706805280949043</v>
      </c>
      <c r="M8" s="95">
        <f>L8*B12-O8</f>
        <v>45170.250337138852</v>
      </c>
      <c r="N8" s="17">
        <f>L8*B12-O8-G8</f>
        <v>3170.250337138852</v>
      </c>
      <c r="O8" s="45">
        <f>K8*O12</f>
        <v>6077.9160000000002</v>
      </c>
      <c r="P8" s="5"/>
      <c r="Q8" s="5"/>
      <c r="R8" s="5"/>
      <c r="S8" s="5"/>
      <c r="T8" s="5"/>
      <c r="U8" s="5"/>
    </row>
    <row r="9" spans="1:21" ht="16.2" thickBot="1" x14ac:dyDescent="0.35">
      <c r="A9" s="125"/>
      <c r="B9" s="104"/>
      <c r="C9" s="120"/>
      <c r="D9" s="112"/>
      <c r="E9" s="11"/>
      <c r="F9" s="31"/>
      <c r="G9" s="24">
        <f t="shared" si="0"/>
        <v>0</v>
      </c>
      <c r="H9" s="10">
        <f t="shared" si="1"/>
        <v>0</v>
      </c>
      <c r="I9" s="80">
        <f t="shared" si="2"/>
        <v>0</v>
      </c>
      <c r="J9" s="91">
        <f t="shared" si="3"/>
        <v>0</v>
      </c>
      <c r="K9" s="76">
        <f>(I9*(K13*L13))/1000</f>
        <v>0</v>
      </c>
      <c r="L9" s="14">
        <f>H9*H12</f>
        <v>0</v>
      </c>
      <c r="M9" s="96">
        <f>L9*B12-O9</f>
        <v>0</v>
      </c>
      <c r="N9" s="19">
        <f>L9*B12-O9-G9</f>
        <v>0</v>
      </c>
      <c r="O9" s="13">
        <f>K9*O12</f>
        <v>0</v>
      </c>
      <c r="P9" s="5"/>
      <c r="Q9" s="5"/>
      <c r="R9" s="5"/>
      <c r="S9" s="5"/>
      <c r="T9" s="5"/>
      <c r="U9" s="5"/>
    </row>
    <row r="10" spans="1:21" ht="15" thickBot="1" x14ac:dyDescent="0.35">
      <c r="A10" s="25"/>
      <c r="B10" s="26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5"/>
      <c r="Q10" s="5"/>
      <c r="R10" s="5"/>
      <c r="S10" s="5"/>
      <c r="T10" s="5"/>
      <c r="U10" s="5"/>
    </row>
    <row r="11" spans="1:21" ht="27" customHeight="1" thickBot="1" x14ac:dyDescent="0.6">
      <c r="A11" s="47"/>
      <c r="B11" s="20" t="s">
        <v>15</v>
      </c>
      <c r="C11" s="25"/>
      <c r="D11" s="25"/>
      <c r="E11" s="142" t="s">
        <v>22</v>
      </c>
      <c r="F11" s="143"/>
      <c r="G11" s="143"/>
      <c r="H11" s="144"/>
      <c r="I11" s="25"/>
      <c r="J11" s="25"/>
      <c r="K11" s="140" t="s">
        <v>25</v>
      </c>
      <c r="L11" s="141"/>
      <c r="M11" s="93"/>
      <c r="N11" s="25"/>
      <c r="O11" s="44" t="s">
        <v>16</v>
      </c>
      <c r="P11" s="5"/>
      <c r="Q11" s="5"/>
      <c r="R11" s="5"/>
      <c r="S11" s="5"/>
      <c r="T11" s="5"/>
      <c r="U11" s="5"/>
    </row>
    <row r="12" spans="1:21" ht="15" thickBot="1" x14ac:dyDescent="0.35">
      <c r="A12" s="48"/>
      <c r="B12" s="21">
        <v>12000</v>
      </c>
      <c r="C12" s="25"/>
      <c r="D12" s="25"/>
      <c r="E12" s="83">
        <v>376296</v>
      </c>
      <c r="F12" s="42">
        <f>E12/K13/L13</f>
        <v>87.105555555555554</v>
      </c>
      <c r="G12" s="84">
        <v>1</v>
      </c>
      <c r="H12" s="43">
        <f>G12/F12</f>
        <v>1.1480324000255119E-2</v>
      </c>
      <c r="I12" s="25"/>
      <c r="J12" s="25"/>
      <c r="K12" s="39" t="s">
        <v>19</v>
      </c>
      <c r="L12" s="39" t="s">
        <v>20</v>
      </c>
      <c r="M12" s="94"/>
      <c r="N12" s="25"/>
      <c r="O12" s="46">
        <v>0.63375000000000004</v>
      </c>
      <c r="P12" s="5"/>
      <c r="Q12" s="5"/>
      <c r="R12" s="5"/>
      <c r="S12" s="5"/>
      <c r="T12" s="5"/>
      <c r="U12" s="5"/>
    </row>
    <row r="13" spans="1:21" ht="15" thickBot="1" x14ac:dyDescent="0.35">
      <c r="A13" s="25"/>
      <c r="B13" s="26"/>
      <c r="C13" s="25"/>
      <c r="D13" s="25"/>
      <c r="E13" s="25"/>
      <c r="F13" s="25"/>
      <c r="G13" s="25"/>
      <c r="H13" s="25"/>
      <c r="I13" s="25"/>
      <c r="J13" s="25"/>
      <c r="K13" s="40">
        <v>24</v>
      </c>
      <c r="L13" s="41">
        <v>180</v>
      </c>
      <c r="M13" s="93"/>
      <c r="N13" s="25"/>
      <c r="O13" s="25"/>
      <c r="P13" s="5"/>
      <c r="Q13" s="5"/>
      <c r="R13" s="5"/>
      <c r="S13" s="5"/>
      <c r="T13" s="5"/>
      <c r="U13" s="5"/>
    </row>
    <row r="14" spans="1:21" ht="15" thickBot="1" x14ac:dyDescent="0.35">
      <c r="A14" s="25"/>
      <c r="B14" s="26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5"/>
      <c r="Q14" s="5"/>
      <c r="R14" s="5"/>
      <c r="S14" s="5"/>
      <c r="T14" s="5"/>
      <c r="U14" s="5"/>
    </row>
    <row r="15" spans="1:21" ht="16.2" thickBot="1" x14ac:dyDescent="0.35">
      <c r="A15" s="60" t="s">
        <v>9</v>
      </c>
      <c r="B15" s="58" t="s">
        <v>11</v>
      </c>
      <c r="C15" s="60" t="s">
        <v>2</v>
      </c>
      <c r="D15" s="59" t="s">
        <v>0</v>
      </c>
      <c r="E15" s="61" t="s">
        <v>7</v>
      </c>
      <c r="F15" s="68" t="s">
        <v>8</v>
      </c>
      <c r="G15" s="135" t="s">
        <v>14</v>
      </c>
      <c r="H15" s="135" t="s">
        <v>6</v>
      </c>
      <c r="I15" s="136" t="s">
        <v>10</v>
      </c>
      <c r="J15" s="139" t="s">
        <v>26</v>
      </c>
      <c r="K15" s="137" t="s">
        <v>18</v>
      </c>
      <c r="L15" s="57" t="s">
        <v>5</v>
      </c>
      <c r="M15" s="100" t="s">
        <v>22</v>
      </c>
      <c r="N15" s="52" t="s">
        <v>12</v>
      </c>
      <c r="O15" s="88" t="s">
        <v>17</v>
      </c>
      <c r="P15" s="5"/>
      <c r="Q15" s="5"/>
      <c r="R15" s="5"/>
      <c r="S15" s="5"/>
      <c r="T15" s="5"/>
      <c r="U15" s="5"/>
    </row>
    <row r="16" spans="1:21" ht="16.2" thickBot="1" x14ac:dyDescent="0.35">
      <c r="A16" s="124">
        <v>40</v>
      </c>
      <c r="B16" s="103" t="s">
        <v>3</v>
      </c>
      <c r="C16" s="119">
        <v>8</v>
      </c>
      <c r="D16" s="111">
        <v>54</v>
      </c>
      <c r="E16" s="9">
        <v>225</v>
      </c>
      <c r="F16" s="30">
        <v>5616</v>
      </c>
      <c r="G16" s="23">
        <f t="shared" ref="G16:G22" si="4">A16*F16</f>
        <v>224640</v>
      </c>
      <c r="H16" s="8">
        <f t="shared" ref="H16:H22" si="5">A16*D16</f>
        <v>2160</v>
      </c>
      <c r="I16" s="74">
        <f t="shared" ref="I16:I22" si="6">E16*A16</f>
        <v>9000</v>
      </c>
      <c r="J16" s="90">
        <f>IFERROR(G16/H16,0)</f>
        <v>104</v>
      </c>
      <c r="K16" s="76">
        <f>(I16*(K13*L13))/1000</f>
        <v>38880</v>
      </c>
      <c r="L16" s="16">
        <f>H16*H12</f>
        <v>24.797499840551058</v>
      </c>
      <c r="M16" s="97">
        <f>L16*B12-O16</f>
        <v>272929.79808661266</v>
      </c>
      <c r="N16" s="51">
        <f>L16*B12-O16-G16</f>
        <v>48289.79808661266</v>
      </c>
      <c r="O16" s="13">
        <f>K16*O12</f>
        <v>24640.2</v>
      </c>
      <c r="P16" s="5"/>
      <c r="Q16" s="5"/>
      <c r="R16" s="5"/>
      <c r="S16" s="5"/>
      <c r="T16" s="5"/>
      <c r="U16" s="5"/>
    </row>
    <row r="17" spans="1:21" ht="16.2" thickBot="1" x14ac:dyDescent="0.35">
      <c r="A17" s="128">
        <v>20</v>
      </c>
      <c r="B17" s="102" t="s">
        <v>24</v>
      </c>
      <c r="C17" s="118">
        <v>16</v>
      </c>
      <c r="D17" s="110">
        <v>93</v>
      </c>
      <c r="E17" s="4">
        <v>200</v>
      </c>
      <c r="F17" s="29">
        <v>12000</v>
      </c>
      <c r="G17" s="63">
        <f t="shared" si="4"/>
        <v>240000</v>
      </c>
      <c r="H17" s="3">
        <f t="shared" si="5"/>
        <v>1860</v>
      </c>
      <c r="I17" s="71">
        <f t="shared" si="6"/>
        <v>4000</v>
      </c>
      <c r="J17" s="90">
        <f t="shared" ref="J17:J22" si="7">IFERROR(G17/H17,0)</f>
        <v>129.03225806451613</v>
      </c>
      <c r="K17" s="89">
        <f>(I17*(K13*L13))/1000</f>
        <v>17280</v>
      </c>
      <c r="L17" s="14">
        <f>H17*H12</f>
        <v>21.353402640474521</v>
      </c>
      <c r="M17" s="97">
        <f>L17*B12-O17</f>
        <v>245289.63168569424</v>
      </c>
      <c r="N17" s="53">
        <f>L17*B12-O17-G17</f>
        <v>5289.6316856942431</v>
      </c>
      <c r="O17" s="13">
        <f>K17*O12</f>
        <v>10951.2</v>
      </c>
      <c r="P17" s="5"/>
      <c r="Q17" s="5"/>
      <c r="R17" s="5"/>
      <c r="S17" s="5"/>
      <c r="T17" s="5"/>
      <c r="U17" s="5"/>
    </row>
    <row r="18" spans="1:21" ht="16.2" thickBot="1" x14ac:dyDescent="0.35">
      <c r="A18" s="129">
        <v>17</v>
      </c>
      <c r="B18" s="105" t="s">
        <v>13</v>
      </c>
      <c r="C18" s="121">
        <v>8</v>
      </c>
      <c r="D18" s="113">
        <v>60</v>
      </c>
      <c r="E18" s="7">
        <v>200</v>
      </c>
      <c r="F18" s="65">
        <v>13599</v>
      </c>
      <c r="G18" s="28">
        <f t="shared" si="4"/>
        <v>231183</v>
      </c>
      <c r="H18" s="6">
        <f t="shared" si="5"/>
        <v>1020</v>
      </c>
      <c r="I18" s="72">
        <f t="shared" si="6"/>
        <v>3400</v>
      </c>
      <c r="J18" s="90">
        <f t="shared" si="7"/>
        <v>226.65</v>
      </c>
      <c r="K18" s="89">
        <f>(I18*(K13*L13))/1000</f>
        <v>14688</v>
      </c>
      <c r="L18" s="55">
        <f>H18*H12</f>
        <v>11.709930480260221</v>
      </c>
      <c r="M18" s="97">
        <f>L18*B12-O18</f>
        <v>131210.64576312265</v>
      </c>
      <c r="N18" s="18">
        <f>L18*B12-O18-G18</f>
        <v>-99972.354236877349</v>
      </c>
      <c r="O18" s="56">
        <f>K18*O12</f>
        <v>9308.52</v>
      </c>
      <c r="P18" s="5"/>
      <c r="Q18" s="5"/>
      <c r="R18" s="5"/>
      <c r="S18" s="5"/>
      <c r="T18" s="5"/>
      <c r="U18" s="5"/>
    </row>
    <row r="19" spans="1:21" ht="16.2" thickBot="1" x14ac:dyDescent="0.35">
      <c r="A19" s="130">
        <v>14</v>
      </c>
      <c r="B19" s="106" t="s">
        <v>23</v>
      </c>
      <c r="C19" s="122">
        <v>16</v>
      </c>
      <c r="D19" s="114">
        <v>89</v>
      </c>
      <c r="E19" s="85">
        <v>300</v>
      </c>
      <c r="F19" s="86">
        <v>16200</v>
      </c>
      <c r="G19" s="63">
        <f t="shared" si="4"/>
        <v>226800</v>
      </c>
      <c r="H19" s="3">
        <f t="shared" si="5"/>
        <v>1246</v>
      </c>
      <c r="I19" s="71">
        <f t="shared" si="6"/>
        <v>4200</v>
      </c>
      <c r="J19" s="90">
        <f t="shared" si="7"/>
        <v>182.02247191011236</v>
      </c>
      <c r="K19" s="89">
        <f>(I19*(K13*L13))/1000</f>
        <v>18144</v>
      </c>
      <c r="L19" s="12">
        <f>H19*H12</f>
        <v>14.304483704317878</v>
      </c>
      <c r="M19" s="97">
        <f>L19*B12-O19</f>
        <v>160155.04445181452</v>
      </c>
      <c r="N19" s="53">
        <f>L19*B12-O19-G19</f>
        <v>-66644.955548185477</v>
      </c>
      <c r="O19" s="13">
        <f>K19*O12</f>
        <v>11498.76</v>
      </c>
      <c r="P19" s="5"/>
      <c r="Q19" s="5"/>
      <c r="R19" s="5"/>
      <c r="S19" s="5"/>
      <c r="T19" s="5"/>
      <c r="U19" s="5"/>
    </row>
    <row r="20" spans="1:21" ht="16.2" thickBot="1" x14ac:dyDescent="0.35">
      <c r="A20" s="129">
        <v>9</v>
      </c>
      <c r="B20" s="105" t="s">
        <v>21</v>
      </c>
      <c r="C20" s="121">
        <v>24</v>
      </c>
      <c r="D20" s="113">
        <v>125</v>
      </c>
      <c r="E20" s="7">
        <v>350</v>
      </c>
      <c r="F20" s="65">
        <v>25659</v>
      </c>
      <c r="G20" s="28">
        <f t="shared" si="4"/>
        <v>230931</v>
      </c>
      <c r="H20" s="6">
        <f t="shared" si="5"/>
        <v>1125</v>
      </c>
      <c r="I20" s="72">
        <f t="shared" si="6"/>
        <v>3150</v>
      </c>
      <c r="J20" s="90">
        <f t="shared" si="7"/>
        <v>205.27199999999999</v>
      </c>
      <c r="K20" s="76">
        <f>(I20*(K13*L13))/1000</f>
        <v>13608</v>
      </c>
      <c r="L20" s="14">
        <f>H20*H12</f>
        <v>12.915364500287009</v>
      </c>
      <c r="M20" s="97">
        <f>L20*B12-O20</f>
        <v>146360.30400344409</v>
      </c>
      <c r="N20" s="54">
        <f>L20*B12-O20-G20</f>
        <v>-84570.695996555907</v>
      </c>
      <c r="O20" s="15">
        <f>K20*O12</f>
        <v>8624.07</v>
      </c>
      <c r="P20" s="5"/>
      <c r="Q20" s="5"/>
      <c r="R20" s="5"/>
      <c r="S20" s="5"/>
      <c r="T20" s="5"/>
      <c r="U20" s="5"/>
    </row>
    <row r="21" spans="1:21" ht="16.2" thickBot="1" x14ac:dyDescent="0.35">
      <c r="A21" s="128">
        <v>7</v>
      </c>
      <c r="B21" s="102" t="s">
        <v>1</v>
      </c>
      <c r="C21" s="118">
        <v>24</v>
      </c>
      <c r="D21" s="110">
        <v>125</v>
      </c>
      <c r="E21" s="4">
        <v>350</v>
      </c>
      <c r="F21" s="29">
        <v>33000</v>
      </c>
      <c r="G21" s="63">
        <f t="shared" si="4"/>
        <v>231000</v>
      </c>
      <c r="H21" s="3">
        <f t="shared" si="5"/>
        <v>875</v>
      </c>
      <c r="I21" s="71">
        <f t="shared" si="6"/>
        <v>2450</v>
      </c>
      <c r="J21" s="90">
        <f t="shared" si="7"/>
        <v>264</v>
      </c>
      <c r="K21" s="76">
        <f>(I21*(K13*L13))/1000</f>
        <v>10584</v>
      </c>
      <c r="L21" s="16">
        <f>H21*H12</f>
        <v>10.045283500223229</v>
      </c>
      <c r="M21" s="97">
        <f>L21*B12-O21</f>
        <v>113835.79200267875</v>
      </c>
      <c r="N21" s="54">
        <f>L21*B12-O21-G21</f>
        <v>-117164.20799732125</v>
      </c>
      <c r="O21" s="15">
        <f>K21*O12</f>
        <v>6707.6100000000006</v>
      </c>
      <c r="P21" s="5"/>
      <c r="Q21" s="5"/>
      <c r="R21" s="5"/>
      <c r="S21" s="5"/>
      <c r="T21" s="5"/>
      <c r="U21" s="5"/>
    </row>
    <row r="22" spans="1:21" ht="16.2" thickBot="1" x14ac:dyDescent="0.35">
      <c r="A22" s="131"/>
      <c r="B22" s="107"/>
      <c r="C22" s="123"/>
      <c r="D22" s="115"/>
      <c r="E22" s="49"/>
      <c r="F22" s="66"/>
      <c r="G22" s="64">
        <f t="shared" si="4"/>
        <v>0</v>
      </c>
      <c r="H22" s="50">
        <f t="shared" si="5"/>
        <v>0</v>
      </c>
      <c r="I22" s="73">
        <f t="shared" si="6"/>
        <v>0</v>
      </c>
      <c r="J22" s="91">
        <f t="shared" si="7"/>
        <v>0</v>
      </c>
      <c r="K22" s="76">
        <f>(I22*(K13*L13))/1000</f>
        <v>0</v>
      </c>
      <c r="L22" s="16">
        <f>H22*H12</f>
        <v>0</v>
      </c>
      <c r="M22" s="97">
        <f>L22*B12-O22</f>
        <v>0</v>
      </c>
      <c r="N22" s="54">
        <f>L22*B12-O22-G22</f>
        <v>0</v>
      </c>
      <c r="O22" s="15">
        <f>K22*O12</f>
        <v>0</v>
      </c>
      <c r="P22" s="5"/>
      <c r="Q22" s="5"/>
      <c r="R22" s="5"/>
      <c r="S22" s="5"/>
      <c r="T22" s="5"/>
      <c r="U22" s="5"/>
    </row>
    <row r="23" spans="1:21" x14ac:dyDescent="0.3">
      <c r="A23" s="25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5"/>
      <c r="Q23" s="5"/>
      <c r="R23" s="5"/>
      <c r="S23" s="5"/>
      <c r="T23" s="5"/>
      <c r="U23" s="5"/>
    </row>
    <row r="24" spans="1:21" x14ac:dyDescent="0.3">
      <c r="A24" s="25"/>
      <c r="B24" s="26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5"/>
      <c r="Q24" s="5"/>
      <c r="R24" s="5"/>
      <c r="S24" s="5"/>
      <c r="T24" s="5"/>
      <c r="U24" s="5"/>
    </row>
    <row r="25" spans="1:21" ht="15" thickBot="1" x14ac:dyDescent="0.35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5"/>
      <c r="Q25" s="5"/>
      <c r="R25" s="5"/>
      <c r="S25" s="5"/>
      <c r="T25" s="5"/>
      <c r="U25" s="5"/>
    </row>
    <row r="26" spans="1:21" ht="16.2" thickBot="1" x14ac:dyDescent="0.35">
      <c r="A26" s="60" t="s">
        <v>9</v>
      </c>
      <c r="B26" s="58" t="s">
        <v>11</v>
      </c>
      <c r="C26" s="60" t="s">
        <v>2</v>
      </c>
      <c r="D26" s="59" t="s">
        <v>0</v>
      </c>
      <c r="E26" s="61" t="s">
        <v>7</v>
      </c>
      <c r="F26" s="68" t="s">
        <v>8</v>
      </c>
      <c r="G26" s="135" t="s">
        <v>14</v>
      </c>
      <c r="H26" s="135" t="s">
        <v>6</v>
      </c>
      <c r="I26" s="136" t="s">
        <v>10</v>
      </c>
      <c r="J26" s="139" t="s">
        <v>26</v>
      </c>
      <c r="K26" s="137" t="s">
        <v>18</v>
      </c>
      <c r="L26" s="57" t="s">
        <v>5</v>
      </c>
      <c r="M26" s="100" t="s">
        <v>22</v>
      </c>
      <c r="N26" s="52" t="s">
        <v>12</v>
      </c>
      <c r="O26" s="88" t="s">
        <v>17</v>
      </c>
      <c r="P26" s="5"/>
      <c r="Q26" s="5"/>
      <c r="R26" s="5"/>
      <c r="S26" s="5"/>
      <c r="T26" s="5"/>
      <c r="U26" s="5"/>
    </row>
    <row r="27" spans="1:21" ht="16.2" thickBot="1" x14ac:dyDescent="0.35">
      <c r="A27" s="124"/>
      <c r="B27" s="103"/>
      <c r="C27" s="119"/>
      <c r="D27" s="111"/>
      <c r="E27" s="9"/>
      <c r="F27" s="30"/>
      <c r="G27" s="23">
        <f>A27*F27</f>
        <v>0</v>
      </c>
      <c r="H27" s="8">
        <f>A27*D27</f>
        <v>0</v>
      </c>
      <c r="I27" s="74">
        <f>E27*A27</f>
        <v>0</v>
      </c>
      <c r="J27" s="90">
        <f>IFERROR(G27/H27,0)</f>
        <v>0</v>
      </c>
      <c r="K27" s="76">
        <f>(I27*(K13*L13))/1000</f>
        <v>0</v>
      </c>
      <c r="L27" s="16">
        <f>H27*H12</f>
        <v>0</v>
      </c>
      <c r="M27" s="98">
        <f>L27*B12-O27</f>
        <v>0</v>
      </c>
      <c r="N27" s="51">
        <f>L27*B12-O27-G27</f>
        <v>0</v>
      </c>
      <c r="O27" s="13">
        <f>K27*O12</f>
        <v>0</v>
      </c>
      <c r="P27" s="5"/>
      <c r="Q27" s="5"/>
      <c r="R27" s="5"/>
      <c r="S27" s="5"/>
      <c r="T27" s="5"/>
      <c r="U27" s="5"/>
    </row>
    <row r="28" spans="1:21" ht="16.2" thickBot="1" x14ac:dyDescent="0.35">
      <c r="A28" s="125"/>
      <c r="B28" s="104"/>
      <c r="C28" s="120"/>
      <c r="D28" s="112"/>
      <c r="E28" s="11"/>
      <c r="F28" s="31"/>
      <c r="G28" s="126">
        <f>A28*F28</f>
        <v>0</v>
      </c>
      <c r="H28" s="10">
        <f>A28*D28</f>
        <v>0</v>
      </c>
      <c r="I28" s="127">
        <f>E28*A28</f>
        <v>0</v>
      </c>
      <c r="J28" s="91">
        <f t="shared" ref="J28" si="8">IFERROR(G28/H28,0)</f>
        <v>0</v>
      </c>
      <c r="K28" s="92">
        <f>(I28*(K13*L13))/1000</f>
        <v>0</v>
      </c>
      <c r="L28" s="14">
        <f>H28*H12</f>
        <v>0</v>
      </c>
      <c r="M28" s="96">
        <f>L28*B12-O28</f>
        <v>0</v>
      </c>
      <c r="N28" s="53">
        <f>L28*B12-O28-G28</f>
        <v>0</v>
      </c>
      <c r="O28" s="13">
        <f>K28*O12</f>
        <v>0</v>
      </c>
      <c r="P28" s="5"/>
      <c r="Q28" s="5"/>
      <c r="R28" s="5"/>
      <c r="S28" s="5"/>
      <c r="T28" s="5"/>
      <c r="U28" s="5"/>
    </row>
    <row r="29" spans="1:21" x14ac:dyDescent="0.3">
      <c r="A29" s="25"/>
      <c r="B29" s="26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5"/>
      <c r="Q29" s="5"/>
      <c r="R29" s="5"/>
      <c r="S29" s="5"/>
      <c r="T29" s="5"/>
      <c r="U29" s="5"/>
    </row>
    <row r="30" spans="1:21" x14ac:dyDescent="0.3">
      <c r="A30" s="25"/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5"/>
      <c r="Q30" s="5"/>
      <c r="R30" s="5"/>
      <c r="S30" s="5"/>
      <c r="T30" s="5"/>
      <c r="U30" s="5"/>
    </row>
    <row r="31" spans="1:21" x14ac:dyDescent="0.3">
      <c r="A31" s="25"/>
      <c r="B31" s="26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5"/>
      <c r="Q31" s="5"/>
      <c r="R31" s="5"/>
      <c r="S31" s="5"/>
      <c r="T31" s="5"/>
      <c r="U31" s="5"/>
    </row>
    <row r="32" spans="1:21" x14ac:dyDescent="0.3">
      <c r="A32" s="25"/>
      <c r="B32" s="26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5"/>
      <c r="Q32" s="5"/>
      <c r="R32" s="5"/>
      <c r="S32" s="5"/>
      <c r="T32" s="5"/>
      <c r="U32" s="5"/>
    </row>
  </sheetData>
  <autoFilter ref="A15:O22"/>
  <mergeCells count="2">
    <mergeCell ref="K11:L11"/>
    <mergeCell ref="E11:H11"/>
  </mergeCells>
  <conditionalFormatting sqref="J2:J9">
    <cfRule type="colorScale" priority="7">
      <colorScale>
        <cfvo type="min"/>
        <cfvo type="max"/>
        <color rgb="FF00B050"/>
        <color rgb="FFFF0000"/>
      </colorScale>
    </cfRule>
  </conditionalFormatting>
  <conditionalFormatting sqref="J16:J22">
    <cfRule type="colorScale" priority="6">
      <colorScale>
        <cfvo type="min"/>
        <cfvo type="max"/>
        <color rgb="FF00B050"/>
        <color rgb="FFFF0000"/>
      </colorScale>
    </cfRule>
  </conditionalFormatting>
  <conditionalFormatting sqref="J27:J28">
    <cfRule type="colorScale" priority="4">
      <colorScale>
        <cfvo type="min"/>
        <cfvo type="max"/>
        <color rgb="FF00B050"/>
        <color rgb="FFFF0000"/>
      </colorScale>
    </cfRule>
    <cfRule type="colorScale" priority="5">
      <colorScale>
        <cfvo type="min"/>
        <cfvo type="max"/>
        <color rgb="FF00B050"/>
        <color rgb="FFFF0000"/>
      </colorScale>
    </cfRule>
  </conditionalFormatting>
  <conditionalFormatting sqref="N2:N9">
    <cfRule type="cellIs" dxfId="2" priority="3" operator="lessThan">
      <formula>0</formula>
    </cfRule>
  </conditionalFormatting>
  <conditionalFormatting sqref="N16:N22">
    <cfRule type="cellIs" dxfId="1" priority="2" operator="lessThan">
      <formula>0</formula>
    </cfRule>
  </conditionalFormatting>
  <conditionalFormatting sqref="N27:N2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gpu 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2021-03-04T17:37:56Z</dcterms:modified>
</cp:coreProperties>
</file>